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iro\Controladoria\Contabilidade Local\Envios Regulatórios\Dental\DIOPS\Informações para o site\2019\"/>
    </mc:Choice>
  </mc:AlternateContent>
  <xr:revisionPtr revIDLastSave="0" documentId="13_ncr:1_{5E79F8E9-D0FE-43E1-8BDE-0A5991889DE1}" xr6:coauthVersionLast="44" xr6:coauthVersionMax="44" xr10:uidLastSave="{00000000-0000-0000-0000-000000000000}"/>
  <bookViews>
    <workbookView xWindow="-120" yWindow="-120" windowWidth="20730" windowHeight="11160" tabRatio="955" activeTab="4" xr2:uid="{00000000-000D-0000-FFFF-FFFF00000000}"/>
  </bookViews>
  <sheets>
    <sheet name="Balanço Patrimonial" sheetId="11" r:id="rId1"/>
    <sheet name="Mutação" sheetId="13" r:id="rId2"/>
    <sheet name="DRE" sheetId="2" r:id="rId3"/>
    <sheet name="Fluxo de Caixa" sheetId="12" r:id="rId4"/>
    <sheet name="Indicadores" sheetId="17" r:id="rId5"/>
    <sheet name="BAL Março 18" sheetId="9" state="hidden" r:id="rId6"/>
    <sheet name="BAL Junho 18" sheetId="10" state="hidden" r:id="rId7"/>
    <sheet name="BAL Setembro 18" sheetId="7" state="hidden" r:id="rId8"/>
    <sheet name="BAL Dezembro 18" sheetId="6" state="hidden" r:id="rId9"/>
    <sheet name="BAL MARÇO 19" sheetId="3" state="hidden" r:id="rId10"/>
    <sheet name="BAL JUNHO 19" sheetId="4" state="hidden" r:id="rId11"/>
    <sheet name="BAL SETEMBRO 19" sheetId="5" state="hidden" r:id="rId12"/>
    <sheet name="BAL DEZEMBRO 19" sheetId="8" state="hidden" r:id="rId13"/>
  </sheets>
  <externalReferences>
    <externalReference r:id="rId14"/>
    <externalReference r:id="rId15"/>
  </externalReferences>
  <definedNames>
    <definedName name="_xlnm._FilterDatabase" localSheetId="8" hidden="1">'BAL Dezembro 18'!$A$1:$H$744</definedName>
    <definedName name="_xlnm._FilterDatabase" localSheetId="12" hidden="1">'BAL DEZEMBRO 19'!$A$1:$H$1260</definedName>
    <definedName name="_xlnm._FilterDatabase" localSheetId="10" hidden="1">'BAL JUNHO 19'!$A$1:$I$700</definedName>
    <definedName name="_xlnm._FilterDatabase" localSheetId="9" hidden="1">'BAL MARÇO 19'!$A$1:$I$737</definedName>
    <definedName name="Acerto" localSheetId="8">'[1]Planílha de Reclassificações'!#REF!</definedName>
    <definedName name="Acerto" localSheetId="4">'[1]Planílha de Reclassificações'!#REF!</definedName>
    <definedName name="Acerto" localSheetId="1">'[1]Planílha de Reclassificações'!#REF!</definedName>
    <definedName name="Acerto">'[1]Planílha de Reclassificações'!#REF!</definedName>
    <definedName name="AS2DocOpenMode" hidden="1">"AS2DocumentEdit"</definedName>
    <definedName name="d" localSheetId="4">#REF!</definedName>
    <definedName name="d" localSheetId="1">#REF!</definedName>
    <definedName name="d">#REF!</definedName>
    <definedName name="DEPARA" localSheetId="4">#REF!</definedName>
    <definedName name="DEPARA" localSheetId="1">#REF!</definedName>
    <definedName name="DEPARA">#REF!</definedName>
    <definedName name="EEEEEEEE" localSheetId="4">'[1]Planílha de Reclassificações'!#REF!</definedName>
    <definedName name="EEEEEEEE" localSheetId="1">'[1]Planílha de Reclassificações'!#REF!</definedName>
    <definedName name="EEEEEEEE">'[1]Planílha de Reclassificações'!#REF!</definedName>
    <definedName name="entr.prov." localSheetId="4">#REF!</definedName>
    <definedName name="entr.prov." localSheetId="1">#REF!</definedName>
    <definedName name="entr.prov.">#REF!</definedName>
    <definedName name="fffff" localSheetId="4">#REF!</definedName>
    <definedName name="fffff" localSheetId="1">#REF!</definedName>
    <definedName name="fffff">#REF!</definedName>
    <definedName name="g" localSheetId="4">'[1]Planílha de Reclassificações'!#REF!</definedName>
    <definedName name="g" localSheetId="1">'[1]Planílha de Reclassificações'!#REF!</definedName>
    <definedName name="g">'[1]Planílha de Reclassificações'!#REF!</definedName>
    <definedName name="GDFGDFGDFGF" localSheetId="4">'[1]Planílha de Reclassificações'!#REF!</definedName>
    <definedName name="GDFGDFGDFGF" localSheetId="1">'[1]Planílha de Reclassificações'!#REF!</definedName>
    <definedName name="GDFGDFGDFGF">'[1]Planílha de Reclassificações'!#REF!</definedName>
    <definedName name="h" localSheetId="4">'[1]Planílha de Reclassificações'!#REF!</definedName>
    <definedName name="h" localSheetId="1">'[1]Planílha de Reclassificações'!#REF!</definedName>
    <definedName name="h">'[1]Planílha de Reclassificações'!#REF!</definedName>
    <definedName name="hhhhh" localSheetId="4">#REF!</definedName>
    <definedName name="hhhhh" localSheetId="1">#REF!</definedName>
    <definedName name="hhhhh">#REF!</definedName>
    <definedName name="ircsat1" localSheetId="4">#REF!</definedName>
    <definedName name="ircsat1" localSheetId="1">#REF!</definedName>
    <definedName name="ircsat1">#REF!</definedName>
    <definedName name="ircsat2" localSheetId="4">#REF!</definedName>
    <definedName name="ircsat2" localSheetId="1">#REF!</definedName>
    <definedName name="ircsat2">#REF!</definedName>
    <definedName name="ircsat3" localSheetId="4">#REF!</definedName>
    <definedName name="ircsat3" localSheetId="1">#REF!</definedName>
    <definedName name="ircsat3">#REF!</definedName>
    <definedName name="lan" localSheetId="4">#REF!</definedName>
    <definedName name="lan" localSheetId="1">#REF!</definedName>
    <definedName name="lan">#REF!</definedName>
    <definedName name="prov" localSheetId="4">#REF!</definedName>
    <definedName name="prov" localSheetId="1">#REF!</definedName>
    <definedName name="prov">#REF!</definedName>
    <definedName name="Reclassificação" localSheetId="4">'[1]Planílha de Reclassificações'!#REF!</definedName>
    <definedName name="Reclassificação" localSheetId="1">'[1]Planílha de Reclassificações'!#REF!</definedName>
    <definedName name="Reclassificação">'[1]Planílha de Reclassificações'!#REF!</definedName>
    <definedName name="resumo" localSheetId="4">#REF!</definedName>
    <definedName name="resumo" localSheetId="1">#REF!</definedName>
    <definedName name="resumo">#REF!</definedName>
    <definedName name="w" localSheetId="4">'[1]Planílha de Reclassificações'!#REF!</definedName>
    <definedName name="w" localSheetId="1">'[1]Planílha de Reclassificações'!#REF!</definedName>
    <definedName name="w">'[1]Planílha de Reclassificações'!#REF!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E23" i="2"/>
  <c r="G37" i="13"/>
  <c r="G35" i="13"/>
  <c r="F35" i="13"/>
  <c r="D35" i="13"/>
  <c r="E37" i="13"/>
  <c r="E29" i="13"/>
  <c r="E22" i="13"/>
  <c r="E15" i="13"/>
  <c r="H24" i="2" l="1"/>
  <c r="I24" i="2" s="1"/>
  <c r="I35" i="2"/>
  <c r="I25" i="2" l="1"/>
  <c r="I33" i="2"/>
  <c r="I34" i="2"/>
  <c r="D59" i="11" l="1"/>
  <c r="E57" i="11"/>
  <c r="E59" i="11"/>
  <c r="F34" i="13" l="1"/>
  <c r="G27" i="13" l="1"/>
  <c r="G20" i="13"/>
  <c r="G13" i="13"/>
  <c r="G31" i="13" l="1"/>
  <c r="G34" i="13"/>
  <c r="E10" i="13"/>
  <c r="G10" i="13" s="1"/>
  <c r="G17" i="13"/>
  <c r="G24" i="13"/>
  <c r="H20" i="12"/>
  <c r="H37" i="12"/>
  <c r="H36" i="12"/>
  <c r="H21" i="12"/>
  <c r="H19" i="12"/>
  <c r="H18" i="12"/>
  <c r="H17" i="12"/>
  <c r="H16" i="12"/>
  <c r="H15" i="12"/>
  <c r="H14" i="12"/>
  <c r="H13" i="12"/>
  <c r="H12" i="12"/>
  <c r="H11" i="12"/>
  <c r="H10" i="12"/>
  <c r="H9" i="12"/>
  <c r="D35" i="2"/>
  <c r="H39" i="12" l="1"/>
  <c r="E29" i="2" l="1"/>
  <c r="F29" i="2" s="1"/>
  <c r="G29" i="2" s="1"/>
  <c r="H29" i="2" s="1"/>
  <c r="I29" i="2" s="1"/>
  <c r="E15" i="2"/>
  <c r="F15" i="2" s="1"/>
  <c r="G15" i="2" s="1"/>
  <c r="H15" i="2" s="1"/>
  <c r="I10" i="2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2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2" i="3"/>
  <c r="C59" i="11" l="1"/>
  <c r="F59" i="11"/>
  <c r="F29" i="13" s="1"/>
  <c r="G59" i="11"/>
  <c r="F37" i="13" s="1"/>
  <c r="C37" i="13"/>
  <c r="G53" i="11"/>
  <c r="G52" i="11"/>
  <c r="G49" i="11"/>
  <c r="G48" i="11"/>
  <c r="G47" i="11"/>
  <c r="G46" i="11"/>
  <c r="G45" i="11"/>
  <c r="G44" i="11"/>
  <c r="G36" i="11"/>
  <c r="G34" i="11"/>
  <c r="G33" i="11"/>
  <c r="G32" i="11"/>
  <c r="G29" i="11"/>
  <c r="G28" i="11"/>
  <c r="G27" i="11"/>
  <c r="G26" i="11"/>
  <c r="G25" i="11"/>
  <c r="G20" i="11"/>
  <c r="G19" i="11"/>
  <c r="G18" i="11"/>
  <c r="G17" i="11"/>
  <c r="G16" i="11"/>
  <c r="G15" i="11"/>
  <c r="G14" i="11"/>
  <c r="G12" i="11"/>
  <c r="G11" i="11" s="1"/>
  <c r="G9" i="11"/>
  <c r="F57" i="11"/>
  <c r="F56" i="11"/>
  <c r="C29" i="13" s="1"/>
  <c r="F53" i="11"/>
  <c r="F52" i="11"/>
  <c r="F49" i="11"/>
  <c r="F48" i="11"/>
  <c r="F47" i="11"/>
  <c r="F46" i="11"/>
  <c r="F45" i="11"/>
  <c r="F44" i="11"/>
  <c r="F36" i="11"/>
  <c r="F34" i="11"/>
  <c r="F33" i="11"/>
  <c r="F32" i="11"/>
  <c r="F29" i="11"/>
  <c r="F28" i="11"/>
  <c r="F27" i="11"/>
  <c r="F26" i="11"/>
  <c r="F25" i="11"/>
  <c r="F20" i="11"/>
  <c r="F19" i="11"/>
  <c r="F18" i="11"/>
  <c r="F17" i="11"/>
  <c r="F16" i="11"/>
  <c r="F15" i="11"/>
  <c r="F14" i="11"/>
  <c r="F12" i="11"/>
  <c r="F11" i="11" s="1"/>
  <c r="F9" i="11"/>
  <c r="E56" i="11"/>
  <c r="E53" i="11"/>
  <c r="E52" i="11"/>
  <c r="E49" i="11"/>
  <c r="E48" i="11"/>
  <c r="E47" i="11"/>
  <c r="E46" i="11"/>
  <c r="E45" i="11"/>
  <c r="E44" i="11"/>
  <c r="E36" i="11"/>
  <c r="E34" i="11"/>
  <c r="E33" i="11"/>
  <c r="E32" i="11"/>
  <c r="E29" i="11"/>
  <c r="E28" i="11"/>
  <c r="E27" i="11"/>
  <c r="E26" i="11"/>
  <c r="E25" i="11"/>
  <c r="E20" i="11"/>
  <c r="E19" i="11"/>
  <c r="E18" i="11"/>
  <c r="E17" i="11"/>
  <c r="E16" i="11"/>
  <c r="E15" i="11"/>
  <c r="E14" i="11"/>
  <c r="E12" i="11"/>
  <c r="E11" i="11" s="1"/>
  <c r="E9" i="11"/>
  <c r="D57" i="11"/>
  <c r="D56" i="11"/>
  <c r="C15" i="13" s="1"/>
  <c r="D53" i="11"/>
  <c r="D52" i="11"/>
  <c r="D49" i="11"/>
  <c r="D48" i="11"/>
  <c r="D47" i="11"/>
  <c r="D46" i="11"/>
  <c r="D45" i="11"/>
  <c r="D44" i="11"/>
  <c r="D36" i="11"/>
  <c r="D34" i="11"/>
  <c r="D33" i="11"/>
  <c r="D32" i="11"/>
  <c r="D29" i="11"/>
  <c r="D28" i="11"/>
  <c r="D27" i="11"/>
  <c r="D26" i="11"/>
  <c r="D25" i="11"/>
  <c r="D20" i="11"/>
  <c r="D19" i="11"/>
  <c r="D18" i="11"/>
  <c r="D17" i="11"/>
  <c r="D16" i="11"/>
  <c r="D15" i="11"/>
  <c r="D14" i="11"/>
  <c r="D12" i="11"/>
  <c r="D11" i="11" s="1"/>
  <c r="D9" i="11"/>
  <c r="C57" i="11"/>
  <c r="C56" i="11"/>
  <c r="C53" i="11"/>
  <c r="C52" i="11"/>
  <c r="C49" i="11"/>
  <c r="C48" i="11"/>
  <c r="C47" i="11"/>
  <c r="C46" i="11"/>
  <c r="C45" i="11"/>
  <c r="C44" i="11"/>
  <c r="C25" i="11"/>
  <c r="C16" i="11"/>
  <c r="C15" i="11"/>
  <c r="G55" i="11" l="1"/>
  <c r="G24" i="11"/>
  <c r="G23" i="11" s="1"/>
  <c r="G51" i="11"/>
  <c r="E55" i="11"/>
  <c r="C22" i="13"/>
  <c r="G31" i="11"/>
  <c r="F43" i="11"/>
  <c r="F42" i="11" s="1"/>
  <c r="G13" i="11"/>
  <c r="G10" i="11" s="1"/>
  <c r="G8" i="11" s="1"/>
  <c r="G43" i="11"/>
  <c r="G42" i="11" s="1"/>
  <c r="E13" i="11"/>
  <c r="E10" i="11" s="1"/>
  <c r="E8" i="11" s="1"/>
  <c r="E31" i="11"/>
  <c r="E43" i="11"/>
  <c r="E42" i="11" s="1"/>
  <c r="D55" i="11"/>
  <c r="D24" i="11"/>
  <c r="D23" i="11" s="1"/>
  <c r="D51" i="11"/>
  <c r="E24" i="11"/>
  <c r="E23" i="11" s="1"/>
  <c r="E51" i="11"/>
  <c r="F13" i="11"/>
  <c r="F10" i="11" s="1"/>
  <c r="F8" i="11" s="1"/>
  <c r="F24" i="11"/>
  <c r="F23" i="11" s="1"/>
  <c r="F51" i="11"/>
  <c r="F31" i="11"/>
  <c r="D13" i="11"/>
  <c r="D10" i="11" s="1"/>
  <c r="D8" i="11" s="1"/>
  <c r="D31" i="11"/>
  <c r="D43" i="11"/>
  <c r="D42" i="11" s="1"/>
  <c r="C43" i="11"/>
  <c r="C42" i="11" s="1"/>
  <c r="F55" i="11"/>
  <c r="C51" i="11"/>
  <c r="G22" i="11" l="1"/>
  <c r="G38" i="11" s="1"/>
  <c r="G61" i="11"/>
  <c r="F22" i="11"/>
  <c r="F38" i="11" s="1"/>
  <c r="E61" i="11"/>
  <c r="E22" i="11"/>
  <c r="E38" i="11" s="1"/>
  <c r="F61" i="11"/>
  <c r="D61" i="11"/>
  <c r="D22" i="11"/>
  <c r="D38" i="11" s="1"/>
  <c r="G63" i="11" l="1"/>
  <c r="F63" i="11"/>
  <c r="D63" i="11"/>
  <c r="E63" i="11"/>
  <c r="C36" i="11"/>
  <c r="C34" i="11"/>
  <c r="C33" i="11"/>
  <c r="C32" i="11"/>
  <c r="C29" i="11"/>
  <c r="C28" i="11"/>
  <c r="C27" i="11"/>
  <c r="C26" i="11"/>
  <c r="C24" i="11" s="1"/>
  <c r="C20" i="11"/>
  <c r="C19" i="11"/>
  <c r="C18" i="11"/>
  <c r="C17" i="11"/>
  <c r="C14" i="11"/>
  <c r="C13" i="11" s="1"/>
  <c r="C12" i="11"/>
  <c r="C11" i="11" s="1"/>
  <c r="C9" i="11"/>
  <c r="C10" i="11" l="1"/>
  <c r="C8" i="11" s="1"/>
  <c r="C23" i="11"/>
  <c r="C31" i="11"/>
  <c r="C22" i="11" l="1"/>
  <c r="C38" i="11" s="1"/>
  <c r="H34" i="2" l="1"/>
  <c r="H33" i="2"/>
  <c r="F34" i="2" l="1"/>
  <c r="G34" i="2"/>
  <c r="D33" i="2"/>
  <c r="G33" i="2"/>
  <c r="F33" i="2"/>
  <c r="E34" i="2"/>
  <c r="E24" i="2" s="1"/>
  <c r="E33" i="2"/>
  <c r="E28" i="2"/>
  <c r="E27" i="2"/>
  <c r="E21" i="2"/>
  <c r="E20" i="2"/>
  <c r="E18" i="2"/>
  <c r="E17" i="2"/>
  <c r="E14" i="2"/>
  <c r="E13" i="2"/>
  <c r="E11" i="2"/>
  <c r="E9" i="2"/>
  <c r="F9" i="2" s="1"/>
  <c r="D34" i="2"/>
  <c r="F13" i="2" l="1"/>
  <c r="G13" i="2" s="1"/>
  <c r="H13" i="2" s="1"/>
  <c r="I13" i="2" s="1"/>
  <c r="F28" i="2"/>
  <c r="G28" i="2" s="1"/>
  <c r="H28" i="2" s="1"/>
  <c r="I28" i="2" s="1"/>
  <c r="F14" i="2"/>
  <c r="G14" i="2" s="1"/>
  <c r="H14" i="2" s="1"/>
  <c r="F17" i="2"/>
  <c r="G17" i="2" s="1"/>
  <c r="H17" i="2" s="1"/>
  <c r="F18" i="2"/>
  <c r="G18" i="2" s="1"/>
  <c r="H18" i="2" s="1"/>
  <c r="F20" i="2"/>
  <c r="G20" i="2" s="1"/>
  <c r="H20" i="2" s="1"/>
  <c r="F11" i="2"/>
  <c r="G11" i="2" s="1"/>
  <c r="H11" i="2" s="1"/>
  <c r="F21" i="2"/>
  <c r="G21" i="2" s="1"/>
  <c r="H21" i="2" s="1"/>
  <c r="G23" i="2"/>
  <c r="H23" i="2" s="1"/>
  <c r="I23" i="2" s="1"/>
  <c r="F27" i="2"/>
  <c r="G27" i="2" s="1"/>
  <c r="H27" i="2" s="1"/>
  <c r="I27" i="2" s="1"/>
  <c r="E8" i="2"/>
  <c r="G9" i="2"/>
  <c r="F24" i="2"/>
  <c r="G24" i="2" s="1"/>
  <c r="E22" i="2"/>
  <c r="E12" i="2"/>
  <c r="F12" i="2" l="1"/>
  <c r="I20" i="2"/>
  <c r="H12" i="2"/>
  <c r="I11" i="2"/>
  <c r="I14" i="2"/>
  <c r="C55" i="11"/>
  <c r="I18" i="2"/>
  <c r="I21" i="2"/>
  <c r="I17" i="2"/>
  <c r="I15" i="2"/>
  <c r="G12" i="2"/>
  <c r="E16" i="2"/>
  <c r="G22" i="2"/>
  <c r="H22" i="2"/>
  <c r="G8" i="2"/>
  <c r="H9" i="2"/>
  <c r="H8" i="2" s="1"/>
  <c r="H16" i="2" s="1"/>
  <c r="H19" i="2" s="1"/>
  <c r="F8" i="2"/>
  <c r="F22" i="2"/>
  <c r="I12" i="2" l="1"/>
  <c r="F16" i="2"/>
  <c r="F19" i="2" s="1"/>
  <c r="I22" i="2"/>
  <c r="I9" i="2"/>
  <c r="I8" i="2"/>
  <c r="C61" i="11"/>
  <c r="C63" i="11" s="1"/>
  <c r="G16" i="2"/>
  <c r="G19" i="2" s="1"/>
  <c r="G26" i="2" s="1"/>
  <c r="G30" i="2" s="1"/>
  <c r="F25" i="13" s="1"/>
  <c r="G25" i="13" s="1"/>
  <c r="E19" i="2"/>
  <c r="H26" i="2"/>
  <c r="F26" i="2"/>
  <c r="F30" i="2" s="1"/>
  <c r="H679" i="5"/>
  <c r="H684" i="4"/>
  <c r="H684" i="3"/>
  <c r="H2" i="5"/>
  <c r="H2" i="4"/>
  <c r="H2" i="3"/>
  <c r="H292" i="5"/>
  <c r="H296" i="4"/>
  <c r="H305" i="3"/>
  <c r="F18" i="13" l="1"/>
  <c r="G18" i="13" s="1"/>
  <c r="H30" i="2"/>
  <c r="I16" i="2"/>
  <c r="E26" i="2"/>
  <c r="E30" i="2" s="1"/>
  <c r="I19" i="2"/>
  <c r="H316" i="5"/>
  <c r="F11" i="13" l="1"/>
  <c r="I30" i="2"/>
  <c r="F32" i="13"/>
  <c r="G32" i="13" s="1"/>
  <c r="I26" i="2"/>
  <c r="F15" i="13" l="1"/>
  <c r="F22" i="13" s="1"/>
  <c r="G11" i="13"/>
  <c r="G15" i="13" s="1"/>
  <c r="G22" i="13" s="1"/>
  <c r="G29" i="13" s="1"/>
  <c r="D37" i="13" l="1"/>
</calcChain>
</file>

<file path=xl/sharedStrings.xml><?xml version="1.0" encoding="utf-8"?>
<sst xmlns="http://schemas.openxmlformats.org/spreadsheetml/2006/main" count="5889" uniqueCount="662">
  <si>
    <t>Contraprestações Efetivas de Operações de Assistência à Saúde</t>
  </si>
  <si>
    <t>Contraprestações líquidas</t>
  </si>
  <si>
    <t>Variação das Provisões Técnicas</t>
  </si>
  <si>
    <t>Tributos Diretos de Oper  com Planos de Assist à Saúde</t>
  </si>
  <si>
    <t>Eventos Indenizáveis Líquidos</t>
  </si>
  <si>
    <t>Eventos Indenizáveis</t>
  </si>
  <si>
    <t>Recuperação de Eventos Indenizáveis</t>
  </si>
  <si>
    <t>Variação da Provisão de Eventos ocorridos e não avisados</t>
  </si>
  <si>
    <t>Resultado das Operações com Planos de Assistência à Saúde</t>
  </si>
  <si>
    <t>Outras Rec  Oper de Assist  à Saúde Não Relac à Planos  de Saúde</t>
  </si>
  <si>
    <t>Resultado Bruto</t>
  </si>
  <si>
    <t>Despesas Comercialização</t>
  </si>
  <si>
    <t>Despesas Administrativas</t>
  </si>
  <si>
    <t>Resultado Financeiro Líquido</t>
  </si>
  <si>
    <t>Receitas Financeiras</t>
  </si>
  <si>
    <t>Despesas Financeiras</t>
  </si>
  <si>
    <t>Resultado Patrimonial</t>
  </si>
  <si>
    <t>Resultado antes dos Impostos e Participações</t>
  </si>
  <si>
    <t>(=) LUCRO LÍQUIDO / (PREJUÍZO)</t>
  </si>
  <si>
    <t>Conta</t>
  </si>
  <si>
    <t>Descrição</t>
  </si>
  <si>
    <t>Saldo Anterior</t>
  </si>
  <si>
    <t>Total Débitos</t>
  </si>
  <si>
    <t>Total Créditos</t>
  </si>
  <si>
    <t>Total do Mês</t>
  </si>
  <si>
    <t>Saldo Atual</t>
  </si>
  <si>
    <t>ATIVO</t>
  </si>
  <si>
    <t>ATIVO CIRCULANTE</t>
  </si>
  <si>
    <t>DISPONÍVEL</t>
  </si>
  <si>
    <t>BANCOS CONTA DEPÓSITOS</t>
  </si>
  <si>
    <t>BANCO ITAU C/C 0/08505-4</t>
  </si>
  <si>
    <t>BANCO CITIBANK C/C 67882016</t>
  </si>
  <si>
    <t>BANCO SANTANDER C/C 130032593</t>
  </si>
  <si>
    <t>BANCO BRADESCO C/C 1953-4</t>
  </si>
  <si>
    <t>CUSTODIA CITIBANK - CC 3756117</t>
  </si>
  <si>
    <t>BANCO BRADESCO C/C 0180-5</t>
  </si>
  <si>
    <t>APLICAÇÕES</t>
  </si>
  <si>
    <t>APLICAÇÕES VINCULADAS A PROVISÕES TÉCNICAS</t>
  </si>
  <si>
    <t>TITULOS DE RENDA FIXA - PUBLICOS</t>
  </si>
  <si>
    <t>TITULOS DA DIVIDA PUBLICA INTERNA</t>
  </si>
  <si>
    <t>VALOR ORIGINAL</t>
  </si>
  <si>
    <t>TITULOS PUBLICOS NTN-F</t>
  </si>
  <si>
    <t>AJUSTE AO VALOR DE MERCADO</t>
  </si>
  <si>
    <t>APLICAÇÕES NÃO VINCULADAS</t>
  </si>
  <si>
    <t>Títulos de Renda Fixa - Privados</t>
  </si>
  <si>
    <t>COTAS DE FUNDOS DE INVESTIMENTOS</t>
  </si>
  <si>
    <t>Títulos de Renda Fixa - Públicos</t>
  </si>
  <si>
    <t>TÍTULOS DA DÍVIDA PÚBLICA INTERNA</t>
  </si>
  <si>
    <t>AJUSTE AO VALOR DE MERCADO - LFT</t>
  </si>
  <si>
    <t>CRÉDITOS DE OPERAÇÕES COM PLANOS DE ASSISTÊNCIA À</t>
  </si>
  <si>
    <t>CONTRAPRESTAÇÃO PECUNIÁRIA/PRÊMIO A RECEBER</t>
  </si>
  <si>
    <t>Contraprestação Pecuniária/Prêmios a Receber de As</t>
  </si>
  <si>
    <t>Cobertura Assistencial com Preço Preestabelecido</t>
  </si>
  <si>
    <t>CONTRAPRESTAÇÃO PECUNIÁRIA/PRÊMIOS A RECEBER</t>
  </si>
  <si>
    <t>INDIVIDUAL</t>
  </si>
  <si>
    <t>FATURAS A RECEBER INDIVIDUAL - EXTENSÃO</t>
  </si>
  <si>
    <t>COLETIVO</t>
  </si>
  <si>
    <t>FATURAS A RECEBER COLETIVO</t>
  </si>
  <si>
    <t>(-) PROVISÃO PARA PERDAS SOBRE CRÉDITOS</t>
  </si>
  <si>
    <t>(-) PROVISÃO PARA PERDAS SOBRE CRÉDITOS INDIVIDUAL</t>
  </si>
  <si>
    <t>(-) PROVISÃO PARA PERDAS SOBRE CRÉDITOS COLETIVO</t>
  </si>
  <si>
    <t>Cobertura Assistencial com Preço Pós-estabelecido</t>
  </si>
  <si>
    <t>PARTICIPAÇÃO DOS BENEFICIÁRIOS EM EVENTOS/SINISTRO</t>
  </si>
  <si>
    <t>COBERTURA ASSISTENCIAL COM PREÇO PREESTABELECIDO</t>
  </si>
  <si>
    <t>COPARTICIPAÇÃO A RECEBER INDIVIDUAL</t>
  </si>
  <si>
    <t>COPARTICIPAÇÃO A RECEBER COLETIVO</t>
  </si>
  <si>
    <t>CRÉDITOS TRIBUTÁRIOS E PREVIDÊNCIÁRIOS</t>
  </si>
  <si>
    <t>CRÉDITOS TRIBUTÁRIOS E PREVIDÊNCIARIOS</t>
  </si>
  <si>
    <t>Créditos Tributários</t>
  </si>
  <si>
    <t>IMPOSTO DE RENDA</t>
  </si>
  <si>
    <t>IMPOSTO DE RENDA RETIDO NA FONTE - IRRF</t>
  </si>
  <si>
    <t>IRRF SOBRE FATURAMENTO</t>
  </si>
  <si>
    <t>IRRF SOBRE APLICAÇÕES FINANCEIRAS</t>
  </si>
  <si>
    <t>IMPOSTO DE RENDA A COMPENSAR/RESTITUIR</t>
  </si>
  <si>
    <t>CONTRIBUIÇÃO SOCIAL SOBRE O LUCRO LIQUIDO - CSLL</t>
  </si>
  <si>
    <t>CONTRIBUIÇÃO SOCIAL RETIDA NA FONTE</t>
  </si>
  <si>
    <t>CRÉDITOS DE PIS E COFINS</t>
  </si>
  <si>
    <t>PIS RETIDO A RESTITUIR</t>
  </si>
  <si>
    <t>COFINS RETIDO A RESTITUIR</t>
  </si>
  <si>
    <t>OUTROS CRÉDITOS TRIBUTÁRIOS E PREVIDENCIÁRIOS</t>
  </si>
  <si>
    <t>INSS RETIDO A COMPENSAR</t>
  </si>
  <si>
    <t>FGTS RETIDO A COMPENSAR</t>
  </si>
  <si>
    <t>BENS E TÍTULOS A RECEBER</t>
  </si>
  <si>
    <t>OUTROS CRÉDITOS A RECEBER</t>
  </si>
  <si>
    <t>Outros Créditos a Receber</t>
  </si>
  <si>
    <t>OUTROS BENS E TÍTULOS A RECEBER</t>
  </si>
  <si>
    <t>ADIANTAMENTOS A FUNCIONÁRIOS</t>
  </si>
  <si>
    <t>ADIANTAMENTO DE SALÁRIOS</t>
  </si>
  <si>
    <t>ADIANTAMENTO DE FÉRIAS</t>
  </si>
  <si>
    <t>ADIANTAMENTO DE 13º SALÁRIO</t>
  </si>
  <si>
    <t>OUTROS ADIANTAMENTOS FOLHA</t>
  </si>
  <si>
    <t>OUTROS CRÉDITOS OU BENS A RECEBER</t>
  </si>
  <si>
    <t>OUTROS CREDITOS A RECEBER</t>
  </si>
  <si>
    <t>PROVISAO PARA PERDA SOBRE CREDITOS</t>
  </si>
  <si>
    <t>DESPESAS ANTECIPADAS</t>
  </si>
  <si>
    <t>DESPESAS ADMINISTRATIVAS</t>
  </si>
  <si>
    <t>DESPESAS A APROPRIAR</t>
  </si>
  <si>
    <t>ATIVO NÃO CIRCULANTE</t>
  </si>
  <si>
    <t>REALIZÁVEL A LONGO PRAZO</t>
  </si>
  <si>
    <t>APLICAÇÕES  GARANTIDORAS DE  PROVISÕES TÉCNICAS</t>
  </si>
  <si>
    <t>TÍTULOS DE RENDA FIXA - PÚBLICOS</t>
  </si>
  <si>
    <t>TÍTULOS DE RENDA FIXA - PÚBLICOS NTN</t>
  </si>
  <si>
    <t>AJUSTE AO VALOR DE MERCADO - NTN</t>
  </si>
  <si>
    <t>ATIVO FISCAL DIFERIDO</t>
  </si>
  <si>
    <t>Crédito Tributário sobre Prejuízo Fiscal</t>
  </si>
  <si>
    <t xml:space="preserve"> Crédito Tributário sobre Diferenças Temporárias</t>
  </si>
  <si>
    <t>Imposto de Renda (IRPJ)</t>
  </si>
  <si>
    <t>IR S/ ADIÇÕES TEMPORAIS</t>
  </si>
  <si>
    <t>Contribuição Social Sobre o Lucro Líquido (CSLL)</t>
  </si>
  <si>
    <t>CS S/ ADIÇÕES TEMPORAIS</t>
  </si>
  <si>
    <t>CRÉDITO TRIBUTÁRIO SOBRE PREJUÍZO FISCAL</t>
  </si>
  <si>
    <t>IMPOSTO DE RENDA (IRPJ)</t>
  </si>
  <si>
    <t>IR S/ PREJUIZO FISCAL</t>
  </si>
  <si>
    <t>CONTRIBUIÇÃO SOCIAL SOBRE O LUCRO LÍQUIDO - CSLL</t>
  </si>
  <si>
    <t>CS S/ BASE NEGATIVA</t>
  </si>
  <si>
    <t>DEPÓSITOS JUDICIAIS E FISCAIS</t>
  </si>
  <si>
    <t>DEPÓSITOS JUDICIAIS - CIVEIS</t>
  </si>
  <si>
    <t>OUTROS DEPÓSITOS JUDICIAIS</t>
  </si>
  <si>
    <t>IMOBILIZADO</t>
  </si>
  <si>
    <t>INSTALAÇÕES</t>
  </si>
  <si>
    <t>Instalações Hospitalares / Odontológicas</t>
  </si>
  <si>
    <t>CUSTO DE AQUISIÇÃO</t>
  </si>
  <si>
    <t>MÁQUINAS E EQUIPAMENTOS</t>
  </si>
  <si>
    <t>MÁQUINAS E EQUIPAMENTOS HOSPITALARES / ODONTOLÓGIC</t>
  </si>
  <si>
    <t>(-) DEPRECIAÇÃO ACUMULADA</t>
  </si>
  <si>
    <t>Instalações Não Hospitalares / Não Odontológicas</t>
  </si>
  <si>
    <t>INSTALAÇÕES NÃO HOSPITALARES / NÃO ODONTOLÓGICAS</t>
  </si>
  <si>
    <t>EQUIPAMENTOS DE PROCESSAMENTO ELETRÔNICO DE DADOS</t>
  </si>
  <si>
    <t>MÓVEIS E UTENSÍLIOS</t>
  </si>
  <si>
    <t>MÓVEIS E UTENSÍLIOS NÃO HOSPITALARES / NÃO ODONTOL</t>
  </si>
  <si>
    <t>INTANGÍVEL</t>
  </si>
  <si>
    <t>ATIVO INTANGÍVEL</t>
  </si>
  <si>
    <t>Ativo Intangível - Não Hospitalar / Não Odontológi</t>
  </si>
  <si>
    <t>SISTEMA DE COMPUTAÇÃO</t>
  </si>
  <si>
    <t>CAPITALIZAÇÃO DE SOFTWARE</t>
  </si>
  <si>
    <t>(-) AMORTIZAÇÃO ACUMULADA</t>
  </si>
  <si>
    <t>(-) AMORTIZAÇÃO DO SISTEMA DE COMPUTAÇÃO</t>
  </si>
  <si>
    <t>(-) AMORTIZAÇÃO CAPITALIZAÇÃO DE SOFTWARE</t>
  </si>
  <si>
    <t>PASSIVO</t>
  </si>
  <si>
    <t>PASSIVO CIRCULANTE</t>
  </si>
  <si>
    <t>PROVISÕES TÉCNICAS DE OPERAÇÕES DE ASSISTÊNCIA À S</t>
  </si>
  <si>
    <t>PROVISÕESTÉCNICASDEOPERAÇÕESDEASSISTÊNCIAÀSAÚDE</t>
  </si>
  <si>
    <t>PROVISÕESTÉCNICASDEOPERAÇÕESDEASSISTÊNCIAODONTOLÓG</t>
  </si>
  <si>
    <t>Provisão de Prêmios/Contraprestações</t>
  </si>
  <si>
    <t>Provisão de Prêmio/Contraprestação Não Ganha</t>
  </si>
  <si>
    <t>Provisão de Prêmio/Contraprestação Não Ganha - PPN</t>
  </si>
  <si>
    <t>PROVISÃO DE EVENTOS/SINISTROS A LIQUIDAR PARA OUTR</t>
  </si>
  <si>
    <t>REDE CONTRATADA/CREDENCIADA</t>
  </si>
  <si>
    <t>PROVISÃO PARA EVENTOS/SINISTROS OCORRIDOS E NÃO AV</t>
  </si>
  <si>
    <t>DÉBITOS DE OPERAÇÕES DE ASSISTÊNCIA À SAÚDE</t>
  </si>
  <si>
    <t>COMERCIALIZAÇÃO SOBRE OPERAÇÕES</t>
  </si>
  <si>
    <t>Comercialização sobre Operações de Assistência Odo</t>
  </si>
  <si>
    <t>COMERCIALIZAÇÃO SOBRE OPERAÇÕES DE ASSISTÊNCIA ODO</t>
  </si>
  <si>
    <t>COMISSÕES A PAGAR - SEGUROS</t>
  </si>
  <si>
    <t>COMISSÕES E AGENCIAMENTOS A PAGAR</t>
  </si>
  <si>
    <t>TRIBUTOS E ENCARGOS SOCIAIS A RECOLHER</t>
  </si>
  <si>
    <t>TRIBUTOS E CONTRIBUIÇÕES</t>
  </si>
  <si>
    <t>Tributos e Contribuições</t>
  </si>
  <si>
    <t>IMPOSTO DE RENDA PESSOA JURÍDICA A PAGAR</t>
  </si>
  <si>
    <t>CONTRIBUIÇÃO SOCIAL SOBRE O LUCRO LÍQUIDO A PAGAR</t>
  </si>
  <si>
    <t>IMPOSTO SOBRE SERVIÇOS - ISS</t>
  </si>
  <si>
    <t>TAXA DE SAÚDE SUPLEMENTAR - TSS</t>
  </si>
  <si>
    <t>CONTRIBUIÇÕES PREVIDENCIÁRIAS</t>
  </si>
  <si>
    <t>FGTS A RECOLHER</t>
  </si>
  <si>
    <t>COFINS E PIS / PASEP</t>
  </si>
  <si>
    <t>PIS A RECOLHER</t>
  </si>
  <si>
    <t>COFINS A RECOLHER</t>
  </si>
  <si>
    <t>RETENÇÕES DE IMPOSTOS E CONTRIBUIÇÕES</t>
  </si>
  <si>
    <t>Retenções de Imposto e Contribuições</t>
  </si>
  <si>
    <t>RETENÇÕES DE IMPOSTO E CONTRIBUIÇÕES</t>
  </si>
  <si>
    <t>IMPOSTO DE RENDA RETIDO NA FONTE - DE FUNCIONÁRIOS</t>
  </si>
  <si>
    <t>IMPOSTO DE RENDA RETIDO NA FONTE - DE TERCEIROS</t>
  </si>
  <si>
    <t>IMPOSTO SOBRE SERVIÇOS RETIDO NA FONTE</t>
  </si>
  <si>
    <t>COFINS</t>
  </si>
  <si>
    <t>PIS/COFINS/CSLL RETIDOS NA FONTE</t>
  </si>
  <si>
    <t>CONTRIBUIÇÕES PREVIDENCIÁRIAS RETIDAS DE TERCEIROS</t>
  </si>
  <si>
    <t>DÉBITOS DIVERSOS</t>
  </si>
  <si>
    <t>OBRIGAÇÕES COM PESSOAL</t>
  </si>
  <si>
    <t>SALÁRIOS A PAGAR</t>
  </si>
  <si>
    <t>PARTICIPAÇÕES</t>
  </si>
  <si>
    <t>PARTICIPAÇÕES A PAGAR</t>
  </si>
  <si>
    <t>FÉRIAS</t>
  </si>
  <si>
    <t>FÉRIAS A PAGAR</t>
  </si>
  <si>
    <t>ENCARGOS SOBRE FÉRIAS A PAGAR</t>
  </si>
  <si>
    <t>DÉCIMO TERCEIRO SALÁRIO</t>
  </si>
  <si>
    <t>DÉCIMO TERCEIRO SALÁRIO A PAGAR</t>
  </si>
  <si>
    <t>ENCARGOS SOBRE DÉCIMO TERCEIRO A PAGAR</t>
  </si>
  <si>
    <t>OUTRAS OBRIGAÇÕES COM PESSOAL</t>
  </si>
  <si>
    <t>REPASSE EMPRESTIMO CONSIGNADO</t>
  </si>
  <si>
    <t>FORNECEDORES</t>
  </si>
  <si>
    <t>FORNECEDORES RH</t>
  </si>
  <si>
    <t>FORNECEDORES A PAGAR</t>
  </si>
  <si>
    <t>PROVISÕES BUSINESS INTELIGENCE - BI</t>
  </si>
  <si>
    <t>OUTRAS OBRIGAÇOES COM PARTES</t>
  </si>
  <si>
    <t>PROV INCENTIVE OPTION</t>
  </si>
  <si>
    <t>PROVISÕES DA CONTABILIDADE</t>
  </si>
  <si>
    <t>DEPÓSITOS DE BENEFICIÁRIOS E DE TERCEIROS</t>
  </si>
  <si>
    <t>DEPÓSITOS DE BENEFICIÁRIOS DE TERCEIROS</t>
  </si>
  <si>
    <t>DEPÓSITOS DE BENEFICIÁRIOS DE PLANOS DE ASSISTÊNCI</t>
  </si>
  <si>
    <t>OUTROS DÉBITOS A PAGAR</t>
  </si>
  <si>
    <t>OUTROSDÉBITOSAPAGAR</t>
  </si>
  <si>
    <t>Dividendos e Juros sobre Capital Próprio a Pagar</t>
  </si>
  <si>
    <t>Dividendos e Juros sobre Capital Próprio a Pagar -</t>
  </si>
  <si>
    <t>PASSIVO NÃO CIRCULANTE</t>
  </si>
  <si>
    <t>PROVISÕES</t>
  </si>
  <si>
    <t>PROVISÕESPARATRIBUTOSDIFERIDOS</t>
  </si>
  <si>
    <t>PROVISÕES PARA TRIBUTOS DIFERIDOS</t>
  </si>
  <si>
    <t>IMPOSTO DE RENDA DIFERIDO</t>
  </si>
  <si>
    <t>IRPJ DIFERIDO SOBRE AJUSTES A VALOR DE MERCADO</t>
  </si>
  <si>
    <t>CONTRIBUIÇÃO SOCIAL DIFERIDA</t>
  </si>
  <si>
    <t>CSLL DIFERIDO SOBRE AJUSTES A VALOR DE MERCADO</t>
  </si>
  <si>
    <t>PROVISÕESPARAAÇÕESJUDICIAIS</t>
  </si>
  <si>
    <t>PROVISÕES PARA AÇÕES JUDICIAIS</t>
  </si>
  <si>
    <t>PROVISÃO PARA AÇÕES CIVEIS</t>
  </si>
  <si>
    <t>PROVISÃO PARA CONTINGENCIAS CIVEIS</t>
  </si>
  <si>
    <t>PROVISÃO PARA AÇÕES TRABALHISTAS</t>
  </si>
  <si>
    <t>PROVISÃO PARA CONTINGENCIAS TRABALHISTAS</t>
  </si>
  <si>
    <t>PATRIMÔNIO LÍQUIDO / PATRIMÔNIO SOCIAL</t>
  </si>
  <si>
    <t>CAPITAL SOCIAL/PATRIMÔNIO SOCIAL</t>
  </si>
  <si>
    <t>CAPITAL SOCIAL SUBSCRITO / PATRIMÔNIO SOCIAL</t>
  </si>
  <si>
    <t>Capital Social Nacional</t>
  </si>
  <si>
    <t>CAPITAL SOCIAL NACIONAL</t>
  </si>
  <si>
    <t>CAPITAL SOCIAL - COTAS</t>
  </si>
  <si>
    <t>CAPITAL SOCIAL</t>
  </si>
  <si>
    <t>CAPITAL SOCIAL SUBSCRITO - INCORPORAÇÃO</t>
  </si>
  <si>
    <t>AJUSTES DE AVALIAÇÃO PATRIMONIAL</t>
  </si>
  <si>
    <t>GANHOS E PERDAS NÃO REALIZADOS COM TÍTULOS E VALOR</t>
  </si>
  <si>
    <t>Ganhos e Perdas Não Realizados com Títulos e Valor</t>
  </si>
  <si>
    <t>GANHOS E PERDAS NÃO REALIZADOS</t>
  </si>
  <si>
    <t>(-) TRIBUTOS INCIDENTES EM GANHOS E PERDAS NÃO REA</t>
  </si>
  <si>
    <t>LUCROS/PREJUÍZOS-SUPERÁVITS/DÉFICITS ACUMULADOS ou</t>
  </si>
  <si>
    <t>LUCROS/PREJUÍZOS-SUPERÁVITS/DÉFICITS ACUMULADOS</t>
  </si>
  <si>
    <t>Lucros/Superávits ou Prejuízos/Déficits Apurados</t>
  </si>
  <si>
    <t>LUCROS/SUPERÁVITS OU PREJUÍZOS/DÉFICITS APURADOS</t>
  </si>
  <si>
    <t>LUCROS/SUPERÁVITS APURADOS</t>
  </si>
  <si>
    <t>RECEITA</t>
  </si>
  <si>
    <t>CONTRAPRESTAÇÕES EFETIVAS / PRÊMIOS GANHOS DE PLAN</t>
  </si>
  <si>
    <t>CONTRAPRESTAÇÕES LÍQUIDAS / PRÊMIOS RETIDOS</t>
  </si>
  <si>
    <t>CONTRAPRESTAÇÕES EMITIDAS / PRÊMIOS EMITIDOS DE AS</t>
  </si>
  <si>
    <t>PLANOS INDIVIDUAIS</t>
  </si>
  <si>
    <t>CONTRAPRESTACAO EMITIDA</t>
  </si>
  <si>
    <t>CONTRAPRESTACAO INDIVIDUAL</t>
  </si>
  <si>
    <t>PLANOS COLETIVOS EMPRESARIAIS DEPOIS DA LEI</t>
  </si>
  <si>
    <t>CONTRAPRESTAÇÃO EMITIDA</t>
  </si>
  <si>
    <t>COBERTURA ASSIST COM PREÇO PRE-COLETIVO EMPRESARIA</t>
  </si>
  <si>
    <t>COBERTURA ASSISTENCIAL COM PREÇO PÓS ESTABELECIDO</t>
  </si>
  <si>
    <t>COBERTURA ASSIST COM PREÇO PÓS-COLETIVO EMPRESARIA</t>
  </si>
  <si>
    <t>(-) TRIBUTOS DIRETOS DE OPERAÇÕES DE ASSISTÊNCIA À</t>
  </si>
  <si>
    <t>(-) TRIBUTOS DIRETOS DE OPERAÇÕES COM PLANOS DE AS</t>
  </si>
  <si>
    <t>(-) TRIBUTOS DIRETOS DE OPERAÇÕES DE ASSISTÊNCIA O</t>
  </si>
  <si>
    <t>(-) TRIBUTOS FEDERAIS</t>
  </si>
  <si>
    <t>PIS SOBRE FATURAMENTO</t>
  </si>
  <si>
    <t>COFINS SOBRE FATURAMENTO</t>
  </si>
  <si>
    <t>(-) TRIBUTOS MUNICIPAIS</t>
  </si>
  <si>
    <t>ISS SOBRE FATURAMENTO</t>
  </si>
  <si>
    <t>RECEITAS FINANCEIRAS</t>
  </si>
  <si>
    <t>RECEITAS DE APLICAÇÕES FINANCEIRAS</t>
  </si>
  <si>
    <t>RECEITA COM TITULOS DE RENDA FIXA PUBLICOS</t>
  </si>
  <si>
    <t>RECEITAS COM COTAS DE FUNDOS DE INVESTIMENTOS</t>
  </si>
  <si>
    <t>RECEITAS COM COTAS DE FUNDOS DE INVESTIMENTO</t>
  </si>
  <si>
    <t>OSCILAÇÃO DO VALOR DE COTAS</t>
  </si>
  <si>
    <t>RECEITAS COM OUTROS TÍTULOS DE RENDA FIXA - PÚBLIC</t>
  </si>
  <si>
    <t>RECEITAS COM OUTROS TÍTULOS DE RENDA FIXA PÚBLICOS</t>
  </si>
  <si>
    <t>JUROS</t>
  </si>
  <si>
    <t>DESPESA</t>
  </si>
  <si>
    <t>EVENTOS INDENIZÁVEIS LÍQUIDOS / SINISTROS RETIDOS</t>
  </si>
  <si>
    <t>EVENTOS / SINISTROS CONHECIDOS OU AVISADOS</t>
  </si>
  <si>
    <t>EVENTOS/ SINISTROS CONHECIDOS OU AVISADOS DE ASSIS</t>
  </si>
  <si>
    <t>EVENTOS/SINISTROS DE ASSISTÊNCIA ODONTOLÓGICA</t>
  </si>
  <si>
    <t>COBERTURA ASSISTENCIAL COM PREÇO PRÉ-ESTABELECIDO</t>
  </si>
  <si>
    <t>PLANOS INDIVIDUAIS/FAMILIARES DEPOIS DA LEI</t>
  </si>
  <si>
    <t>DESPESAS COM EVENTOS / SINISTROS NA MODALIDADE DE</t>
  </si>
  <si>
    <t>REDE CONTRATADA - INDIVIDUAL</t>
  </si>
  <si>
    <t>GLOSA NA MODALIDADE DE PAGAMENTO POR PROCEDIMENTO</t>
  </si>
  <si>
    <t>(-) REDE CONTRATADA - COLETIVO ADESÃO</t>
  </si>
  <si>
    <t>RECUPERAÇÃO POR CO-PARTICIPAÇÃO NA MODALIDADE DE</t>
  </si>
  <si>
    <t>RECUPERAÇÃO POR CO-PARTICIPAÇÃO</t>
  </si>
  <si>
    <t>PLANOS COLETIVOS POR ADESÃO DEPOIS DA LEI</t>
  </si>
  <si>
    <t>DESPESA COM EVENTOS / SINISTROS</t>
  </si>
  <si>
    <t>REDE CONTRATADA - COLETIVO ADESÃO</t>
  </si>
  <si>
    <t>REEMBOLSO-COLETIVO ADESÃO</t>
  </si>
  <si>
    <t>GLOSA</t>
  </si>
  <si>
    <t>(-) REEMBOLSO-COLETIVO ADESÃO</t>
  </si>
  <si>
    <t>REDE CONTRATADA - COLETIVO EMPRESARIAL</t>
  </si>
  <si>
    <t>REEMBOLSO-COLETIVO EMPRESARIAL</t>
  </si>
  <si>
    <t>(-) REDE CONTRATADA - COLETIVO EMPRESARI</t>
  </si>
  <si>
    <t>(-) REEMBOLSO-COLETIVO EMPRESARIAL</t>
  </si>
  <si>
    <t>RECUPERAÇÃO POR CO-PARTICIPAÇAO</t>
  </si>
  <si>
    <t>Eventos - outras formas de pagamento</t>
  </si>
  <si>
    <t>Eventos - outras formas de pagamento (IN COMPANY)</t>
  </si>
  <si>
    <t>COBERTURA ASSISTENCIAL COM PREÇO PÓS-ESTABELECIDO</t>
  </si>
  <si>
    <t>VARIAÇÃO DA PROVISÃO DE EVENTOS/SINISTROS OCORRIDO</t>
  </si>
  <si>
    <t>PROVISÃO DE EVENTOS/SINISTROS OCORRIDOS E NÃO AVIS</t>
  </si>
  <si>
    <t>REDE PRÓPRIA - COLETIVO EMPRESARIAL</t>
  </si>
  <si>
    <t>DESPESAS DE COMERCIALIZAÇÃO</t>
  </si>
  <si>
    <t>COMISSÃO E AGENCIAMENTO SOBRE OPERAÇÕES DE ASSISTÊ</t>
  </si>
  <si>
    <t>CONTRAPRESTAÇÕES PECUNIÁRIAS</t>
  </si>
  <si>
    <t>CONTRAPRESTAÇÕES PECUNIÁRIAS/PRÊMIOS DE SEGURO- OD</t>
  </si>
  <si>
    <t>COMISSÃO/AGENCIAMENTO</t>
  </si>
  <si>
    <t>COMISSÃO</t>
  </si>
  <si>
    <t>ENCARGOS SOCIAIS</t>
  </si>
  <si>
    <t>ENCARGOS SOCIAIS - INSS</t>
  </si>
  <si>
    <t>OUTRAS - ODONTOLÓGICAS</t>
  </si>
  <si>
    <t>PREESTABELECIDO VIA VAREJO</t>
  </si>
  <si>
    <t>OUTRAS DESPESAS OPERACIONAIS</t>
  </si>
  <si>
    <t>OUTRAS DESPESAS DE OPERAÇÕES DE PLANOS DE ASSISTÊN</t>
  </si>
  <si>
    <t>OUTRAS DESPESAS DE OPERAÇÕES DE ASSISTÊNCIA ODONTO</t>
  </si>
  <si>
    <t>DESP COM APOLICES E CONTRATOS</t>
  </si>
  <si>
    <t>DESP APOLICE - IMPRESSOS POS-VENDA</t>
  </si>
  <si>
    <t>DESP APOLICE - CORRESPONDENCIAS</t>
  </si>
  <si>
    <t>DESPESAS COM SERVIÇOS PRESTADOS POR TERCEIROS</t>
  </si>
  <si>
    <t>DESPESA DE TELEMARKETING FIXO</t>
  </si>
  <si>
    <t>DESPESA DE ASSISTENCIA 24 HORAS</t>
  </si>
  <si>
    <t>OUTRAS DESPESAS</t>
  </si>
  <si>
    <t>MATERIAIS ODONTOLÓGICOS</t>
  </si>
  <si>
    <t>CANCELAMENTO DE FATURAS</t>
  </si>
  <si>
    <t>PROVISÃO PARA PERDAS SOBRE CRÉDITOS</t>
  </si>
  <si>
    <t>Provisão Sobre Contraprestação Pecuniárias/Prêmios</t>
  </si>
  <si>
    <t>PROVISÃO SOBRE CONTRAPRESTAÇÃO PECUNIÁRIAS/PRÊMIOS</t>
  </si>
  <si>
    <t>PROVISÃO SOBRE CONTRAPREST. PECUNIÁRIAS/PRÊMIOS A</t>
  </si>
  <si>
    <t>(-) REVERSÃO DA PROV. SOBRE CONTRAPREST. PECUNIÁRI</t>
  </si>
  <si>
    <t>DESPESAS FINANCEIRAS</t>
  </si>
  <si>
    <t>DESPESAS FINANCEIRAS COM OPERAÇÕES DE ASSISTÊNCIA</t>
  </si>
  <si>
    <t>OUTRAS</t>
  </si>
  <si>
    <t>JUROS PASSIVOS EM OPERAÇÕES FINANCEIRAS</t>
  </si>
  <si>
    <t>OUTRAS DESPESAS FINANCEIRAS</t>
  </si>
  <si>
    <t>DESPESAS FINANCEIRAS DE ENCARGOS SOBRE TRIBUTOS</t>
  </si>
  <si>
    <t>Despesas Financeiras de Encargos sobre Tributos</t>
  </si>
  <si>
    <t>JUROS DE ENCARGOS SOBRE TRIBUTOS</t>
  </si>
  <si>
    <t>DESPESAS DE JUROS DE CAPITAL PRÓPRIO</t>
  </si>
  <si>
    <t>Despesas de Juros sobre Capital Próprio</t>
  </si>
  <si>
    <t>Juros sobre Capital Próprio</t>
  </si>
  <si>
    <t>Juros sobre Capital Próprio - JCP</t>
  </si>
  <si>
    <t>DESPESAS POR PAGAMENTOS EM ATRASO</t>
  </si>
  <si>
    <t>Despesas por Pagamentos em Atraso</t>
  </si>
  <si>
    <t>DESPESAS COM IMPOSTOS E CONTRIBUIÇÕES SOBRE TRANSA</t>
  </si>
  <si>
    <t>Despesas com Impostos e Contribuições sobre Transa</t>
  </si>
  <si>
    <t>IMPOSTO SOBRE OPERAÇÕES FINANCEIRAS - IOF</t>
  </si>
  <si>
    <t>IMPOSTO SOBRE OPERAÇÃO FINANCEIRA - IOF</t>
  </si>
  <si>
    <t>DESPESAS COM PESSOAL PRÓPRIO</t>
  </si>
  <si>
    <t>DESPESAS COM EMPREGADOS</t>
  </si>
  <si>
    <t>Despesas com Empregados</t>
  </si>
  <si>
    <t>SALÁRIOS E ORDENADOS</t>
  </si>
  <si>
    <t>SERVIÇOS EXTRAORDINÁRIOS</t>
  </si>
  <si>
    <t>HORAS EXTRAS</t>
  </si>
  <si>
    <t>GRATIFICAÇÕES</t>
  </si>
  <si>
    <t>GRATIFICACAO OPTION INCENTIVE</t>
  </si>
  <si>
    <t>13º SALÁRIO/FÉRIAS</t>
  </si>
  <si>
    <t>13º SALÁRIO</t>
  </si>
  <si>
    <t>FÉRIAS E ABONO DE FÉRIAS</t>
  </si>
  <si>
    <t>Participação no Resultado/Remuneração Variável/Rem</t>
  </si>
  <si>
    <t>Participação no Resultado (Sind)</t>
  </si>
  <si>
    <t>Participação no Resultado (APIB)</t>
  </si>
  <si>
    <t>Remuneração Variável</t>
  </si>
  <si>
    <t>AUXILIO-CRECHE</t>
  </si>
  <si>
    <t>SEGURO DE VIDA</t>
  </si>
  <si>
    <t>DESPESAS COM INDENIZAÇÕES</t>
  </si>
  <si>
    <t>Despesas com Indenizações</t>
  </si>
  <si>
    <t>Aviso Prévio</t>
  </si>
  <si>
    <t>AVISO PRÉVIO</t>
  </si>
  <si>
    <t>DESPESAS COM ENCARGOS SOCIAIS</t>
  </si>
  <si>
    <t>Despesas com Encargos Sociais</t>
  </si>
  <si>
    <t>PREVIDÊNCIA SOCIAL</t>
  </si>
  <si>
    <t>INSS - PREVIDÊNCIA SOCIAL</t>
  </si>
  <si>
    <t>FGTS</t>
  </si>
  <si>
    <t>DESPESAS COM ASSISTÊNCIA SOCIAL</t>
  </si>
  <si>
    <t>Despesas com Assistência Médica/ Odontológica</t>
  </si>
  <si>
    <t>DESPESAS COM ASSISTÊNCIA MÉDICA/ ODONTOLÓGICA</t>
  </si>
  <si>
    <t>DESPESAS COM ASSISTÊNCIA MÉDICA</t>
  </si>
  <si>
    <t>DESPESAS COM ASSISTÊNCIA ODONTOLÓGICA</t>
  </si>
  <si>
    <t>PLANOS DE PREVIDENCIA COMPLEMENTAR</t>
  </si>
  <si>
    <t>DESPESAS COM PROGRAMA DE ALIMENTAÇÃO AO TRABALHADO</t>
  </si>
  <si>
    <t>Alimentação ao Trabalhador</t>
  </si>
  <si>
    <t>ALIMENTAÇÃO AO TRABALHADOR</t>
  </si>
  <si>
    <t>AUXILIO ALIMENTAÇÃO / VALE REFEIÇÃO</t>
  </si>
  <si>
    <t>AUXILIO ALIMENTAÇÃO / CESTA BÁSICA</t>
  </si>
  <si>
    <t>DESPESAS COM TRANSPORTE DE EMPREGADOS</t>
  </si>
  <si>
    <t>Despesas com Transporte de Empregados</t>
  </si>
  <si>
    <t>VALE TRANSPORTE</t>
  </si>
  <si>
    <t>OUTRAS DESPESAS COM PESSOAL PRÓPRIO</t>
  </si>
  <si>
    <t>Outras Despesas com Pessoal Próprio</t>
  </si>
  <si>
    <t>PROVISÃO DE 13º SALÁRIO</t>
  </si>
  <si>
    <t>DESPESAS COM SERVIÇOS DE TERCEIROS</t>
  </si>
  <si>
    <t>REMUNERAÇÃO POR SERVIÇOS DE TERCEIROS</t>
  </si>
  <si>
    <t>Remuneração por Serviços de Terceiros</t>
  </si>
  <si>
    <t>HONORÁRIOS ADVOCATÍCIOS</t>
  </si>
  <si>
    <t>Hon. Advog PJ Proc. Judiciais</t>
  </si>
  <si>
    <t>Hon. Advog PJ Outros </t>
  </si>
  <si>
    <t>HONORÁRIOS DE AUDITORIA</t>
  </si>
  <si>
    <t>SERVIÇOS DE AUDITORIA</t>
  </si>
  <si>
    <t>HONORÁRIOS DE CONSULTORIA</t>
  </si>
  <si>
    <t>SERVIÇOS DE ASSESSORIA E CONSULTORIA</t>
  </si>
  <si>
    <t>CONSULTORIA DE RECURSOS HUMANOS</t>
  </si>
  <si>
    <t>HONORÁRIOS DE SERVIÇOS TÉCNICOS</t>
  </si>
  <si>
    <t>MANUTENÇÃO DE APLICACOES</t>
  </si>
  <si>
    <t>MANUTENÇÃO DE LICENCAS DE APLICACOES</t>
  </si>
  <si>
    <t>BAU E VARIAVES DE APLICACOES</t>
  </si>
  <si>
    <t>PROJETOS DE APLICACOES</t>
  </si>
  <si>
    <t>MAO-DE-OBRA TERCEIRIZADA RH</t>
  </si>
  <si>
    <t>FRETES E CARRETOS</t>
  </si>
  <si>
    <t>SERVIÇOS DE MOTO BOY</t>
  </si>
  <si>
    <t>ESTAGIÁRIOS</t>
  </si>
  <si>
    <t>DEMAIS SERVIÇOS PRESTADOS</t>
  </si>
  <si>
    <t>SERViÇO DE  TERCEIROS - ODONTO</t>
  </si>
  <si>
    <t>DESPESAS COM LOCALIZAÇÃO E FUNCIONAMENTO</t>
  </si>
  <si>
    <t>DESPESAS COM LOCALIZAÇÃO E MANUTENÇÃO</t>
  </si>
  <si>
    <t>Despesas com Localização e Manutenção</t>
  </si>
  <si>
    <t>ALUGUEL</t>
  </si>
  <si>
    <t>CONDOMÍNIOS E TAXAS</t>
  </si>
  <si>
    <t>CONDOMÍNIOS</t>
  </si>
  <si>
    <t>DESPESAS COM UTILIZAÇÃO DE EQUIPAMENTOS E VEÍCULOS</t>
  </si>
  <si>
    <t>Despesas com Utilização de Equipamentos e Veículos</t>
  </si>
  <si>
    <t>ALUGUEL DE EQUIPAMENTOS DE TELEFONIA</t>
  </si>
  <si>
    <t>ARRENDAMENTO MERCANTIL OPERACIONAL</t>
  </si>
  <si>
    <t>ALUGUEL DE EQUIPAMENTOS DE INFRA</t>
  </si>
  <si>
    <t>MANUTENÇÃO E CONSERTOS</t>
  </si>
  <si>
    <t>MANUTENÇÃO DE MAQUINAS E EQUIPAMENTOS</t>
  </si>
  <si>
    <t>DEPRECIAÇÕES DE BENS DE USO PRÓPRIO</t>
  </si>
  <si>
    <t>Despesas com Bens de Uso Próprio</t>
  </si>
  <si>
    <t>DESPESAS COM BENS DE USO PRÓPRIO</t>
  </si>
  <si>
    <t>DEPRECIAÇÕES</t>
  </si>
  <si>
    <t>(-) DEPRECIAÇÃO INSTALAÇÕES NÃO HOSPITALARES</t>
  </si>
  <si>
    <t>(-) DEPR. ACUM.MAQ E EQUIPAMENTOS HOSP.</t>
  </si>
  <si>
    <t>(-) DEPR. ACUM.MAQ E EQUIPAMENTOS NÃO HOSP.</t>
  </si>
  <si>
    <t>DEPRECIACAO DE HARDWARE</t>
  </si>
  <si>
    <t>AMORTIZAÇÕES</t>
  </si>
  <si>
    <t>Amortizações</t>
  </si>
  <si>
    <t>AMORTIZAÇÃO DE LICENCAS DE SOFTWARE</t>
  </si>
  <si>
    <t>AMORTIZACAO DE CAPITALIZACAO DE SOFTWARE</t>
  </si>
  <si>
    <t>OUTRAS DESPESAS COM LOCALIZAÇÃO E FUNCIONAMENTO</t>
  </si>
  <si>
    <t>Outras Despesas com Localização e Funcionamento</t>
  </si>
  <si>
    <t>DESPESAS COM EXPEDIENTE</t>
  </si>
  <si>
    <t>MATERIAL DE EXPEDIENTE</t>
  </si>
  <si>
    <t>DESPESAS COM SEGUROS</t>
  </si>
  <si>
    <t>RESPONSABILIDADE CIVIL</t>
  </si>
  <si>
    <t>DESPESAS COM LOCOMOÇÃO</t>
  </si>
  <si>
    <t>VIAGENS NACIONAIS</t>
  </si>
  <si>
    <t>VIAGENS INTERNACIONAIS</t>
  </si>
  <si>
    <t>DESPESAS COM COMUNICAÇÃO</t>
  </si>
  <si>
    <t>SERVIÇOS DE IMPRESSÃO</t>
  </si>
  <si>
    <t>CONTAS DE TELEFONE (VOZ)</t>
  </si>
  <si>
    <t>CONTAS DE TELEFONE (DADOS)</t>
  </si>
  <si>
    <t>DESPESA POSTAIS</t>
  </si>
  <si>
    <t>DESPESAS BANCARIAS</t>
  </si>
  <si>
    <t>DESPESAS DE CARTORIO</t>
  </si>
  <si>
    <t>DESPESAS COM PUBLICIDADE E PROPAGANDA INSTITUCIONA</t>
  </si>
  <si>
    <t>PUBLICIDADE E PROPAGANDA</t>
  </si>
  <si>
    <t>Publicidade e Propaganda</t>
  </si>
  <si>
    <t>EVENTOS COMERCIAIS MKT</t>
  </si>
  <si>
    <t>CAMPANHA DE VENDAS EXTERNA</t>
  </si>
  <si>
    <t>MATERIAL DE VENDAS MKT</t>
  </si>
  <si>
    <t>CONVENÇÃO DE VENDAS</t>
  </si>
  <si>
    <t>DESPESAS COM TRIBUTOS</t>
  </si>
  <si>
    <t>TAXA DE SAÚDE SUPLEMENTAR</t>
  </si>
  <si>
    <t>Taxa de Saúde Suplementar</t>
  </si>
  <si>
    <t>OUTROS TRIBUTOS</t>
  </si>
  <si>
    <t>Outros Tributos</t>
  </si>
  <si>
    <t>IMPOSTOS E TAXAS</t>
  </si>
  <si>
    <t>DESPESAS ADMINISTRATIVAS DIVERSAS</t>
  </si>
  <si>
    <t>Despesas Diversas</t>
  </si>
  <si>
    <t>DESPESAS DIVERSAS</t>
  </si>
  <si>
    <t>DESPESAS COM PUBLICAÇÕES</t>
  </si>
  <si>
    <t>DESPESAS COM CONTRIBUIÇÕES E DONATIVOS</t>
  </si>
  <si>
    <t>CONTRIBUIÇÕES E ENTIDADES DE CLASSE</t>
  </si>
  <si>
    <t>DESPESAS JUDICIAIS</t>
  </si>
  <si>
    <t>CUSTOS JUDICIAIS</t>
  </si>
  <si>
    <t>Despesas Legais - não judicial</t>
  </si>
  <si>
    <t>MULTAS DEDUTIVEIS</t>
  </si>
  <si>
    <t>MULTAS INDEDUTIVEIS</t>
  </si>
  <si>
    <t>REFEIÇÕES</t>
  </si>
  <si>
    <t>VIAGENS E ESTADIAS - FUNCIONARIOS</t>
  </si>
  <si>
    <t>DESPESAS C/ CONDUÇÃO</t>
  </si>
  <si>
    <t>ESTACIONAMENTO</t>
  </si>
  <si>
    <t>COMBUSTIVEIS</t>
  </si>
  <si>
    <t>PEDÁGIO</t>
  </si>
  <si>
    <t>CONTINGENCIA CÍVEL</t>
  </si>
  <si>
    <t>CONTINGENCIA TRABALHISTA</t>
  </si>
  <si>
    <t>RATEIO DE DESPESAS COM PARTES</t>
  </si>
  <si>
    <t>CONTAS DE DESTINAÇÃO/APURAÇÃO DE RESULTADO</t>
  </si>
  <si>
    <t>IMPOSTOS E PARTICIPAÇÕES SOBRE O LUCRO</t>
  </si>
  <si>
    <t>IMPOSTOS E CONTRIBUIÇÕES</t>
  </si>
  <si>
    <t>Imposto de Renda</t>
  </si>
  <si>
    <t>IMPOSTO DE RENDA DA PESSOA JURÍDICA - IRPJ</t>
  </si>
  <si>
    <t>CONTRIBUIÇÃO SOCIAL</t>
  </si>
  <si>
    <t>Contribuição Social</t>
  </si>
  <si>
    <t>IMPOSTOS DIFERIDOS</t>
  </si>
  <si>
    <t>Impostos Diferidos</t>
  </si>
  <si>
    <t>APURAÇÃO DO RESULTADO</t>
  </si>
  <si>
    <t>APURAÇÃO DO RESULTADO DO PERÍODO</t>
  </si>
  <si>
    <t>Apuração do Resultado do Período</t>
  </si>
  <si>
    <t>OUTROS CRÉDITOS A RECEBER A LONGO PRAZO</t>
  </si>
  <si>
    <t>Outros Créditos a Receber a Longo Prazo</t>
  </si>
  <si>
    <t>BLOQUEIO JUDICIAL</t>
  </si>
  <si>
    <t>OUTROS</t>
  </si>
  <si>
    <t>CONTRIBUIÇÃO SINDICAL A RECOLHER</t>
  </si>
  <si>
    <t>RESCISÕES A PAGAR</t>
  </si>
  <si>
    <t>CONTAS A PAGAR DE MOBILIÁRIO</t>
  </si>
  <si>
    <t>SERVIÇOS MARKETING</t>
  </si>
  <si>
    <t>RELACIONAMENTO COMERCIAL</t>
  </si>
  <si>
    <t>CONTRIBUIÇÕES SINDICAIS</t>
  </si>
  <si>
    <t>TÍTULOS DE RENDA FIXA - PÚBLICOS LFT</t>
  </si>
  <si>
    <t>SALDO NEGATIVO DE IMPOSTO DE RENDA</t>
  </si>
  <si>
    <t>DESPESAS COM INSTRUÇÃO</t>
  </si>
  <si>
    <t>Despesas com Formação Profissional</t>
  </si>
  <si>
    <t>DESPESAS COM FORMAÇÃO PROFISSIONAL</t>
  </si>
  <si>
    <t>INSTRUÇÃO</t>
  </si>
  <si>
    <t>CURSOS</t>
  </si>
  <si>
    <t>SERViÇO DE  TERCEIROS - DM</t>
  </si>
  <si>
    <t>SERViÇO DE  TERCEIROS - BROKER</t>
  </si>
  <si>
    <t>FOTOCÓPIAS E AUTENTICAÇÕES</t>
  </si>
  <si>
    <t>TRADUÇÕES</t>
  </si>
  <si>
    <t>Metlife Planos Odontológicos</t>
  </si>
  <si>
    <t>Balancete Sintético</t>
  </si>
  <si>
    <t>.</t>
  </si>
  <si>
    <t>Outras Despesas Operacionais</t>
  </si>
  <si>
    <t>Imposto Diferido</t>
  </si>
  <si>
    <t>JCP</t>
  </si>
  <si>
    <t>ITAÚ CORP FEDERAL PLUS CURTO PRAZO FIC FI</t>
  </si>
  <si>
    <t>PROVISÃO PARA PERDAS</t>
  </si>
  <si>
    <t>OPERADORAS DE PLANOS DE ASSISTÊNCIA À SA</t>
  </si>
  <si>
    <t>OPERADORAS DE PLANOS DE ASSISTÊNCIA ODON</t>
  </si>
  <si>
    <t>Cobertura Assistencial com Preço Preesta</t>
  </si>
  <si>
    <t>Contraprestação Corresponsabilidade Assu</t>
  </si>
  <si>
    <t>(-) Provisão para Perdas Sobre Créditos</t>
  </si>
  <si>
    <t>AQUISIÇÃO ATIVO IMOBILIZADO</t>
  </si>
  <si>
    <t>Corresponsabilidade Assumida</t>
  </si>
  <si>
    <t>Contraprestação Emitida - Preço Pré</t>
  </si>
  <si>
    <t>REEMBOLSO-INDIVIDUAL</t>
  </si>
  <si>
    <t>DESPESA COM VACINAS</t>
  </si>
  <si>
    <t>4º Trimestre
2018</t>
  </si>
  <si>
    <t>4º Trimestre
2017</t>
  </si>
  <si>
    <t>CIRCULANTE</t>
  </si>
  <si>
    <t>Disponível</t>
  </si>
  <si>
    <t>Realizável</t>
  </si>
  <si>
    <t>Aplicações Financeiras</t>
  </si>
  <si>
    <t>Aplicações livres</t>
  </si>
  <si>
    <t>Créditos de operações com planos de assistência à saúde</t>
  </si>
  <si>
    <t>Contraprestações pecuniárias a receber</t>
  </si>
  <si>
    <t>Créditos a receber</t>
  </si>
  <si>
    <t>Créditos tributários e previdênciários</t>
  </si>
  <si>
    <t>Bens e títulos a receber</t>
  </si>
  <si>
    <t>Despesas antecipadas</t>
  </si>
  <si>
    <t>NÃO CIRCULANTE</t>
  </si>
  <si>
    <t>Realizável a longo prazo</t>
  </si>
  <si>
    <t>Aplicações garantidoras de provisões técnicas</t>
  </si>
  <si>
    <t>Ativo fiscal diferido</t>
  </si>
  <si>
    <t>Depósitos Judiciais e fiscais</t>
  </si>
  <si>
    <t xml:space="preserve">Outros créditos a receber a longo prazo  </t>
  </si>
  <si>
    <t>Imobilizado</t>
  </si>
  <si>
    <t>Imobilizado de uso próprio</t>
  </si>
  <si>
    <t>Hospitalares/odontológicos</t>
  </si>
  <si>
    <t>Não hospitalares/odontológicos</t>
  </si>
  <si>
    <t>Intangível</t>
  </si>
  <si>
    <t>TOTAL DO ATIVO</t>
  </si>
  <si>
    <t xml:space="preserve"> </t>
  </si>
  <si>
    <t>Operadoras de planos assistência saúde</t>
  </si>
  <si>
    <t>Outros créditos de operações com planos de assistência saúde</t>
  </si>
  <si>
    <t xml:space="preserve">   Provisão de Contraprestação não Ganha - PPCNG</t>
  </si>
  <si>
    <t>Provisão para eventos ocorridos e não avisados</t>
  </si>
  <si>
    <t>Provisão de eventos a liquidar</t>
  </si>
  <si>
    <t xml:space="preserve">Comercialização sobre operações </t>
  </si>
  <si>
    <t>Tributos e encargos sociais a recolher</t>
  </si>
  <si>
    <t>Débitos diversos</t>
  </si>
  <si>
    <t xml:space="preserve">Provisões para tributos diferidos </t>
  </si>
  <si>
    <t>Provisões para ações judiciais</t>
  </si>
  <si>
    <t>PATRIMÔNIO LÍQUIDO</t>
  </si>
  <si>
    <t>Capital social</t>
  </si>
  <si>
    <t>Ganhos e perdas não realizados</t>
  </si>
  <si>
    <t>Lucros acumulados</t>
  </si>
  <si>
    <t>TOTAL DO PASSIVO E PATRIMÔNIO LÍQUIDO</t>
  </si>
  <si>
    <t xml:space="preserve">Provisões técnicas de operações de assistência à saúde </t>
  </si>
  <si>
    <t>FLUXO DE CAIXA DAS ATIVIDADES OPERACIONAIS</t>
  </si>
  <si>
    <t>Recebimento de planos saúde</t>
  </si>
  <si>
    <t>Resgate de aplicações financeiras</t>
  </si>
  <si>
    <t>Pagamento a fornecedores / prestadores de serviços de saúde</t>
  </si>
  <si>
    <t>Pagamento de comissões</t>
  </si>
  <si>
    <t>Pagamento de pessoal</t>
  </si>
  <si>
    <t>Pagamentos de Pró-Labore</t>
  </si>
  <si>
    <t>Pagamento de serviços de terceiros</t>
  </si>
  <si>
    <t>Pagamento de tributos e encargos sociais retidos</t>
  </si>
  <si>
    <t>Pagamento de aluguel</t>
  </si>
  <si>
    <t>Pagamento de promoção / publicidade</t>
  </si>
  <si>
    <t>Aplicações financeiras</t>
  </si>
  <si>
    <t>Outros pagamentos operacionais</t>
  </si>
  <si>
    <t>FLUXO DE CAIXA DAS ATIVIDADES DE INVESTIMENTO</t>
  </si>
  <si>
    <t>Pagamento de aquisição de ativo imobilizado - hospitalar</t>
  </si>
  <si>
    <t>Pagamento de aquisição de imobilizado - outros</t>
  </si>
  <si>
    <t>Pagamento relativos ao ativo intangível</t>
  </si>
  <si>
    <t>Pagamento de aquisição de participação em outras empresas</t>
  </si>
  <si>
    <t>Caixa líquido aplicado nas atividades de investimento</t>
  </si>
  <si>
    <t>FLUXO DE CAIXA DAS ATIVIDADES DE FINANCIAMENTO</t>
  </si>
  <si>
    <t>Integralização de Capital</t>
  </si>
  <si>
    <t>AUMENTO/REDUÇÃO EM CAIXA E EQUIVALENTES DE CAIXA</t>
  </si>
  <si>
    <t xml:space="preserve">CAIXA E EQUIVALENTES DE CAIXA </t>
  </si>
  <si>
    <t>Saldo inicial</t>
  </si>
  <si>
    <t>Saldo final</t>
  </si>
  <si>
    <t>AUMENTO EM CAIXA E EQUIVALENTES DE CAIXA</t>
  </si>
  <si>
    <t>ATIVO (em Reais mil)</t>
  </si>
  <si>
    <t>Passivo (em Reais mil)</t>
  </si>
  <si>
    <t>DEMONSTRAÇÃO DO RESULTADO (em Reais mil)</t>
  </si>
  <si>
    <t>DEMONSTRAÇÕES DOS FLUXOS DE CAIXA (em Reais mil)</t>
  </si>
  <si>
    <t>CAIXA LÍQUIDO PROVENIENTE DAS ATIVIDADES OPERACIONAIS</t>
  </si>
  <si>
    <t>Juros sobre o Capital Próprio</t>
  </si>
  <si>
    <t>Total</t>
  </si>
  <si>
    <t>Perdas Não Realizadas com títulos e valores mobiliários</t>
  </si>
  <si>
    <t>Lucro líquido do período</t>
  </si>
  <si>
    <t>Destinações:</t>
  </si>
  <si>
    <t>Ganhos e Perdas Não Realizados</t>
  </si>
  <si>
    <t>Lucros Acumulados</t>
  </si>
  <si>
    <t>Saldos em 31 de Dezembro de 2018</t>
  </si>
  <si>
    <t>DEMONSTRAÇÕES DAS MUTAÇÕES DO PATRIMÔNIO LÍQUIDO (em Reais mil)</t>
  </si>
  <si>
    <t>Base YBK - Período: 01/03/2018 a 31/03/2018</t>
  </si>
  <si>
    <t>Base YBK - Período: 01/06/2018 a 30/06/2018</t>
  </si>
  <si>
    <t>Base YBK - Período: 01/09/2018 a 30/09/2018</t>
  </si>
  <si>
    <t>Março/2019</t>
  </si>
  <si>
    <t>Despesa com Eventos</t>
  </si>
  <si>
    <t>Despesa com Eventos - Pré</t>
  </si>
  <si>
    <t>Glosa</t>
  </si>
  <si>
    <t>Glosas - Pré</t>
  </si>
  <si>
    <t>SERVIÇOS CONTRATADOS</t>
  </si>
  <si>
    <t>TELEMARKETING</t>
  </si>
  <si>
    <t>Junho/2019</t>
  </si>
  <si>
    <t>SERViÇO DE  TERCEIROS - DIRETORIA EXECUTIVA</t>
  </si>
  <si>
    <t>VIAGEM CAMPANHA EXTERNA</t>
  </si>
  <si>
    <t>COPA COZINHA E REFEITÓRIO</t>
  </si>
  <si>
    <t>Setembro/2019</t>
  </si>
  <si>
    <t>DESP APOLICE - IMPRESSOS PRE-VENDA</t>
  </si>
  <si>
    <t>BAU E VARIAVEIS DE INFRA</t>
  </si>
  <si>
    <t>TAXAS E EMOLUMENTOS</t>
  </si>
  <si>
    <t>RESERVAS DE LUCROS / SOBRAS / RETENÇÃO DE SUPERÁVI</t>
  </si>
  <si>
    <t>RESERVAS DE LUCROS</t>
  </si>
  <si>
    <t>Reservas de Lucros</t>
  </si>
  <si>
    <t>Reservas Estatutárias</t>
  </si>
  <si>
    <t>SERViÇO DE  TERCEIROS - AGENCY</t>
  </si>
  <si>
    <t>Parametrização de sistema</t>
  </si>
  <si>
    <t>1º Trimestre
2019</t>
  </si>
  <si>
    <t>2º Trimestre
2019</t>
  </si>
  <si>
    <t>3º Trimestre
2019</t>
  </si>
  <si>
    <t>4º Trimestre
2019</t>
  </si>
  <si>
    <t>Saldos em 31 de Março de 2019</t>
  </si>
  <si>
    <t>Saldos em 30 de Junho de 2019</t>
  </si>
  <si>
    <t>Saldos em 30 de Setembro de 2019</t>
  </si>
  <si>
    <t>Saldos em 31 de Dezembro de 2019</t>
  </si>
  <si>
    <t>Reservas de lucros</t>
  </si>
  <si>
    <t>Reserva de lucros</t>
  </si>
  <si>
    <t>Indicadores Financeiros (dados acumulados dos últimos 12 meses)</t>
  </si>
  <si>
    <t>Margem de Lucro Líquida (MLL)</t>
  </si>
  <si>
    <t>Retorno sobre o Patrimônio Líquido (ROE)</t>
  </si>
  <si>
    <t>Retorno sobre o Ativo (ROA)</t>
  </si>
  <si>
    <t>Percentual de Despesas Assistenciais em relação às Receitas de Contraprestações (DM)</t>
  </si>
  <si>
    <t>Percentual de Despesas Administrativas em relação às Receitas de Contraprestações (DA)</t>
  </si>
  <si>
    <t>Percentual de Despesa Comercial em relação à Receita de Contraprestações (DC)</t>
  </si>
  <si>
    <t>Índice combinado ampliado (COMBA)</t>
  </si>
  <si>
    <t>Liquidez Corrente (LC)</t>
  </si>
  <si>
    <t>Capital de terceiros sobre o Capital próprio (CT/CP)</t>
  </si>
  <si>
    <t>Índice de endividamento de curto prazo (ENDIVCP)</t>
  </si>
  <si>
    <t>Endividamento (ENDIV)</t>
  </si>
  <si>
    <t>Margem EBIT (LAJIR)</t>
  </si>
  <si>
    <t>Margem EBITDA (LAJIDA)</t>
  </si>
  <si>
    <t>Periodicidade</t>
  </si>
  <si>
    <t>Anual - manter nos trimestres o valor do ano passado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</si>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</sst>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_(* #,##0_);_(* \(#,##0\);_(* &quot;-&quot;??_);_(@_)"/>
    <numFmt numFmtId="166" formatCode="_(* #,##0_);_(* \(#,##0\);_(* &quot;-&quot;_);_(@_)"/>
    <numFmt numFmtId="167" formatCode="_(* #,##0.00_);_(* \(#,##0.00\);_(* &quot;-&quot;??_);_(@_)"/>
    <numFmt numFmtId="168" formatCode="_-* #,##0_-;\-* #,##0_-;_-* &quot;-&quot;??_-;_-@_-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(&quot;R$ &quot;* #,##0.00_);_(&quot;R$ &quot;* \(#,##0.00\);_(&quot;R$ &quot;* &quot;-&quot;??_);_(@_)"/>
    <numFmt numFmtId="172" formatCode="#,##0.0;[Red]\(#,##0.0\)"/>
    <numFmt numFmtId="173" formatCode="0.000000"/>
    <numFmt numFmtId="174" formatCode="&quot;$&quot;#,##0_);\(&quot;$&quot;#,##0\)"/>
    <numFmt numFmtId="175" formatCode="0.000_)"/>
    <numFmt numFmtId="176" formatCode="_(* #,##0.0_);_(* \(#,##0.0\);_(* &quot;-&quot;?_);_(@_)"/>
    <numFmt numFmtId="177" formatCode="\ \ \ \ \ @"/>
    <numFmt numFmtId="178" formatCode="_(* #,###.0_);_(* \(#,###.0\);_(* &quot;-&quot;?_);_(@_)"/>
    <numFmt numFmtId="179" formatCode="_([$€]* #,##0.00_);_([$€]* \(#,##0.00\);_([$€]* &quot;-&quot;??_);_(@_)"/>
    <numFmt numFmtId="180" formatCode="_([$€-2]* #,##0.00_);_([$€-2]* \(#,##0.00\);_([$€-2]* &quot;-&quot;??_)"/>
    <numFmt numFmtId="181" formatCode="0000"/>
    <numFmt numFmtId="182" formatCode=";;;"/>
    <numFmt numFmtId="183" formatCode="0.0000%"/>
    <numFmt numFmtId="184" formatCode="&quot;    &quot;@"/>
    <numFmt numFmtId="185" formatCode="0.0000"/>
    <numFmt numFmtId="186" formatCode="#,##0.0000_);\(#,##0.0000\)"/>
    <numFmt numFmtId="187" formatCode="0,000.0"/>
    <numFmt numFmtId="188" formatCode="0.0%"/>
    <numFmt numFmtId="189" formatCode="0.00000000"/>
    <numFmt numFmtId="190" formatCode="&quot;BasktGrp &quot;###"/>
    <numFmt numFmtId="191" formatCode="&quot;BlankTemplates: &quot;###0"/>
    <numFmt numFmtId="192" formatCode="&quot;ColCompKeyTyp &quot;###"/>
    <numFmt numFmtId="193" formatCode="&quot;CompKeyCol &quot;###"/>
    <numFmt numFmtId="194" formatCode="&quot;DynKeyColumn: &quot;###"/>
    <numFmt numFmtId="195" formatCode="&quot;DynKeyRows: &quot;###"/>
    <numFmt numFmtId="196" formatCode="&quot;DynKeyStrtRow: &quot;###"/>
    <numFmt numFmtId="197" formatCode="&quot;EmptySpaces: &quot;###0"/>
    <numFmt numFmtId="198" formatCode="&quot;KeyGrp &quot;@"/>
    <numFmt numFmtId="199" formatCode="&quot;NumDynQrys: &quot;###"/>
    <numFmt numFmtId="200" formatCode="&quot;RowCompKeyTyp &quot;###"/>
    <numFmt numFmtId="201" formatCode="&quot;TargetRowOffset: &quot;###"/>
    <numFmt numFmtId="202" formatCode="&quot;TemplateRowOffset: &quot;###"/>
    <numFmt numFmtId="203" formatCode="&quot;TemplateRows: &quot;###"/>
    <numFmt numFmtId="204" formatCode="_ * #,##0_ ;_ * \-#,##0_ ;_ * &quot;-&quot;_ ;_ @_ "/>
    <numFmt numFmtId="205" formatCode="_ * #,##0.00_ ;_ * \-#,##0.00_ ;_ * &quot;-&quot;??_ ;_ @_ "/>
    <numFmt numFmtId="206" formatCode="0.00_)"/>
    <numFmt numFmtId="207" formatCode="#,##0_);\(#,##0\);\ "/>
    <numFmt numFmtId="208" formatCode="General_)"/>
    <numFmt numFmtId="209" formatCode="#,##0.0_)\ \x;\(#,##0.0\)\ \x"/>
    <numFmt numFmtId="210" formatCode="\$* #,##0_);[Red]\(\$* #,##0\)"/>
    <numFmt numFmtId="211" formatCode="&quot; *&quot;* #,##0_);[Red]\(&quot;*&quot;* #,##0\)"/>
    <numFmt numFmtId="212" formatCode="\ &quot;*&quot;&quot;N$&quot;* #,##0_);[Red]\(&quot;*&quot;&quot;N$&quot;* #,##0\)"/>
    <numFmt numFmtId="213" formatCode="&quot; *&quot;* #,##0.00\ %\ ;[Red]\(&quot;*&quot;* #,##0.00\ %\)"/>
    <numFmt numFmtId="214" formatCode="&quot;*&quot;\$* #,##0_);[Red]\(&quot;*&quot;\$* #,##0\)"/>
    <numFmt numFmtId="215" formatCode="&quot; **&quot;* #,##0_);[Red]\(&quot;**&quot;* #,##0\)"/>
    <numFmt numFmtId="216" formatCode="\ &quot;**&quot;&quot;N$&quot;* #,##0_);[Red]\(&quot;**&quot;&quot;N$&quot;* #,##0\)"/>
    <numFmt numFmtId="217" formatCode="&quot; **&quot;* #,##0.00\ %\ ;[Red]\(&quot;**&quot;* #,##0.00\ %\)"/>
    <numFmt numFmtId="218" formatCode="&quot;**&quot;\$* #,##0_);[Red]\(&quot;**&quot;\$* #,##0\)"/>
    <numFmt numFmtId="219" formatCode="&quot; ***&quot;* #,##0_);[Red]\(&quot;***&quot;* #,##0\)"/>
    <numFmt numFmtId="220" formatCode="\ &quot;***&quot;&quot;N$&quot;* #,##0_);[Red]\(&quot;***&quot;&quot;N$&quot;* #,##0\)"/>
    <numFmt numFmtId="221" formatCode="&quot; ***&quot;* #,##0.00\ %\ ;[Red]\(&quot;***&quot;* #,##0.00\ %\)"/>
    <numFmt numFmtId="222" formatCode="&quot;***&quot;\$* #,##0_);[Red]\(&quot;***&quot;\$* #,##0\)"/>
    <numFmt numFmtId="223" formatCode="#,##0.0000"/>
    <numFmt numFmtId="224" formatCode="&quot;\&quot;#,##0;[Red]&quot;\&quot;\-#,##0"/>
    <numFmt numFmtId="225" formatCode="_-* #,##0\ &quot;DM&quot;_-;\-* #,##0\ &quot;DM&quot;_-;_-* &quot;-&quot;\ &quot;DM&quot;_-;_-@_-"/>
    <numFmt numFmtId="226" formatCode="000000"/>
    <numFmt numFmtId="227" formatCode="_-* #,##0\ _k_r_-;\-* #,##0\ _k_r_-;_-* &quot;-&quot;\ _k_r_-;_-@_-"/>
    <numFmt numFmtId="228" formatCode="#,##0.000"/>
    <numFmt numFmtId="229" formatCode="_ &quot;\&quot;* #,##0_ ;_ &quot;\&quot;* \-#,##0_ ;_ &quot;\&quot;* &quot;-&quot;_ ;_ @_ "/>
    <numFmt numFmtId="230" formatCode="_ &quot;\&quot;* #,##0.00_ ;_ &quot;\&quot;* \-#,##0.00_ ;_ &quot;\&quot;* &quot;-&quot;??_ ;_ @_ "/>
    <numFmt numFmtId="231" formatCode="#,##0.00&quot;£&quot;_);\(#,##0.00&quot;£&quot;\)"/>
    <numFmt numFmtId="232" formatCode="yyyymmdd"/>
    <numFmt numFmtId="233" formatCode="&quot;$&quot;#,##0.0"/>
    <numFmt numFmtId="234" formatCode="#,##0.0_);[Red]\(&quot;$&quot;#,##0.0\)"/>
    <numFmt numFmtId="235" formatCode="&quot;$&quot;#,##0.000000_);\(&quot;$&quot;#,##0.000000\)"/>
    <numFmt numFmtId="236" formatCode="&quot;$&quot;#,##0.00"/>
    <numFmt numFmtId="237" formatCode="&quot;$&quot;#,##0.000"/>
    <numFmt numFmtId="238" formatCode="&quot;$&quot;#,##0.0000_);[Red]\(&quot;$&quot;#,##0.0000\)"/>
    <numFmt numFmtId="239" formatCode="_(&quot;$&quot;* #,##0.00_);_(&quot;$&quot;* &quot;\&quot;&quot;\&quot;&quot;\&quot;&quot;\&quot;\(#,##0.00&quot;\&quot;&quot;\&quot;&quot;\&quot;&quot;\&quot;\);_(&quot;$&quot;* &quot;-&quot;??_);_(@_)"/>
    <numFmt numFmtId="240" formatCode="#."/>
    <numFmt numFmtId="241" formatCode="#,##0.0_);\(#,##0.0\)"/>
    <numFmt numFmtId="242" formatCode="[Blue]_(&quot;$&quot;* #,##0.000_);[Color7]_(&quot;$&quot;* \(#,##0.000\);_(&quot;$&quot;* &quot;-&quot;???_);_(@_)"/>
    <numFmt numFmtId="243" formatCode="[Black]_(&quot;$&quot;* #,##0.000_);[Red]_(&quot;$&quot;* \(#,##0.000\);_(&quot;$&quot;* &quot;-&quot;???_);_(@_)"/>
    <numFmt numFmtId="244" formatCode="#,##0.00;\-#,##0.00;0.00;@"/>
    <numFmt numFmtId="245" formatCode="mmm\-yyyy"/>
    <numFmt numFmtId="246" formatCode="&quot;US$&quot;#,##0.00_);\(&quot;US$&quot;#,##0.00\)"/>
    <numFmt numFmtId="247" formatCode="&quot;$&quot;#,##0.00_);[Red]&quot;\&quot;&quot;\&quot;&quot;\&quot;\(&quot;$&quot;#,##0.00&quot;\&quot;&quot;\&quot;&quot;\&quot;\)"/>
    <numFmt numFmtId="248" formatCode="0."/>
    <numFmt numFmtId="249" formatCode="* #,##0_%;* \-#,##0_%;* #,##0_%;@_%"/>
    <numFmt numFmtId="250" formatCode="_(* #,##0_);_(* &quot;\&quot;&quot;\&quot;&quot;\&quot;\(#,##0&quot;\&quot;&quot;\&quot;&quot;\&quot;\);_(* &quot;-&quot;_);_(@_)"/>
    <numFmt numFmtId="251" formatCode="#,###"/>
    <numFmt numFmtId="252" formatCode="0.0%;\(0.0%\)"/>
    <numFmt numFmtId="253" formatCode="#,##0.00&quot; $&quot;;\-#,##0.00&quot; $&quot;"/>
    <numFmt numFmtId="254" formatCode="####0.0000"/>
    <numFmt numFmtId="255" formatCode="#,##0;\(#,##0\)"/>
    <numFmt numFmtId="256" formatCode="#,##0;[Red]#,##0&quot;-&quot;"/>
    <numFmt numFmtId="257" formatCode="#,##0.00;[Red]#,##0.00&quot;-&quot;"/>
    <numFmt numFmtId="258" formatCode="#,##0.00;[Red]\(#,##0.00\)"/>
    <numFmt numFmtId="259" formatCode="_-* #,##0\ _F_-;\-* #,##0\ _F_-;_-* &quot;-&quot;\ _F_-;_-@_-"/>
    <numFmt numFmtId="260" formatCode="_-* #,##0.00\ _F_-;\-* #,##0.00\ _F_-;_-* &quot;-&quot;??\ _F_-;_-@_-"/>
    <numFmt numFmtId="261" formatCode="_-&quot;$&quot;* #,##0.00_-;\-&quot;$&quot;* #,##0.00_-;_-&quot;$&quot;* &quot;-&quot;??_-;_-@_-"/>
    <numFmt numFmtId="262" formatCode="_-* #,##0\ &quot;F&quot;_-;\-* #,##0\ &quot;F&quot;_-;_-* &quot;-&quot;\ &quot;F&quot;_-;_-@_-"/>
    <numFmt numFmtId="263" formatCode="_-* #,##0.00\ &quot;F&quot;_-;\-* #,##0.00\ &quot;F&quot;_-;_-* &quot;-&quot;??\ &quot;F&quot;_-;_-@_-"/>
    <numFmt numFmtId="264" formatCode="_-* #,##0.00\ &quot;DM&quot;_-;\-* #,##0.00\ &quot;DM&quot;_-;_-* &quot;-&quot;??\ &quot;DM&quot;_-;_-@_-"/>
    <numFmt numFmtId="265" formatCode="&quot;$&quot;#,##0.00_);[Red]\(&quot;$&quot;#,##0.00\)"/>
    <numFmt numFmtId="266" formatCode="0%_);\(0%\)"/>
    <numFmt numFmtId="267" formatCode="_ * #,##0_)&quot;£&quot;_ ;_ * \(#,##0\)&quot;£&quot;_ ;_ * &quot;-&quot;_)&quot;£&quot;_ ;_ @_ "/>
    <numFmt numFmtId="268" formatCode="&quot;$&quot;\ #,##0;[Red]\-&quot;$&quot;\ #,##0"/>
    <numFmt numFmtId="269" formatCode="&quot;$&quot;#,##0;\-&quot;$&quot;#,##0"/>
    <numFmt numFmtId="270" formatCode="mm/dd/yy"/>
    <numFmt numFmtId="271" formatCode="_ * #,##0_)_£_ ;_ * \(#,##0\)_£_ ;_ * &quot;-&quot;_)_£_ ;_ @_ "/>
    <numFmt numFmtId="272" formatCode="_ * #,##0.00_)&quot;£&quot;_ ;_ * \(#,##0.00\)&quot;£&quot;_ ;_ * &quot;-&quot;??_)&quot;£&quot;_ ;_ @_ "/>
    <numFmt numFmtId="273" formatCode="&quot;USD&quot;* #,##0_);[Red]\(&quot;USD&quot;* #,##0\)"/>
    <numFmt numFmtId="274" formatCode="&quot;f.&quot;\ #,##0_-;[Red]&quot;f.&quot;\ #,##0\-"/>
    <numFmt numFmtId="275" formatCode="&quot;f.&quot;\ #,##0.00_-;[Red]&quot;f.&quot;\ #,##0.00\-"/>
    <numFmt numFmtId="276" formatCode="#,##0&quot;円&quot;;[Red]\-#,##0&quot;円&quot;"/>
    <numFmt numFmtId="277" formatCode="#,##0_ "/>
    <numFmt numFmtId="278" formatCode="0.00_ "/>
    <numFmt numFmtId="279" formatCode="_-&quot;$&quot;* #,##0_-;\-&quot;$&quot;* #,##0_-;_-&quot;$&quot;* &quot;-&quot;_-;_-@_-"/>
  </numFmts>
  <fonts count="3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1"/>
      <color rgb="FF8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6.75"/>
      <color indexed="8"/>
      <name val="Courier New"/>
      <family val="3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name val="Courier New"/>
      <family val="3"/>
    </font>
    <font>
      <sz val="6.75"/>
      <name val="Courier New"/>
      <family val="3"/>
    </font>
    <font>
      <sz val="8.25"/>
      <color rgb="FFFFFFFF"/>
      <name val="Times New Roman"/>
      <family val="1"/>
    </font>
    <font>
      <b/>
      <sz val="6.75"/>
      <color rgb="FF800000"/>
      <name val="Courier New"/>
      <family val="3"/>
    </font>
    <font>
      <u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sz val="10"/>
      <name val="Geneva"/>
    </font>
    <font>
      <sz val="11"/>
      <name val="Arial"/>
      <family val="2"/>
    </font>
    <font>
      <u val="singleAccounting"/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Geneva"/>
    </font>
    <font>
      <sz val="10"/>
      <name val="MS Sans Serif"/>
      <family val="2"/>
    </font>
    <font>
      <sz val="8"/>
      <color indexed="12"/>
      <name val="Helv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Arial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name val="Tms Rmn"/>
    </font>
    <font>
      <sz val="10"/>
      <color indexed="12"/>
      <name val="Times New Roman"/>
      <family val="1"/>
    </font>
    <font>
      <sz val="10"/>
      <color indexed="18"/>
      <name val="Arial"/>
      <family val="2"/>
    </font>
    <font>
      <b/>
      <sz val="9"/>
      <name val="Times New Roman"/>
      <family val="1"/>
    </font>
    <font>
      <u val="doubleAccounting"/>
      <sz val="10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26"/>
      <name val="Arial"/>
      <family val="2"/>
    </font>
    <font>
      <sz val="10"/>
      <color indexed="9"/>
      <name val="Arial"/>
      <family val="2"/>
    </font>
    <font>
      <sz val="9"/>
      <color indexed="26"/>
      <name val="Arial"/>
      <family val="2"/>
    </font>
    <font>
      <sz val="10"/>
      <color indexed="26"/>
      <name val="Arial"/>
      <family val="2"/>
    </font>
    <font>
      <sz val="9"/>
      <color indexed="8"/>
      <name val="Arial"/>
      <family val="2"/>
    </font>
    <font>
      <b/>
      <sz val="8"/>
      <color indexed="26"/>
      <name val="Arial"/>
      <family val="2"/>
    </font>
    <font>
      <sz val="6"/>
      <name val="Small Fonts"/>
      <family val="2"/>
    </font>
    <font>
      <b/>
      <sz val="5"/>
      <name val="Small Fonts"/>
      <family val="2"/>
    </font>
    <font>
      <b/>
      <sz val="5"/>
      <color indexed="8"/>
      <name val="Small Fonts"/>
      <family val="2"/>
    </font>
    <font>
      <sz val="9"/>
      <name val="Times New Roman"/>
      <family val="1"/>
    </font>
    <font>
      <i/>
      <sz val="8"/>
      <color indexed="12"/>
      <name val="Times New Roman"/>
      <family val="1"/>
    </font>
    <font>
      <b/>
      <sz val="12"/>
      <name val="Arial"/>
      <family val="2"/>
    </font>
    <font>
      <sz val="10"/>
      <color indexed="9"/>
      <name val="MS Sans Serif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8"/>
      <color indexed="8"/>
      <name val="Helv"/>
    </font>
    <font>
      <b/>
      <i/>
      <sz val="16"/>
      <name val="Helv"/>
    </font>
    <font>
      <b/>
      <i/>
      <sz val="10"/>
      <name val="MS Sans Serif"/>
      <family val="2"/>
    </font>
    <font>
      <b/>
      <sz val="11"/>
      <name val="Times New Roman"/>
      <family val="1"/>
    </font>
    <font>
      <b/>
      <sz val="10"/>
      <color indexed="26"/>
      <name val="Arial"/>
      <family val="2"/>
    </font>
    <font>
      <b/>
      <sz val="10"/>
      <color indexed="41"/>
      <name val="Arial"/>
      <family val="2"/>
    </font>
    <font>
      <b/>
      <sz val="10"/>
      <color indexed="11"/>
      <name val="Arial"/>
      <family val="2"/>
    </font>
    <font>
      <b/>
      <sz val="10"/>
      <color indexed="45"/>
      <name val="Arial"/>
      <family val="2"/>
    </font>
    <font>
      <b/>
      <sz val="10"/>
      <name val="MS Sans Serif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imes New Roman"/>
      <family val="1"/>
    </font>
    <font>
      <sz val="14"/>
      <color indexed="8"/>
      <name val="Arial"/>
      <family val="2"/>
    </font>
    <font>
      <sz val="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12"/>
      <name val="Times New Roman"/>
      <family val="1"/>
    </font>
    <font>
      <u val="singleAccounting"/>
      <sz val="10"/>
      <name val="Times New Roman"/>
      <family val="1"/>
    </font>
    <font>
      <sz val="11"/>
      <name val="ＭＳ 明朝"/>
      <family val="1"/>
      <charset val="128"/>
    </font>
    <font>
      <b/>
      <sz val="24"/>
      <name val="MS Sans Serif"/>
      <family val="2"/>
    </font>
    <font>
      <sz val="8"/>
      <name val="Helv"/>
    </font>
    <font>
      <sz val="5.5"/>
      <name val="Small Fonts"/>
      <family val="2"/>
    </font>
    <font>
      <sz val="5.5"/>
      <color indexed="8"/>
      <name val="Small Fonts"/>
      <family val="2"/>
    </font>
    <font>
      <sz val="12"/>
      <name val="宋体"/>
      <charset val="134"/>
    </font>
    <font>
      <sz val="12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2"/>
      <name val="바탕체"/>
      <family val="1"/>
      <charset val="129"/>
    </font>
    <font>
      <sz val="10"/>
      <name val="Helv"/>
      <family val="2"/>
    </font>
    <font>
      <sz val="11"/>
      <name val="ＭＳ 明朝"/>
      <family val="3"/>
      <charset val="128"/>
    </font>
    <font>
      <sz val="14"/>
      <name val="AngsanaUPC"/>
      <family val="1"/>
      <charset val="222"/>
    </font>
    <font>
      <sz val="11"/>
      <name val="¾©"/>
      <charset val="128"/>
    </font>
    <font>
      <sz val="10"/>
      <name val="Courier"/>
      <family val="3"/>
    </font>
    <font>
      <sz val="8"/>
      <name val="Antique Olive"/>
      <family val="2"/>
    </font>
    <font>
      <sz val="8"/>
      <name val="Geneva"/>
    </font>
    <font>
      <sz val="12"/>
      <name val="¹ÙÅÁÃ¼"/>
      <family val="1"/>
      <charset val="129"/>
    </font>
    <font>
      <sz val="10"/>
      <name val="Book Antiqua"/>
      <family val="1"/>
    </font>
    <font>
      <sz val="11"/>
      <color indexed="8"/>
      <name val="ＭＳ Ｐゴシック"/>
      <family val="3"/>
      <charset val="128"/>
    </font>
    <font>
      <sz val="11"/>
      <color indexed="8"/>
      <name val="맑은 고딕"/>
      <family val="3"/>
      <charset val="129"/>
    </font>
    <font>
      <sz val="11"/>
      <color indexed="8"/>
      <name val="宋体"/>
      <charset val="134"/>
    </font>
    <font>
      <sz val="11"/>
      <color indexed="9"/>
      <name val="ＭＳ Ｐゴシック"/>
      <family val="3"/>
      <charset val="128"/>
    </font>
    <font>
      <sz val="11"/>
      <color indexed="9"/>
      <name val="맑은 고딕"/>
      <family val="3"/>
      <charset val="129"/>
    </font>
    <font>
      <sz val="11"/>
      <color indexed="9"/>
      <name val="宋体"/>
      <charset val="134"/>
    </font>
    <font>
      <sz val="8"/>
      <name val="Arial MT"/>
    </font>
    <font>
      <sz val="10"/>
      <color indexed="8"/>
      <name val="Book Antiqua"/>
      <family val="1"/>
    </font>
    <font>
      <b/>
      <sz val="16"/>
      <color indexed="10"/>
      <name val="Times New Roman"/>
      <family val="1"/>
    </font>
    <font>
      <sz val="8"/>
      <name val="Times New Roman"/>
      <family val="1"/>
    </font>
    <font>
      <sz val="12"/>
      <name val="Tms Rmn"/>
      <family val="1"/>
    </font>
    <font>
      <sz val="12"/>
      <name val="Tms Rmn"/>
    </font>
    <font>
      <sz val="10"/>
      <name val="Helv"/>
    </font>
    <font>
      <b/>
      <sz val="10"/>
      <color indexed="52"/>
      <name val="Arial"/>
      <family val="2"/>
    </font>
    <font>
      <b/>
      <sz val="10"/>
      <name val="Helv"/>
      <family val="2"/>
    </font>
    <font>
      <sz val="10"/>
      <color indexed="52"/>
      <name val="Arial"/>
      <family val="2"/>
    </font>
    <font>
      <sz val="10"/>
      <color indexed="18"/>
      <name val="Helvetica"/>
      <family val="2"/>
    </font>
    <font>
      <sz val="11"/>
      <name val="돋움"/>
      <charset val="129"/>
    </font>
    <font>
      <sz val="1"/>
      <color indexed="16"/>
      <name val="Courier"/>
      <family val="3"/>
    </font>
    <font>
      <sz val="7"/>
      <name val="Small Fonts"/>
      <family val="2"/>
    </font>
    <font>
      <sz val="10"/>
      <name val="MS Serif"/>
      <family val="1"/>
    </font>
    <font>
      <b/>
      <sz val="10"/>
      <name val="Tms Rmn"/>
    </font>
    <font>
      <sz val="12"/>
      <color indexed="12"/>
      <name val="Arial MT"/>
    </font>
    <font>
      <sz val="11"/>
      <name val="돋움"/>
      <family val="3"/>
      <charset val="129"/>
    </font>
    <font>
      <sz val="11"/>
      <name val="돋움"/>
      <family val="2"/>
      <charset val="129"/>
    </font>
    <font>
      <sz val="8"/>
      <name val="MS Sans Serif"/>
      <family val="2"/>
    </font>
    <font>
      <sz val="12"/>
      <color indexed="2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indexed="16"/>
      <name val="MS Serif"/>
      <family val="1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u/>
      <sz val="1"/>
      <color indexed="8"/>
      <name val="Courier"/>
      <family val="3"/>
    </font>
    <font>
      <sz val="1"/>
      <color indexed="8"/>
      <name val="Courier"/>
      <family val="3"/>
    </font>
    <font>
      <b/>
      <i/>
      <sz val="1"/>
      <color indexed="8"/>
      <name val="Courier"/>
      <family val="3"/>
    </font>
    <font>
      <b/>
      <sz val="6"/>
      <name val="MS Sans Serif"/>
      <family val="2"/>
    </font>
    <font>
      <sz val="12"/>
      <name val="Arial MT"/>
    </font>
    <font>
      <b/>
      <sz val="12"/>
      <name val="Helv"/>
      <family val="2"/>
    </font>
    <font>
      <b/>
      <u/>
      <sz val="11"/>
      <color indexed="37"/>
      <name val="Arial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u/>
      <sz val="10"/>
      <color indexed="18"/>
      <name val="Arial"/>
      <family val="2"/>
    </font>
    <font>
      <sz val="8"/>
      <color indexed="12"/>
      <name val="Arial"/>
      <family val="2"/>
    </font>
    <font>
      <sz val="10"/>
      <color indexed="20"/>
      <name val="Arial"/>
      <family val="2"/>
    </font>
    <font>
      <sz val="8"/>
      <name val="Tms Rmn"/>
    </font>
    <font>
      <b/>
      <sz val="11"/>
      <name val="Helv"/>
      <family val="2"/>
    </font>
    <font>
      <b/>
      <sz val="11"/>
      <name val="Helv"/>
    </font>
    <font>
      <sz val="10"/>
      <color indexed="60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  <charset val="238"/>
    </font>
    <font>
      <sz val="11"/>
      <name val="‚l‚r –¾’©"/>
      <charset val="128"/>
    </font>
    <font>
      <b/>
      <sz val="11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4"/>
      <name val="Arial"/>
      <family val="2"/>
    </font>
    <font>
      <b/>
      <sz val="24"/>
      <name val="Arial"/>
      <family val="2"/>
    </font>
    <font>
      <b/>
      <sz val="22"/>
      <color indexed="8"/>
      <name val="Times New Roman"/>
      <family val="1"/>
    </font>
    <font>
      <sz val="10"/>
      <name val="Palatino Linotype"/>
      <family val="1"/>
    </font>
    <font>
      <b/>
      <sz val="10"/>
      <name val="Book Antiqua"/>
      <family val="1"/>
    </font>
    <font>
      <sz val="7"/>
      <color indexed="10"/>
      <name val="MS Sans Serif"/>
      <family val="2"/>
    </font>
    <font>
      <sz val="10"/>
      <name val="Tms Rmn"/>
    </font>
    <font>
      <b/>
      <sz val="12"/>
      <color indexed="9"/>
      <name val="Arial"/>
      <family val="2"/>
    </font>
    <font>
      <i/>
      <sz val="10"/>
      <name val="MS Sans Serif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1"/>
    </font>
    <font>
      <b/>
      <sz val="12"/>
      <color indexed="18"/>
      <name val="Helv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4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19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u/>
      <sz val="7.2"/>
      <color indexed="12"/>
      <name val="Helv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u/>
      <sz val="10"/>
      <color indexed="36"/>
      <name val="Arial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2"/>
      <name val="Arial Greek"/>
      <family val="2"/>
    </font>
    <font>
      <sz val="11"/>
      <name val="ＭＳ Ｐゴシック"/>
      <charset val="128"/>
    </font>
    <font>
      <b/>
      <sz val="11"/>
      <color indexed="9"/>
      <name val="宋体"/>
      <charset val="134"/>
    </font>
    <font>
      <sz val="8"/>
      <name val="Arial MT"/>
      <family val="2"/>
    </font>
    <font>
      <sz val="10"/>
      <name val="ＭＳ 明朝"/>
      <family val="1"/>
      <charset val="128"/>
    </font>
    <font>
      <b/>
      <sz val="11"/>
      <color indexed="8"/>
      <name val="宋体"/>
      <charset val="134"/>
    </font>
    <font>
      <sz val="9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u/>
      <sz val="10"/>
      <color indexed="12"/>
      <name val="Arial"/>
      <family val="2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u/>
      <sz val="12"/>
      <color indexed="36"/>
      <name val="新細明體"/>
      <family val="1"/>
      <charset val="136"/>
    </font>
    <font>
      <b/>
      <sz val="11"/>
      <color indexed="8"/>
      <name val="ＭＳ Ｐゴシック"/>
      <family val="3"/>
      <charset val="128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  <scheme val="minor"/>
    </font>
    <font>
      <sz val="10"/>
      <color indexed="8"/>
      <name val="Arial"/>
      <charset val="1"/>
    </font>
    <font>
      <sz val="6.75"/>
      <color indexed="8"/>
      <name val="Courier New"/>
      <charset val="1"/>
    </font>
  </fonts>
  <fills count="1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lightUp"/>
    </fill>
    <fill>
      <patternFill patternType="lightTrellis">
        <fgColor indexed="22"/>
        <bgColor indexed="9"/>
      </patternFill>
    </fill>
    <fill>
      <patternFill patternType="lightTrellis">
        <bgColor indexed="51"/>
      </patternFill>
    </fill>
    <fill>
      <patternFill patternType="solid">
        <fgColor indexed="18"/>
        <bgColor indexed="17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indexed="19"/>
        <bgColor indexed="64"/>
      </patternFill>
    </fill>
    <fill>
      <patternFill patternType="solid">
        <fgColor indexed="13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8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1571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1" fillId="7" borderId="0" applyNumberFormat="0" applyBorder="0" applyAlignment="0" applyProtection="0"/>
    <xf numFmtId="0" fontId="24" fillId="10" borderId="6" applyNumberFormat="0" applyAlignment="0" applyProtection="0"/>
    <xf numFmtId="0" fontId="26" fillId="11" borderId="9" applyNumberFormat="0" applyAlignment="0" applyProtection="0"/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2" fillId="9" borderId="6" applyNumberFormat="0" applyAlignment="0" applyProtection="0"/>
    <xf numFmtId="0" fontId="25" fillId="0" borderId="8" applyNumberFormat="0" applyFill="0" applyAlignment="0" applyProtection="0"/>
    <xf numFmtId="0" fontId="30" fillId="8" borderId="0" applyNumberFormat="0" applyBorder="0" applyAlignment="0" applyProtection="0"/>
    <xf numFmtId="0" fontId="6" fillId="0" borderId="0"/>
    <xf numFmtId="0" fontId="6" fillId="12" borderId="10" applyNumberFormat="0" applyFont="0" applyAlignment="0" applyProtection="0"/>
    <xf numFmtId="0" fontId="23" fillId="10" borderId="7" applyNumberFormat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" fillId="12" borderId="10" applyNumberFormat="0" applyFont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3" borderId="0" applyNumberFormat="0" applyBorder="0" applyAlignment="0" applyProtection="0"/>
    <xf numFmtId="0" fontId="49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4" borderId="0" applyNumberFormat="0" applyBorder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55" borderId="15" applyNumberFormat="0" applyAlignment="0" applyProtection="0"/>
    <xf numFmtId="0" fontId="55" fillId="55" borderId="15" applyNumberFormat="0" applyAlignment="0" applyProtection="0"/>
    <xf numFmtId="0" fontId="56" fillId="56" borderId="16" applyNumberFormat="0" applyAlignment="0" applyProtection="0"/>
    <xf numFmtId="0" fontId="57" fillId="0" borderId="17" applyNumberFormat="0" applyFill="0" applyAlignment="0" applyProtection="0"/>
    <xf numFmtId="0" fontId="58" fillId="56" borderId="16" applyNumberFormat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4" borderId="0" applyNumberFormat="0" applyBorder="0" applyAlignment="0" applyProtection="0"/>
    <xf numFmtId="0" fontId="59" fillId="42" borderId="15" applyNumberFormat="0" applyAlignment="0" applyProtection="0"/>
    <xf numFmtId="0" fontId="6" fillId="0" borderId="0"/>
    <xf numFmtId="0" fontId="6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6" fillId="42" borderId="15" applyNumberFormat="0" applyAlignment="0" applyProtection="0"/>
    <xf numFmtId="0" fontId="67" fillId="0" borderId="17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8" fillId="57" borderId="0" applyNumberFormat="0" applyBorder="0" applyAlignment="0" applyProtection="0"/>
    <xf numFmtId="0" fontId="69" fillId="57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8" borderId="21" applyNumberFormat="0" applyFont="0" applyAlignment="0" applyProtection="0"/>
    <xf numFmtId="0" fontId="6" fillId="58" borderId="21" applyNumberFormat="0" applyFont="0" applyAlignment="0" applyProtection="0"/>
    <xf numFmtId="0" fontId="70" fillId="55" borderId="22" applyNumberFormat="0" applyAlignment="0" applyProtection="0"/>
    <xf numFmtId="0" fontId="71" fillId="55" borderId="22" applyNumberFormat="0" applyAlignment="0" applyProtection="0"/>
    <xf numFmtId="43" fontId="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75" fillId="0" borderId="23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0" fontId="6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" fillId="0" borderId="0">
      <alignment vertical="top"/>
    </xf>
    <xf numFmtId="0" fontId="81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83" fillId="0" borderId="24">
      <protection hidden="1"/>
    </xf>
    <xf numFmtId="0" fontId="39" fillId="55" borderId="24" applyNumberFormat="0" applyFont="0" applyBorder="0" applyAlignment="0" applyProtection="0">
      <protection hidden="1"/>
    </xf>
    <xf numFmtId="1" fontId="84" fillId="0" borderId="0" applyFill="0" applyBorder="0" applyProtection="0">
      <alignment horizontal="right" wrapText="1"/>
      <protection locked="0"/>
    </xf>
    <xf numFmtId="172" fontId="85" fillId="0" borderId="0" applyFill="0" applyBorder="0" applyProtection="0">
      <alignment horizontal="right"/>
      <protection locked="0"/>
    </xf>
    <xf numFmtId="0" fontId="86" fillId="60" borderId="29">
      <alignment horizontal="centerContinuous"/>
    </xf>
    <xf numFmtId="0" fontId="87" fillId="0" borderId="0" applyNumberFormat="0" applyFill="0" applyBorder="0" applyProtection="0">
      <protection locked="0"/>
    </xf>
    <xf numFmtId="172" fontId="88" fillId="0" borderId="0">
      <protection locked="0"/>
    </xf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173" fontId="6" fillId="61" borderId="30" applyAlignment="0"/>
    <xf numFmtId="173" fontId="6" fillId="62" borderId="30" applyAlignment="0"/>
    <xf numFmtId="173" fontId="6" fillId="63" borderId="30" applyAlignment="0"/>
    <xf numFmtId="173" fontId="6" fillId="63" borderId="30" applyBorder="0">
      <alignment horizontal="right"/>
    </xf>
    <xf numFmtId="173" fontId="6" fillId="64" borderId="0" applyBorder="0">
      <alignment horizontal="right"/>
    </xf>
    <xf numFmtId="37" fontId="6" fillId="61" borderId="30" applyNumberFormat="0" applyAlignment="0"/>
    <xf numFmtId="37" fontId="6" fillId="62" borderId="0" applyNumberFormat="0" applyBorder="0" applyAlignment="0"/>
    <xf numFmtId="0" fontId="89" fillId="65" borderId="30" applyNumberFormat="0" applyFont="0" applyBorder="0" applyAlignment="0">
      <alignment horizontal="centerContinuous"/>
    </xf>
    <xf numFmtId="0" fontId="89" fillId="65" borderId="30" applyNumberFormat="0" applyFont="0" applyAlignment="0">
      <alignment horizontal="centerContinuous"/>
    </xf>
    <xf numFmtId="37" fontId="6" fillId="63" borderId="30" applyBorder="0" applyAlignment="0"/>
    <xf numFmtId="37" fontId="46" fillId="63" borderId="31" applyNumberFormat="0" applyBorder="0" applyAlignment="0"/>
    <xf numFmtId="173" fontId="6" fillId="66" borderId="12" applyBorder="0">
      <alignment horizontal="right"/>
    </xf>
    <xf numFmtId="173" fontId="6" fillId="62" borderId="0" applyBorder="0">
      <alignment horizontal="right"/>
    </xf>
    <xf numFmtId="37" fontId="6" fillId="66" borderId="0" applyBorder="0" applyAlignment="0">
      <alignment wrapText="1"/>
    </xf>
    <xf numFmtId="37" fontId="6" fillId="62" borderId="0" applyBorder="0">
      <alignment wrapText="1"/>
    </xf>
    <xf numFmtId="174" fontId="46" fillId="0" borderId="28" applyNumberFormat="0" applyFont="0" applyFill="0" applyBorder="0" applyAlignment="0" applyProtection="0"/>
    <xf numFmtId="0" fontId="55" fillId="55" borderId="15" applyNumberFormat="0" applyAlignment="0" applyProtection="0"/>
    <xf numFmtId="0" fontId="55" fillId="55" borderId="15" applyNumberFormat="0" applyAlignment="0" applyProtection="0"/>
    <xf numFmtId="0" fontId="82" fillId="0" borderId="0"/>
    <xf numFmtId="0" fontId="6" fillId="0" borderId="0"/>
    <xf numFmtId="0" fontId="81" fillId="0" borderId="0"/>
    <xf numFmtId="0" fontId="56" fillId="56" borderId="16" applyNumberFormat="0" applyAlignment="0" applyProtection="0"/>
    <xf numFmtId="0" fontId="56" fillId="56" borderId="16" applyNumberFormat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1" fontId="90" fillId="0" borderId="0">
      <protection locked="0"/>
    </xf>
    <xf numFmtId="37" fontId="91" fillId="67" borderId="0" applyNumberFormat="0" applyFont="0" applyBorder="0" applyAlignment="0"/>
    <xf numFmtId="0" fontId="89" fillId="65" borderId="30" applyNumberFormat="0" applyFont="0" applyBorder="0" applyAlignment="0">
      <alignment horizontal="centerContinuous"/>
    </xf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41" fontId="89" fillId="65" borderId="30" applyFont="0" applyFill="0" applyBorder="0" applyAlignment="0" applyProtection="0">
      <alignment horizontal="centerContinuous"/>
    </xf>
    <xf numFmtId="176" fontId="93" fillId="0" borderId="32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9" fillId="65" borderId="30" applyFont="0" applyFill="0" applyBorder="0" applyAlignment="0" applyProtection="0">
      <alignment horizontal="centerContinuous"/>
    </xf>
    <xf numFmtId="170" fontId="89" fillId="65" borderId="30" applyFont="0" applyFill="0" applyBorder="0" applyAlignment="0" applyProtection="0">
      <alignment horizontal="centerContinuous"/>
      <protection hidden="1"/>
    </xf>
    <xf numFmtId="169" fontId="89" fillId="65" borderId="30" applyFont="0" applyFill="0" applyBorder="0" applyAlignment="0" applyProtection="0">
      <alignment horizontal="centerContinuous"/>
      <protection hidden="1"/>
    </xf>
    <xf numFmtId="177" fontId="94" fillId="66" borderId="0"/>
    <xf numFmtId="173" fontId="6" fillId="66" borderId="30"/>
    <xf numFmtId="37" fontId="6" fillId="66" borderId="0" applyNumberFormat="0" applyAlignment="0"/>
    <xf numFmtId="37" fontId="6" fillId="68" borderId="0" applyNumberFormat="0" applyBorder="0" applyAlignment="0"/>
    <xf numFmtId="170" fontId="89" fillId="65" borderId="0" applyNumberFormat="0" applyFont="0" applyBorder="0" applyAlignment="0">
      <alignment horizontal="centerContinuous"/>
    </xf>
    <xf numFmtId="170" fontId="89" fillId="65" borderId="0" applyNumberFormat="0" applyFont="0" applyAlignment="0">
      <alignment horizontal="centerContinuous"/>
    </xf>
    <xf numFmtId="37" fontId="6" fillId="66" borderId="30" applyNumberFormat="0" applyBorder="0"/>
    <xf numFmtId="37" fontId="6" fillId="66" borderId="30">
      <alignment wrapText="1"/>
    </xf>
    <xf numFmtId="10" fontId="6" fillId="66" borderId="33"/>
    <xf numFmtId="174" fontId="6" fillId="66" borderId="0" applyAlignment="0"/>
    <xf numFmtId="174" fontId="6" fillId="68" borderId="0" applyBorder="0" applyAlignment="0"/>
    <xf numFmtId="174" fontId="89" fillId="65" borderId="0" applyFont="0" applyBorder="0" applyAlignment="0">
      <alignment horizontal="centerContinuous"/>
    </xf>
    <xf numFmtId="174" fontId="8" fillId="65" borderId="0" applyAlignment="0"/>
    <xf numFmtId="17" fontId="95" fillId="0" borderId="13" applyFont="0" applyFill="0" applyBorder="0" applyAlignment="0" applyProtection="0"/>
    <xf numFmtId="170" fontId="96" fillId="0" borderId="0"/>
    <xf numFmtId="178" fontId="96" fillId="0" borderId="0"/>
    <xf numFmtId="170" fontId="77" fillId="0" borderId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9" fillId="42" borderId="15" applyNumberFormat="0" applyAlignment="0" applyProtection="0"/>
    <xf numFmtId="0" fontId="59" fillId="42" borderId="15" applyNumberFormat="0" applyAlignment="0" applyProtection="0"/>
    <xf numFmtId="0" fontId="6" fillId="0" borderId="0"/>
    <xf numFmtId="0" fontId="8" fillId="0" borderId="0">
      <alignment vertical="top"/>
    </xf>
    <xf numFmtId="179" fontId="82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97" fillId="69" borderId="0"/>
    <xf numFmtId="177" fontId="94" fillId="66" borderId="0"/>
    <xf numFmtId="177" fontId="8" fillId="65" borderId="0"/>
    <xf numFmtId="177" fontId="94" fillId="66" borderId="0" applyBorder="0">
      <alignment wrapText="1"/>
    </xf>
    <xf numFmtId="181" fontId="6" fillId="66" borderId="34" applyNumberFormat="0" applyFill="0" applyBorder="0" applyAlignment="0" applyProtection="0"/>
    <xf numFmtId="177" fontId="8" fillId="65" borderId="0" applyNumberFormat="0" applyFont="0" applyFill="0" applyBorder="0" applyAlignment="0" applyProtection="0"/>
    <xf numFmtId="0" fontId="8" fillId="70" borderId="33" applyNumberFormat="0" applyAlignment="0">
      <alignment horizontal="left"/>
    </xf>
    <xf numFmtId="177" fontId="8" fillId="65" borderId="33" applyNumberFormat="0" applyFont="0" applyAlignment="0"/>
    <xf numFmtId="0" fontId="79" fillId="65" borderId="0"/>
    <xf numFmtId="37" fontId="94" fillId="66" borderId="0" applyNumberFormat="0">
      <alignment wrapText="1"/>
    </xf>
    <xf numFmtId="177" fontId="8" fillId="65" borderId="0" applyNumberFormat="0">
      <alignment wrapText="1"/>
    </xf>
    <xf numFmtId="0" fontId="94" fillId="66" borderId="0" applyBorder="0">
      <alignment wrapText="1"/>
    </xf>
    <xf numFmtId="0" fontId="94" fillId="66" borderId="0" applyNumberFormat="0">
      <alignment wrapText="1"/>
    </xf>
    <xf numFmtId="37" fontId="6" fillId="71" borderId="0"/>
    <xf numFmtId="37" fontId="8" fillId="65" borderId="0"/>
    <xf numFmtId="37" fontId="6" fillId="72" borderId="0"/>
    <xf numFmtId="37" fontId="8" fillId="65" borderId="0"/>
    <xf numFmtId="37" fontId="6" fillId="73" borderId="0"/>
    <xf numFmtId="37" fontId="8" fillId="65" borderId="0"/>
    <xf numFmtId="0" fontId="97" fillId="74" borderId="0">
      <alignment horizontal="centerContinuous" wrapText="1"/>
    </xf>
    <xf numFmtId="0" fontId="98" fillId="74" borderId="35" applyBorder="0" applyAlignment="0">
      <alignment horizontal="center"/>
    </xf>
    <xf numFmtId="0" fontId="80" fillId="65" borderId="0" applyBorder="0" applyAlignment="0"/>
    <xf numFmtId="181" fontId="97" fillId="75" borderId="0">
      <alignment horizontal="left" wrapText="1"/>
    </xf>
    <xf numFmtId="3" fontId="6" fillId="76" borderId="0"/>
    <xf numFmtId="3" fontId="8" fillId="65" borderId="0"/>
    <xf numFmtId="182" fontId="8" fillId="77" borderId="33"/>
    <xf numFmtId="37" fontId="6" fillId="78" borderId="0"/>
    <xf numFmtId="37" fontId="8" fillId="65" borderId="0"/>
    <xf numFmtId="37" fontId="6" fillId="66" borderId="0"/>
    <xf numFmtId="0" fontId="94" fillId="66" borderId="0">
      <alignment horizontal="center"/>
    </xf>
    <xf numFmtId="37" fontId="6" fillId="66" borderId="0" applyNumberFormat="0">
      <alignment wrapText="1"/>
    </xf>
    <xf numFmtId="37" fontId="6" fillId="66" borderId="27" applyAlignment="0">
      <alignment wrapText="1"/>
    </xf>
    <xf numFmtId="174" fontId="6" fillId="66" borderId="27" applyAlignment="0">
      <alignment wrapText="1"/>
    </xf>
    <xf numFmtId="10" fontId="6" fillId="66" borderId="27" applyAlignment="0"/>
    <xf numFmtId="10" fontId="6" fillId="66" borderId="27" applyAlignment="0"/>
    <xf numFmtId="183" fontId="6" fillId="66" borderId="27" applyAlignment="0"/>
    <xf numFmtId="38" fontId="99" fillId="66" borderId="36" applyNumberFormat="0" applyFont="0" applyAlignment="0"/>
    <xf numFmtId="37" fontId="8" fillId="65" borderId="36" applyNumberFormat="0" applyFont="0" applyAlignment="0"/>
    <xf numFmtId="184" fontId="6" fillId="66" borderId="30"/>
    <xf numFmtId="184" fontId="8" fillId="65" borderId="30"/>
    <xf numFmtId="37" fontId="6" fillId="66" borderId="0" applyNumberFormat="0" applyBorder="0" applyAlignment="0"/>
    <xf numFmtId="184" fontId="8" fillId="65" borderId="30" applyNumberFormat="0" applyFont="0" applyBorder="0" applyAlignment="0"/>
    <xf numFmtId="0" fontId="6" fillId="66" borderId="30"/>
    <xf numFmtId="0" fontId="8" fillId="65" borderId="30"/>
    <xf numFmtId="37" fontId="97" fillId="75" borderId="0" applyNumberFormat="0">
      <alignment horizontal="center"/>
    </xf>
    <xf numFmtId="0" fontId="79" fillId="65" borderId="0" applyNumberFormat="0">
      <alignment horizontal="center" wrapText="1"/>
    </xf>
    <xf numFmtId="0" fontId="6" fillId="59" borderId="14"/>
    <xf numFmtId="0" fontId="8" fillId="65" borderId="14"/>
    <xf numFmtId="181" fontId="6" fillId="66" borderId="0"/>
    <xf numFmtId="181" fontId="8" fillId="65" borderId="0"/>
    <xf numFmtId="181" fontId="86" fillId="75" borderId="0" applyNumberFormat="0">
      <alignment wrapText="1"/>
    </xf>
    <xf numFmtId="181" fontId="89" fillId="65" borderId="0" applyNumberFormat="0">
      <alignment wrapText="1"/>
    </xf>
    <xf numFmtId="181" fontId="86" fillId="75" borderId="0">
      <alignment wrapText="1"/>
    </xf>
    <xf numFmtId="181" fontId="89" fillId="65" borderId="0">
      <alignment wrapText="1"/>
    </xf>
    <xf numFmtId="37" fontId="86" fillId="75" borderId="0">
      <alignment wrapText="1"/>
    </xf>
    <xf numFmtId="37" fontId="89" fillId="65" borderId="0">
      <alignment wrapText="1"/>
    </xf>
    <xf numFmtId="37" fontId="6" fillId="66" borderId="37"/>
    <xf numFmtId="37" fontId="8" fillId="65" borderId="37"/>
    <xf numFmtId="37" fontId="97" fillId="75" borderId="0">
      <alignment wrapText="1"/>
    </xf>
    <xf numFmtId="37" fontId="79" fillId="65" borderId="0">
      <alignment wrapText="1"/>
    </xf>
    <xf numFmtId="10" fontId="6" fillId="66" borderId="33"/>
    <xf numFmtId="10" fontId="6" fillId="66" borderId="0"/>
    <xf numFmtId="10" fontId="8" fillId="65" borderId="0"/>
    <xf numFmtId="183" fontId="6" fillId="66" borderId="0"/>
    <xf numFmtId="183" fontId="8" fillId="65" borderId="0"/>
    <xf numFmtId="37" fontId="6" fillId="66" borderId="0" applyNumberFormat="0">
      <alignment wrapText="1"/>
    </xf>
    <xf numFmtId="183" fontId="8" fillId="65" borderId="0" applyNumberFormat="0" applyFont="0">
      <alignment wrapText="1"/>
    </xf>
    <xf numFmtId="185" fontId="6" fillId="66" borderId="0"/>
    <xf numFmtId="185" fontId="8" fillId="65" borderId="0"/>
    <xf numFmtId="37" fontId="86" fillId="75" borderId="0" applyNumberFormat="0">
      <alignment wrapText="1"/>
    </xf>
    <xf numFmtId="185" fontId="89" fillId="65" borderId="0" applyNumberFormat="0">
      <alignment wrapText="1"/>
    </xf>
    <xf numFmtId="37" fontId="97" fillId="79" borderId="0" applyNumberFormat="0">
      <alignment wrapText="1"/>
    </xf>
    <xf numFmtId="185" fontId="79" fillId="65" borderId="0" applyNumberFormat="0">
      <alignment wrapText="1"/>
    </xf>
    <xf numFmtId="37" fontId="100" fillId="79" borderId="0">
      <alignment wrapText="1"/>
    </xf>
    <xf numFmtId="37" fontId="89" fillId="65" borderId="0">
      <alignment wrapText="1"/>
    </xf>
    <xf numFmtId="37" fontId="101" fillId="72" borderId="0"/>
    <xf numFmtId="37" fontId="8" fillId="65" borderId="0"/>
    <xf numFmtId="37" fontId="102" fillId="73" borderId="0"/>
    <xf numFmtId="174" fontId="103" fillId="73" borderId="0">
      <alignment wrapText="1"/>
    </xf>
    <xf numFmtId="174" fontId="8" fillId="65" borderId="0">
      <alignment wrapText="1"/>
    </xf>
    <xf numFmtId="37" fontId="104" fillId="65" borderId="0"/>
    <xf numFmtId="37" fontId="100" fillId="69" borderId="38"/>
    <xf numFmtId="174" fontId="100" fillId="69" borderId="38"/>
    <xf numFmtId="174" fontId="89" fillId="65" borderId="38"/>
    <xf numFmtId="37" fontId="89" fillId="65" borderId="38"/>
    <xf numFmtId="174" fontId="6" fillId="66" borderId="0"/>
    <xf numFmtId="174" fontId="8" fillId="65" borderId="0"/>
    <xf numFmtId="181" fontId="79" fillId="66" borderId="0">
      <alignment wrapText="1"/>
    </xf>
    <xf numFmtId="0" fontId="105" fillId="80" borderId="39" applyNumberFormat="0" applyBorder="0" applyAlignment="0"/>
    <xf numFmtId="174" fontId="80" fillId="65" borderId="0" applyNumberFormat="0" applyBorder="0" applyAlignment="0"/>
    <xf numFmtId="181" fontId="6" fillId="66" borderId="0"/>
    <xf numFmtId="181" fontId="8" fillId="65" borderId="0"/>
    <xf numFmtId="37" fontId="6" fillId="66" borderId="12" applyAlignment="0">
      <alignment wrapText="1"/>
    </xf>
    <xf numFmtId="174" fontId="6" fillId="66" borderId="12" applyAlignment="0">
      <alignment wrapText="1"/>
    </xf>
    <xf numFmtId="10" fontId="6" fillId="66" borderId="12" applyAlignment="0">
      <alignment wrapText="1"/>
    </xf>
    <xf numFmtId="9" fontId="6" fillId="66" borderId="12" applyAlignment="0">
      <alignment wrapText="1"/>
    </xf>
    <xf numFmtId="183" fontId="6" fillId="66" borderId="12" applyAlignment="0"/>
    <xf numFmtId="37" fontId="6" fillId="66" borderId="12" applyAlignment="0">
      <alignment wrapText="1"/>
    </xf>
    <xf numFmtId="186" fontId="6" fillId="66" borderId="12" applyAlignment="0">
      <alignment wrapText="1"/>
    </xf>
    <xf numFmtId="0" fontId="106" fillId="0" borderId="0"/>
    <xf numFmtId="0" fontId="107" fillId="0" borderId="0" applyNumberFormat="0" applyFill="0" applyBorder="0" applyAlignment="0" applyProtection="0">
      <alignment horizontal="right"/>
    </xf>
    <xf numFmtId="0" fontId="108" fillId="65" borderId="0" applyNumberFormat="0" applyFill="0" applyBorder="0" applyAlignment="0" applyProtection="0"/>
    <xf numFmtId="37" fontId="46" fillId="81" borderId="0"/>
    <xf numFmtId="187" fontId="6" fillId="0" borderId="0" applyFont="0" applyFill="0" applyBorder="0" applyAlignment="0" applyProtection="0">
      <protection locked="0"/>
    </xf>
    <xf numFmtId="187" fontId="6" fillId="0" borderId="0" applyFont="0" applyFill="0" applyBorder="0" applyAlignment="0" applyProtection="0">
      <protection locked="0"/>
    </xf>
    <xf numFmtId="13" fontId="109" fillId="0" borderId="0" applyFont="0" applyFill="0" applyBorder="0" applyAlignment="0" applyProtection="0">
      <protection locked="0"/>
    </xf>
    <xf numFmtId="38" fontId="46" fillId="66" borderId="0" applyNumberFormat="0" applyBorder="0" applyAlignment="0" applyProtection="0"/>
    <xf numFmtId="188" fontId="110" fillId="0" borderId="0" applyFill="0" applyBorder="0" applyProtection="0">
      <alignment horizontal="right"/>
      <protection locked="0"/>
    </xf>
    <xf numFmtId="0" fontId="111" fillId="0" borderId="40" applyNumberFormat="0" applyAlignment="0" applyProtection="0">
      <alignment horizontal="left" vertical="center"/>
    </xf>
    <xf numFmtId="0" fontId="111" fillId="0" borderId="41">
      <alignment horizontal="left" vertical="center"/>
    </xf>
    <xf numFmtId="37" fontId="77" fillId="66" borderId="0" applyNumberFormat="0" applyFont="0" applyBorder="0" applyAlignment="0" applyProtection="0"/>
    <xf numFmtId="0" fontId="108" fillId="65" borderId="0" applyNumberFormat="0" applyFont="0" applyBorder="0" applyAlignment="0" applyProtection="0"/>
    <xf numFmtId="0" fontId="112" fillId="0" borderId="0" applyNumberFormat="0" applyFill="0" applyBorder="0" applyAlignment="0" applyProtection="0"/>
    <xf numFmtId="0" fontId="113" fillId="65" borderId="0" applyNumberFormat="0" applyFill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37" fontId="94" fillId="59" borderId="30" applyNumberFormat="0" applyAlignment="0"/>
    <xf numFmtId="0" fontId="8" fillId="65" borderId="30" applyNumberFormat="0" applyAlignment="0"/>
    <xf numFmtId="173" fontId="6" fillId="71" borderId="30" applyAlignment="0">
      <protection locked="0"/>
    </xf>
    <xf numFmtId="185" fontId="6" fillId="59" borderId="30" applyAlignment="0">
      <protection locked="0"/>
    </xf>
    <xf numFmtId="189" fontId="8" fillId="65" borderId="30" applyFont="0" applyAlignment="0">
      <protection locked="0"/>
    </xf>
    <xf numFmtId="173" fontId="6" fillId="59" borderId="30" applyAlignment="0">
      <protection locked="0"/>
    </xf>
    <xf numFmtId="37" fontId="6" fillId="71" borderId="30">
      <alignment horizontal="center"/>
      <protection locked="0"/>
    </xf>
    <xf numFmtId="189" fontId="8" fillId="65" borderId="30" applyNumberFormat="0" applyFont="0" applyAlignment="0">
      <protection locked="0"/>
    </xf>
    <xf numFmtId="0" fontId="6" fillId="59" borderId="30" applyAlignment="0">
      <protection locked="0"/>
    </xf>
    <xf numFmtId="37" fontId="6" fillId="66" borderId="0" applyBorder="0"/>
    <xf numFmtId="37" fontId="103" fillId="82" borderId="33">
      <alignment wrapText="1"/>
    </xf>
    <xf numFmtId="37" fontId="6" fillId="66" borderId="42" applyBorder="0"/>
    <xf numFmtId="182" fontId="6" fillId="66" borderId="0">
      <alignment wrapText="1"/>
    </xf>
    <xf numFmtId="37" fontId="6" fillId="71" borderId="30" applyNumberFormat="0" applyAlignment="0">
      <protection locked="0"/>
    </xf>
    <xf numFmtId="189" fontId="8" fillId="65" borderId="30" applyNumberFormat="0" applyFont="0" applyAlignment="0">
      <protection locked="0"/>
    </xf>
    <xf numFmtId="37" fontId="6" fillId="59" borderId="30" applyNumberFormat="0" applyAlignment="0">
      <protection locked="0"/>
    </xf>
    <xf numFmtId="10" fontId="6" fillId="83" borderId="0" applyBorder="0" applyAlignment="0">
      <protection locked="0"/>
    </xf>
    <xf numFmtId="10" fontId="8" fillId="65" borderId="30" applyFont="0" applyBorder="0" applyAlignment="0">
      <protection locked="0"/>
    </xf>
    <xf numFmtId="10" fontId="6" fillId="59" borderId="0" applyBorder="0" applyAlignment="0">
      <protection locked="0"/>
    </xf>
    <xf numFmtId="37" fontId="6" fillId="66" borderId="12" applyNumberFormat="0" applyBorder="0" applyAlignment="0"/>
    <xf numFmtId="174" fontId="6" fillId="59" borderId="30" applyAlignment="0">
      <protection locked="0"/>
    </xf>
    <xf numFmtId="174" fontId="8" fillId="65" borderId="30" applyFont="0" applyAlignment="0">
      <protection locked="0"/>
    </xf>
    <xf numFmtId="37" fontId="6" fillId="59" borderId="30" applyNumberFormat="0" applyAlignment="0">
      <protection locked="0"/>
    </xf>
    <xf numFmtId="174" fontId="8" fillId="65" borderId="30" applyNumberFormat="0" applyFont="0" applyAlignment="0">
      <protection locked="0"/>
    </xf>
    <xf numFmtId="37" fontId="6" fillId="59" borderId="30" applyNumberFormat="0">
      <alignment horizontal="right"/>
      <protection locked="0"/>
    </xf>
    <xf numFmtId="10" fontId="46" fillId="59" borderId="25" applyNumberFormat="0" applyBorder="0" applyAlignment="0" applyProtection="0"/>
    <xf numFmtId="13" fontId="84" fillId="0" borderId="33" applyNumberFormat="0" applyFont="0" applyFill="0" applyAlignment="0" applyProtection="0">
      <alignment horizontal="right" wrapText="1"/>
      <protection locked="0"/>
    </xf>
    <xf numFmtId="190" fontId="114" fillId="0" borderId="11"/>
    <xf numFmtId="191" fontId="114" fillId="0" borderId="11"/>
    <xf numFmtId="192" fontId="114" fillId="0" borderId="11" applyFill="0" applyBorder="0"/>
    <xf numFmtId="193" fontId="114" fillId="0" borderId="11"/>
    <xf numFmtId="194" fontId="114" fillId="0" borderId="11"/>
    <xf numFmtId="195" fontId="114" fillId="0" borderId="11"/>
    <xf numFmtId="196" fontId="114" fillId="0" borderId="43"/>
    <xf numFmtId="197" fontId="114" fillId="0" borderId="11"/>
    <xf numFmtId="198" fontId="114" fillId="0" borderId="11">
      <alignment horizontal="right"/>
    </xf>
    <xf numFmtId="199" fontId="114" fillId="0" borderId="11">
      <alignment horizontal="right"/>
    </xf>
    <xf numFmtId="200" fontId="114" fillId="0" borderId="11"/>
    <xf numFmtId="0" fontId="6" fillId="84" borderId="0"/>
    <xf numFmtId="0" fontId="6" fillId="0" borderId="11">
      <alignment horizontal="left"/>
    </xf>
    <xf numFmtId="201" fontId="114" fillId="0" borderId="11"/>
    <xf numFmtId="202" fontId="114" fillId="0" borderId="11"/>
    <xf numFmtId="203" fontId="114" fillId="0" borderId="11"/>
    <xf numFmtId="0" fontId="45" fillId="0" borderId="44"/>
    <xf numFmtId="0" fontId="8" fillId="0" borderId="24">
      <alignment horizontal="left"/>
      <protection locked="0"/>
    </xf>
    <xf numFmtId="0" fontId="115" fillId="65" borderId="24">
      <alignment horizontal="left"/>
      <protection locked="0"/>
    </xf>
    <xf numFmtId="0" fontId="6" fillId="66" borderId="0" applyNumberFormat="0" applyFon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37" fontId="46" fillId="0" borderId="12" applyNumberFormat="0" applyFont="0" applyFill="0" applyBorder="0" applyAlignment="0" applyProtection="0"/>
    <xf numFmtId="206" fontId="1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/>
    <xf numFmtId="0" fontId="115" fillId="65" borderId="24" applyNumberFormat="0" applyFont="0" applyBorder="0" applyAlignment="0">
      <alignment horizontal="left"/>
    </xf>
    <xf numFmtId="0" fontId="49" fillId="58" borderId="45" applyNumberFormat="0" applyFont="0" applyAlignment="0" applyProtection="0"/>
    <xf numFmtId="0" fontId="49" fillId="58" borderId="21" applyNumberFormat="0" applyFont="0" applyAlignment="0" applyProtection="0"/>
    <xf numFmtId="0" fontId="49" fillId="58" borderId="45" applyNumberFormat="0" applyFont="0" applyAlignment="0" applyProtection="0"/>
    <xf numFmtId="0" fontId="49" fillId="58" borderId="45" applyNumberFormat="0" applyFont="0" applyAlignment="0" applyProtection="0"/>
    <xf numFmtId="0" fontId="6" fillId="58" borderId="21" applyNumberFormat="0" applyFont="0" applyAlignment="0" applyProtection="0"/>
    <xf numFmtId="207" fontId="117" fillId="0" borderId="0">
      <alignment horizontal="left"/>
    </xf>
    <xf numFmtId="37" fontId="93" fillId="68" borderId="46" applyNumberFormat="0" applyFont="0" applyBorder="0" applyAlignment="0"/>
    <xf numFmtId="0" fontId="8" fillId="65" borderId="0" applyNumberFormat="0" applyFont="0" applyBorder="0" applyAlignment="0"/>
    <xf numFmtId="208" fontId="118" fillId="0" borderId="0" applyNumberFormat="0" applyAlignment="0">
      <alignment horizontal="center"/>
    </xf>
    <xf numFmtId="37" fontId="6" fillId="61" borderId="0" applyNumberFormat="0" applyBorder="0"/>
    <xf numFmtId="0" fontId="6" fillId="85" borderId="0"/>
    <xf numFmtId="0" fontId="6" fillId="59" borderId="0" applyNumberFormat="0">
      <alignment horizontal="right"/>
    </xf>
    <xf numFmtId="0" fontId="8" fillId="65" borderId="0" applyNumberFormat="0" applyFont="0" applyBorder="0" applyAlignment="0"/>
    <xf numFmtId="37" fontId="6" fillId="59" borderId="0" applyNumberFormat="0" applyBorder="0"/>
    <xf numFmtId="37" fontId="6" fillId="83" borderId="0" applyNumberFormat="0">
      <alignment horizontal="left"/>
      <protection locked="0"/>
    </xf>
    <xf numFmtId="0" fontId="119" fillId="73" borderId="0"/>
    <xf numFmtId="37" fontId="6" fillId="83" borderId="24">
      <protection locked="0"/>
    </xf>
    <xf numFmtId="0" fontId="120" fillId="72" borderId="11" applyBorder="0"/>
    <xf numFmtId="0" fontId="121" fillId="72" borderId="0"/>
    <xf numFmtId="0" fontId="122" fillId="72" borderId="47"/>
    <xf numFmtId="0" fontId="45" fillId="86" borderId="0">
      <alignment horizontal="center" vertical="center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6" fillId="87" borderId="0" applyNumberFormat="0" applyFont="0" applyBorder="0" applyAlignment="0">
      <protection locked="0"/>
    </xf>
    <xf numFmtId="0" fontId="82" fillId="0" borderId="0" applyNumberFormat="0" applyFont="0" applyFill="0" applyBorder="0" applyAlignment="0" applyProtection="0">
      <alignment horizontal="left"/>
    </xf>
    <xf numFmtId="15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123" fillId="0" borderId="14">
      <alignment horizontal="center"/>
    </xf>
    <xf numFmtId="3" fontId="82" fillId="0" borderId="0" applyFont="0" applyFill="0" applyBorder="0" applyAlignment="0" applyProtection="0"/>
    <xf numFmtId="0" fontId="82" fillId="88" borderId="0" applyNumberFormat="0" applyFont="0" applyBorder="0" applyAlignment="0" applyProtection="0"/>
    <xf numFmtId="2" fontId="124" fillId="89" borderId="0" applyAlignment="0"/>
    <xf numFmtId="2" fontId="8" fillId="65" borderId="0" applyBorder="0" applyAlignment="0"/>
    <xf numFmtId="2" fontId="124" fillId="89" borderId="0" applyBorder="0">
      <alignment horizontal="left"/>
    </xf>
    <xf numFmtId="2" fontId="125" fillId="89" borderId="0">
      <alignment horizontal="left"/>
    </xf>
    <xf numFmtId="209" fontId="46" fillId="0" borderId="0">
      <alignment horizontal="right"/>
    </xf>
    <xf numFmtId="209" fontId="78" fillId="65" borderId="0">
      <alignment horizontal="right"/>
    </xf>
    <xf numFmtId="0" fontId="126" fillId="0" borderId="0" applyNumberFormat="0" applyFill="0" applyBorder="0" applyProtection="0">
      <protection locked="0"/>
    </xf>
    <xf numFmtId="209" fontId="113" fillId="65" borderId="0" applyNumberFormat="0" applyFill="0" applyBorder="0" applyAlignment="0" applyProtection="0">
      <alignment horizontal="right"/>
    </xf>
    <xf numFmtId="0" fontId="6" fillId="90" borderId="0" applyNumberFormat="0" applyFont="0" applyBorder="0" applyAlignment="0"/>
    <xf numFmtId="209" fontId="113" fillId="65" borderId="0" applyNumberFormat="0" applyFont="0" applyBorder="0" applyAlignment="0">
      <alignment horizontal="right"/>
    </xf>
    <xf numFmtId="0" fontId="127" fillId="0" borderId="0">
      <alignment horizontal="left" vertical="center"/>
    </xf>
    <xf numFmtId="0" fontId="128" fillId="0" borderId="0">
      <alignment horizontal="left" vertical="top"/>
    </xf>
    <xf numFmtId="0" fontId="79" fillId="0" borderId="0">
      <alignment horizontal="left" vertical="top"/>
    </xf>
    <xf numFmtId="0" fontId="129" fillId="0" borderId="0">
      <alignment horizontal="right" vertical="top"/>
    </xf>
    <xf numFmtId="0" fontId="128" fillId="0" borderId="0">
      <alignment horizontal="left" vertical="top"/>
    </xf>
    <xf numFmtId="0" fontId="130" fillId="0" borderId="0">
      <alignment horizontal="right" vertical="center"/>
    </xf>
    <xf numFmtId="0" fontId="130" fillId="0" borderId="0">
      <alignment horizontal="left" vertical="center"/>
    </xf>
    <xf numFmtId="0" fontId="8" fillId="0" borderId="0">
      <alignment horizontal="left" vertical="center"/>
    </xf>
    <xf numFmtId="0" fontId="80" fillId="0" borderId="0">
      <alignment horizontal="left" vertical="top"/>
    </xf>
    <xf numFmtId="0" fontId="80" fillId="0" borderId="0">
      <alignment horizontal="right" vertical="top"/>
    </xf>
    <xf numFmtId="0" fontId="131" fillId="0" borderId="0">
      <alignment horizontal="left" vertical="top"/>
    </xf>
    <xf numFmtId="0" fontId="78" fillId="0" borderId="0">
      <alignment horizontal="left" vertical="top"/>
    </xf>
    <xf numFmtId="0" fontId="78" fillId="0" borderId="0">
      <alignment horizontal="left" vertical="top"/>
    </xf>
    <xf numFmtId="0" fontId="78" fillId="0" borderId="0">
      <alignment horizontal="left" vertical="top"/>
    </xf>
    <xf numFmtId="0" fontId="78" fillId="0" borderId="0">
      <alignment horizontal="right" vertical="top"/>
    </xf>
    <xf numFmtId="0" fontId="71" fillId="55" borderId="22" applyNumberFormat="0" applyAlignment="0" applyProtection="0"/>
    <xf numFmtId="0" fontId="71" fillId="55" borderId="22" applyNumberFormat="0" applyAlignment="0" applyProtection="0"/>
    <xf numFmtId="37" fontId="91" fillId="62" borderId="0" applyNumberFormat="0" applyBorder="0" applyAlignment="0">
      <alignment horizontal="left"/>
    </xf>
    <xf numFmtId="209" fontId="132" fillId="65" borderId="0" applyNumberFormat="0" applyBorder="0" applyAlignment="0">
      <alignment horizontal="right"/>
    </xf>
    <xf numFmtId="38" fontId="8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33" fillId="91" borderId="0" applyNumberFormat="0" applyFont="0" applyBorder="0" applyAlignment="0" applyProtection="0">
      <protection locked="0"/>
    </xf>
    <xf numFmtId="41" fontId="134" fillId="0" borderId="0"/>
    <xf numFmtId="178" fontId="134" fillId="0" borderId="0"/>
    <xf numFmtId="0" fontId="135" fillId="0" borderId="0"/>
    <xf numFmtId="37" fontId="6" fillId="0" borderId="13"/>
    <xf numFmtId="37" fontId="6" fillId="92" borderId="0" applyAlignment="0">
      <alignment wrapText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36" fillId="0" borderId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37" fillId="55" borderId="24"/>
    <xf numFmtId="0" fontId="115" fillId="65" borderId="24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8" fillId="0" borderId="0" applyFill="0" applyBorder="0" applyProtection="0"/>
    <xf numFmtId="0" fontId="139" fillId="65" borderId="24" applyFill="0" applyBorder="0" applyProtection="0"/>
    <xf numFmtId="0" fontId="109" fillId="93" borderId="0" applyNumberFormat="0" applyFon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2" fillId="0" borderId="0"/>
    <xf numFmtId="0" fontId="8" fillId="0" borderId="0">
      <alignment vertical="top"/>
    </xf>
    <xf numFmtId="0" fontId="82" fillId="0" borderId="0"/>
    <xf numFmtId="0" fontId="82" fillId="0" borderId="0"/>
    <xf numFmtId="0" fontId="6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0" fontId="141" fillId="0" borderId="0"/>
    <xf numFmtId="211" fontId="141" fillId="0" borderId="0" applyFont="0" applyFill="0" applyBorder="0" applyAlignment="0" applyProtection="0"/>
    <xf numFmtId="212" fontId="141" fillId="0" borderId="0" applyFont="0" applyFill="0" applyBorder="0" applyAlignment="0" applyProtection="0"/>
    <xf numFmtId="213" fontId="141" fillId="0" borderId="0" applyFont="0" applyFill="0" applyBorder="0" applyAlignment="0" applyProtection="0"/>
    <xf numFmtId="214" fontId="141" fillId="0" borderId="0"/>
    <xf numFmtId="215" fontId="141" fillId="0" borderId="0" applyFont="0" applyFill="0" applyBorder="0" applyAlignment="0" applyProtection="0"/>
    <xf numFmtId="216" fontId="141" fillId="0" borderId="0"/>
    <xf numFmtId="217" fontId="141" fillId="0" borderId="0" applyFont="0" applyFill="0" applyBorder="0" applyAlignment="0" applyProtection="0"/>
    <xf numFmtId="218" fontId="141" fillId="0" borderId="0"/>
    <xf numFmtId="219" fontId="141" fillId="0" borderId="0" applyFont="0" applyFill="0" applyBorder="0" applyAlignment="0" applyProtection="0"/>
    <xf numFmtId="220" fontId="141" fillId="0" borderId="0"/>
    <xf numFmtId="221" fontId="141" fillId="0" borderId="0" applyFont="0" applyFill="0" applyBorder="0" applyAlignment="0" applyProtection="0"/>
    <xf numFmtId="222" fontId="141" fillId="0" borderId="0"/>
    <xf numFmtId="0" fontId="6" fillId="0" borderId="0" applyFont="0" applyFill="0" applyBorder="0" applyAlignment="0" applyProtection="0"/>
    <xf numFmtId="0" fontId="142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142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37" fillId="0" borderId="0"/>
    <xf numFmtId="179" fontId="1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145" fillId="0" borderId="0"/>
    <xf numFmtId="0" fontId="145" fillId="0" borderId="0"/>
    <xf numFmtId="179" fontId="145" fillId="0" borderId="0"/>
    <xf numFmtId="179" fontId="145" fillId="0" borderId="0"/>
    <xf numFmtId="179" fontId="145" fillId="0" borderId="0"/>
    <xf numFmtId="179" fontId="145" fillId="0" borderId="0"/>
    <xf numFmtId="179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179" fontId="145" fillId="0" borderId="0"/>
    <xf numFmtId="179" fontId="1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39" fillId="0" borderId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82" fillId="0" borderId="0"/>
    <xf numFmtId="0" fontId="8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1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145" fillId="0" borderId="0"/>
    <xf numFmtId="179" fontId="1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145" fillId="0" borderId="0"/>
    <xf numFmtId="179" fontId="145" fillId="0" borderId="0"/>
    <xf numFmtId="179" fontId="145" fillId="0" borderId="0"/>
    <xf numFmtId="0" fontId="82" fillId="0" borderId="0"/>
    <xf numFmtId="0" fontId="82" fillId="0" borderId="0"/>
    <xf numFmtId="0" fontId="8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37" fillId="0" borderId="0"/>
    <xf numFmtId="0" fontId="37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/>
    <xf numFmtId="0" fontId="37" fillId="0" borderId="0"/>
    <xf numFmtId="0" fontId="145" fillId="0" borderId="0"/>
    <xf numFmtId="0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0" fontId="145" fillId="0" borderId="0"/>
    <xf numFmtId="0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0" fontId="145" fillId="0" borderId="0"/>
    <xf numFmtId="0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0" fontId="145" fillId="0" borderId="0"/>
    <xf numFmtId="0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0" fontId="3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5" fillId="0" borderId="0"/>
    <xf numFmtId="179" fontId="145" fillId="0" borderId="0"/>
    <xf numFmtId="179" fontId="145" fillId="0" borderId="0"/>
    <xf numFmtId="179" fontId="145" fillId="0" borderId="0"/>
    <xf numFmtId="179" fontId="145" fillId="0" borderId="0"/>
    <xf numFmtId="179" fontId="145" fillId="0" borderId="0"/>
    <xf numFmtId="0" fontId="37" fillId="0" borderId="0"/>
    <xf numFmtId="0" fontId="11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179" fontId="37" fillId="0" borderId="0"/>
    <xf numFmtId="179" fontId="37" fillId="0" borderId="0"/>
    <xf numFmtId="0" fontId="37" fillId="0" borderId="0"/>
    <xf numFmtId="179" fontId="37" fillId="0" borderId="0"/>
    <xf numFmtId="179" fontId="37" fillId="0" borderId="0"/>
    <xf numFmtId="179" fontId="37" fillId="0" borderId="0"/>
    <xf numFmtId="0" fontId="37" fillId="0" borderId="0"/>
    <xf numFmtId="179" fontId="37" fillId="0" borderId="0"/>
    <xf numFmtId="179" fontId="37" fillId="0" borderId="0"/>
    <xf numFmtId="0" fontId="37" fillId="0" borderId="0"/>
    <xf numFmtId="0" fontId="37" fillId="0" borderId="0"/>
    <xf numFmtId="179" fontId="37" fillId="0" borderId="0"/>
    <xf numFmtId="179" fontId="37" fillId="0" borderId="0"/>
    <xf numFmtId="0" fontId="37" fillId="0" borderId="0"/>
    <xf numFmtId="179" fontId="37" fillId="0" borderId="0"/>
    <xf numFmtId="179" fontId="37" fillId="0" borderId="0"/>
    <xf numFmtId="179" fontId="37" fillId="0" borderId="0"/>
    <xf numFmtId="0" fontId="37" fillId="0" borderId="0"/>
    <xf numFmtId="179" fontId="37" fillId="0" borderId="0"/>
    <xf numFmtId="179" fontId="37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7" fillId="0" borderId="0"/>
    <xf numFmtId="0" fontId="1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179" fontId="6" fillId="0" borderId="0"/>
    <xf numFmtId="179" fontId="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145" fillId="0" borderId="0"/>
    <xf numFmtId="0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/>
    <xf numFmtId="0" fontId="6" fillId="0" borderId="0"/>
    <xf numFmtId="0" fontId="11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" fillId="0" borderId="0">
      <alignment vertical="top"/>
    </xf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2" fillId="0" borderId="0"/>
    <xf numFmtId="0" fontId="8" fillId="0" borderId="0">
      <alignment vertical="top"/>
    </xf>
    <xf numFmtId="0" fontId="82" fillId="0" borderId="0"/>
    <xf numFmtId="0" fontId="82" fillId="0" borderId="0"/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7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37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82" fillId="0" borderId="0"/>
    <xf numFmtId="0" fontId="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/>
    <xf numFmtId="0" fontId="6" fillId="0" borderId="0"/>
    <xf numFmtId="0" fontId="11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79" fontId="1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5" fillId="0" borderId="0"/>
    <xf numFmtId="0" fontId="145" fillId="0" borderId="0"/>
    <xf numFmtId="179" fontId="145" fillId="0" borderId="0"/>
    <xf numFmtId="179" fontId="145" fillId="0" borderId="0"/>
    <xf numFmtId="179" fontId="145" fillId="0" borderId="0"/>
    <xf numFmtId="179" fontId="145" fillId="0" borderId="0"/>
    <xf numFmtId="179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179" fontId="145" fillId="0" borderId="0"/>
    <xf numFmtId="179" fontId="1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5" fillId="0" borderId="0"/>
    <xf numFmtId="0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179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179" fontId="145" fillId="0" borderId="0"/>
    <xf numFmtId="179" fontId="14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81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145" fillId="0" borderId="0"/>
    <xf numFmtId="0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/>
    <xf numFmtId="0" fontId="3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82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146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 applyNumberFormat="0" applyFill="0" applyBorder="0" applyAlignment="0" applyProtection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49" fillId="0" borderId="0"/>
    <xf numFmtId="0" fontId="6" fillId="0" borderId="0"/>
    <xf numFmtId="0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81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81" fillId="0" borderId="0"/>
    <xf numFmtId="0" fontId="49" fillId="0" borderId="0"/>
    <xf numFmtId="0" fontId="49" fillId="0" borderId="0"/>
    <xf numFmtId="0" fontId="81" fillId="0" borderId="0"/>
    <xf numFmtId="0" fontId="49" fillId="0" borderId="0"/>
    <xf numFmtId="0" fontId="49" fillId="0" borderId="0"/>
    <xf numFmtId="0" fontId="49" fillId="0" borderId="0"/>
    <xf numFmtId="0" fontId="81" fillId="0" borderId="0"/>
    <xf numFmtId="0" fontId="49" fillId="0" borderId="0"/>
    <xf numFmtId="0" fontId="82" fillId="0" borderId="0"/>
    <xf numFmtId="0" fontId="49" fillId="0" borderId="0"/>
    <xf numFmtId="0" fontId="81" fillId="0" borderId="0"/>
    <xf numFmtId="0" fontId="49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179" fontId="6" fillId="0" borderId="0"/>
    <xf numFmtId="179" fontId="6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0" fontId="6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6" fillId="0" borderId="0"/>
    <xf numFmtId="0" fontId="8" fillId="0" borderId="0">
      <alignment vertical="top"/>
    </xf>
    <xf numFmtId="0" fontId="6" fillId="0" borderId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2" fillId="0" borderId="0"/>
    <xf numFmtId="0" fontId="8" fillId="0" borderId="0">
      <alignment vertical="top"/>
    </xf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2" fillId="0" borderId="0"/>
    <xf numFmtId="0" fontId="82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1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179" fontId="145" fillId="0" borderId="0"/>
    <xf numFmtId="0" fontId="145" fillId="0" borderId="0"/>
    <xf numFmtId="179" fontId="145" fillId="0" borderId="0"/>
    <xf numFmtId="179" fontId="145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top"/>
    </xf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47" fillId="0" borderId="0"/>
    <xf numFmtId="9" fontId="6" fillId="63" borderId="0"/>
    <xf numFmtId="9" fontId="6" fillId="63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224" fontId="148" fillId="0" borderId="0" applyFont="0" applyFill="0" applyBorder="0" applyAlignment="0" applyProtection="0"/>
    <xf numFmtId="0" fontId="148" fillId="0" borderId="0"/>
    <xf numFmtId="225" fontId="6" fillId="0" borderId="0"/>
    <xf numFmtId="225" fontId="6" fillId="0" borderId="0"/>
    <xf numFmtId="41" fontId="149" fillId="0" borderId="0"/>
    <xf numFmtId="0" fontId="49" fillId="0" borderId="0"/>
    <xf numFmtId="0" fontId="49" fillId="0" borderId="0"/>
    <xf numFmtId="0" fontId="49" fillId="0" borderId="0"/>
    <xf numFmtId="225" fontId="6" fillId="0" borderId="0"/>
    <xf numFmtId="225" fontId="6" fillId="0" borderId="0"/>
    <xf numFmtId="225" fontId="6" fillId="0" borderId="0"/>
    <xf numFmtId="225" fontId="6" fillId="0" borderId="0"/>
    <xf numFmtId="0" fontId="49" fillId="0" borderId="0"/>
    <xf numFmtId="225" fontId="6" fillId="0" borderId="0"/>
    <xf numFmtId="225" fontId="6" fillId="0" borderId="0"/>
    <xf numFmtId="0" fontId="49" fillId="0" borderId="0"/>
    <xf numFmtId="225" fontId="6" fillId="0" borderId="0"/>
    <xf numFmtId="225" fontId="6" fillId="0" borderId="0"/>
    <xf numFmtId="0" fontId="49" fillId="0" borderId="0"/>
    <xf numFmtId="0" fontId="49" fillId="0" borderId="0"/>
    <xf numFmtId="0" fontId="49" fillId="0" borderId="0"/>
    <xf numFmtId="225" fontId="6" fillId="0" borderId="0"/>
    <xf numFmtId="225" fontId="6" fillId="0" borderId="0"/>
    <xf numFmtId="0" fontId="49" fillId="0" borderId="0"/>
    <xf numFmtId="0" fontId="49" fillId="0" borderId="0"/>
    <xf numFmtId="181" fontId="150" fillId="0" borderId="0">
      <alignment horizontal="left"/>
    </xf>
    <xf numFmtId="226" fontId="151" fillId="0" borderId="0">
      <alignment horizontal="left"/>
    </xf>
    <xf numFmtId="9" fontId="152" fillId="0" borderId="0" applyFont="0" applyFill="0" applyBorder="0" applyAlignment="0" applyProtection="0"/>
    <xf numFmtId="0" fontId="153" fillId="0" borderId="34" applyNumberFormat="0" applyFont="0" applyFill="0" applyBorder="0" applyAlignment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49" fillId="37" borderId="0" applyNumberFormat="0" applyBorder="0" applyAlignment="0" applyProtection="0"/>
    <xf numFmtId="179" fontId="49" fillId="37" borderId="0" applyNumberFormat="0" applyBorder="0" applyAlignment="0" applyProtection="0"/>
    <xf numFmtId="179" fontId="49" fillId="37" borderId="0" applyNumberFormat="0" applyBorder="0" applyAlignment="0" applyProtection="0"/>
    <xf numFmtId="179" fontId="49" fillId="37" borderId="0" applyNumberFormat="0" applyBorder="0" applyAlignment="0" applyProtection="0"/>
    <xf numFmtId="179" fontId="49" fillId="37" borderId="0" applyNumberFormat="0" applyBorder="0" applyAlignment="0" applyProtection="0"/>
    <xf numFmtId="179" fontId="49" fillId="37" borderId="0" applyNumberFormat="0" applyBorder="0" applyAlignment="0" applyProtection="0"/>
    <xf numFmtId="179" fontId="49" fillId="37" borderId="0" applyNumberFormat="0" applyBorder="0" applyAlignment="0" applyProtection="0"/>
    <xf numFmtId="179" fontId="49" fillId="37" borderId="0" applyNumberFormat="0" applyBorder="0" applyAlignment="0" applyProtection="0"/>
    <xf numFmtId="179" fontId="49" fillId="37" borderId="0" applyNumberFormat="0" applyBorder="0" applyAlignment="0" applyProtection="0"/>
    <xf numFmtId="179" fontId="49" fillId="37" borderId="0" applyNumberFormat="0" applyBorder="0" applyAlignment="0" applyProtection="0"/>
    <xf numFmtId="179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0" borderId="0"/>
    <xf numFmtId="0" fontId="49" fillId="38" borderId="0" applyNumberFormat="0" applyBorder="0" applyAlignment="0" applyProtection="0"/>
    <xf numFmtId="179" fontId="49" fillId="38" borderId="0" applyNumberFormat="0" applyBorder="0" applyAlignment="0" applyProtection="0"/>
    <xf numFmtId="179" fontId="49" fillId="38" borderId="0" applyNumberFormat="0" applyBorder="0" applyAlignment="0" applyProtection="0"/>
    <xf numFmtId="179" fontId="49" fillId="38" borderId="0" applyNumberFormat="0" applyBorder="0" applyAlignment="0" applyProtection="0"/>
    <xf numFmtId="179" fontId="49" fillId="38" borderId="0" applyNumberFormat="0" applyBorder="0" applyAlignment="0" applyProtection="0"/>
    <xf numFmtId="179" fontId="49" fillId="38" borderId="0" applyNumberFormat="0" applyBorder="0" applyAlignment="0" applyProtection="0"/>
    <xf numFmtId="179" fontId="49" fillId="38" borderId="0" applyNumberFormat="0" applyBorder="0" applyAlignment="0" applyProtection="0"/>
    <xf numFmtId="179" fontId="49" fillId="38" borderId="0" applyNumberFormat="0" applyBorder="0" applyAlignment="0" applyProtection="0"/>
    <xf numFmtId="179" fontId="49" fillId="38" borderId="0" applyNumberFormat="0" applyBorder="0" applyAlignment="0" applyProtection="0"/>
    <xf numFmtId="179" fontId="49" fillId="38" borderId="0" applyNumberFormat="0" applyBorder="0" applyAlignment="0" applyProtection="0"/>
    <xf numFmtId="179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0" borderId="0"/>
    <xf numFmtId="0" fontId="49" fillId="39" borderId="0" applyNumberFormat="0" applyBorder="0" applyAlignment="0" applyProtection="0"/>
    <xf numFmtId="179" fontId="49" fillId="39" borderId="0" applyNumberFormat="0" applyBorder="0" applyAlignment="0" applyProtection="0"/>
    <xf numFmtId="179" fontId="49" fillId="39" borderId="0" applyNumberFormat="0" applyBorder="0" applyAlignment="0" applyProtection="0"/>
    <xf numFmtId="179" fontId="49" fillId="39" borderId="0" applyNumberFormat="0" applyBorder="0" applyAlignment="0" applyProtection="0"/>
    <xf numFmtId="179" fontId="49" fillId="39" borderId="0" applyNumberFormat="0" applyBorder="0" applyAlignment="0" applyProtection="0"/>
    <xf numFmtId="179" fontId="49" fillId="39" borderId="0" applyNumberFormat="0" applyBorder="0" applyAlignment="0" applyProtection="0"/>
    <xf numFmtId="179" fontId="49" fillId="39" borderId="0" applyNumberFormat="0" applyBorder="0" applyAlignment="0" applyProtection="0"/>
    <xf numFmtId="179" fontId="49" fillId="39" borderId="0" applyNumberFormat="0" applyBorder="0" applyAlignment="0" applyProtection="0"/>
    <xf numFmtId="179" fontId="49" fillId="39" borderId="0" applyNumberFormat="0" applyBorder="0" applyAlignment="0" applyProtection="0"/>
    <xf numFmtId="179" fontId="49" fillId="39" borderId="0" applyNumberFormat="0" applyBorder="0" applyAlignment="0" applyProtection="0"/>
    <xf numFmtId="179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0" borderId="0"/>
    <xf numFmtId="0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0" borderId="0"/>
    <xf numFmtId="0" fontId="49" fillId="41" borderId="0" applyNumberFormat="0" applyBorder="0" applyAlignment="0" applyProtection="0"/>
    <xf numFmtId="179" fontId="49" fillId="41" borderId="0" applyNumberFormat="0" applyBorder="0" applyAlignment="0" applyProtection="0"/>
    <xf numFmtId="179" fontId="49" fillId="41" borderId="0" applyNumberFormat="0" applyBorder="0" applyAlignment="0" applyProtection="0"/>
    <xf numFmtId="179" fontId="49" fillId="41" borderId="0" applyNumberFormat="0" applyBorder="0" applyAlignment="0" applyProtection="0"/>
    <xf numFmtId="179" fontId="49" fillId="41" borderId="0" applyNumberFormat="0" applyBorder="0" applyAlignment="0" applyProtection="0"/>
    <xf numFmtId="179" fontId="49" fillId="41" borderId="0" applyNumberFormat="0" applyBorder="0" applyAlignment="0" applyProtection="0"/>
    <xf numFmtId="179" fontId="49" fillId="41" borderId="0" applyNumberFormat="0" applyBorder="0" applyAlignment="0" applyProtection="0"/>
    <xf numFmtId="179" fontId="49" fillId="41" borderId="0" applyNumberFormat="0" applyBorder="0" applyAlignment="0" applyProtection="0"/>
    <xf numFmtId="179" fontId="49" fillId="41" borderId="0" applyNumberFormat="0" applyBorder="0" applyAlignment="0" applyProtection="0"/>
    <xf numFmtId="179" fontId="49" fillId="41" borderId="0" applyNumberFormat="0" applyBorder="0" applyAlignment="0" applyProtection="0"/>
    <xf numFmtId="179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/>
    <xf numFmtId="0" fontId="4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0" borderId="0"/>
    <xf numFmtId="0" fontId="49" fillId="42" borderId="0" applyNumberFormat="0" applyBorder="0" applyAlignment="0" applyProtection="0"/>
    <xf numFmtId="179" fontId="49" fillId="42" borderId="0" applyNumberFormat="0" applyBorder="0" applyAlignment="0" applyProtection="0"/>
    <xf numFmtId="179" fontId="49" fillId="42" borderId="0" applyNumberFormat="0" applyBorder="0" applyAlignment="0" applyProtection="0"/>
    <xf numFmtId="179" fontId="49" fillId="42" borderId="0" applyNumberFormat="0" applyBorder="0" applyAlignment="0" applyProtection="0"/>
    <xf numFmtId="179" fontId="49" fillId="42" borderId="0" applyNumberFormat="0" applyBorder="0" applyAlignment="0" applyProtection="0"/>
    <xf numFmtId="179" fontId="49" fillId="42" borderId="0" applyNumberFormat="0" applyBorder="0" applyAlignment="0" applyProtection="0"/>
    <xf numFmtId="179" fontId="49" fillId="42" borderId="0" applyNumberFormat="0" applyBorder="0" applyAlignment="0" applyProtection="0"/>
    <xf numFmtId="179" fontId="49" fillId="42" borderId="0" applyNumberFormat="0" applyBorder="0" applyAlignment="0" applyProtection="0"/>
    <xf numFmtId="179" fontId="49" fillId="42" borderId="0" applyNumberFormat="0" applyBorder="0" applyAlignment="0" applyProtection="0"/>
    <xf numFmtId="179" fontId="49" fillId="42" borderId="0" applyNumberFormat="0" applyBorder="0" applyAlignment="0" applyProtection="0"/>
    <xf numFmtId="179" fontId="49" fillId="42" borderId="0" applyNumberFormat="0" applyBorder="0" applyAlignment="0" applyProtection="0"/>
    <xf numFmtId="0" fontId="1" fillId="34" borderId="0" applyNumberFormat="0" applyBorder="0" applyAlignment="0" applyProtection="0"/>
    <xf numFmtId="0" fontId="49" fillId="0" borderId="0"/>
    <xf numFmtId="0" fontId="49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0" borderId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37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7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0" borderId="0"/>
    <xf numFmtId="0" fontId="49" fillId="0" borderId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3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0" borderId="0"/>
    <xf numFmtId="0" fontId="49" fillId="0" borderId="0"/>
    <xf numFmtId="0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39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9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/>
    <xf numFmtId="0" fontId="1" fillId="30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1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1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9" fillId="0" borderId="0"/>
    <xf numFmtId="0" fontId="1" fillId="3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154" fillId="37" borderId="0" applyNumberFormat="0" applyBorder="0" applyAlignment="0" applyProtection="0">
      <alignment vertical="center"/>
    </xf>
    <xf numFmtId="0" fontId="154" fillId="38" borderId="0" applyNumberFormat="0" applyBorder="0" applyAlignment="0" applyProtection="0">
      <alignment vertical="center"/>
    </xf>
    <xf numFmtId="0" fontId="154" fillId="39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1" borderId="0" applyNumberFormat="0" applyBorder="0" applyAlignment="0" applyProtection="0">
      <alignment vertical="center"/>
    </xf>
    <xf numFmtId="0" fontId="154" fillId="42" borderId="0" applyNumberFormat="0" applyBorder="0" applyAlignment="0" applyProtection="0">
      <alignment vertical="center"/>
    </xf>
    <xf numFmtId="0" fontId="155" fillId="43" borderId="0" applyNumberFormat="0" applyBorder="0" applyAlignment="0" applyProtection="0"/>
    <xf numFmtId="0" fontId="155" fillId="44" borderId="0" applyNumberFormat="0" applyBorder="0" applyAlignment="0" applyProtection="0"/>
    <xf numFmtId="0" fontId="155" fillId="58" borderId="0" applyNumberFormat="0" applyBorder="0" applyAlignment="0" applyProtection="0"/>
    <xf numFmtId="0" fontId="155" fillId="42" borderId="0" applyNumberFormat="0" applyBorder="0" applyAlignment="0" applyProtection="0"/>
    <xf numFmtId="0" fontId="155" fillId="41" borderId="0" applyNumberFormat="0" applyBorder="0" applyAlignment="0" applyProtection="0"/>
    <xf numFmtId="0" fontId="155" fillId="58" borderId="0" applyNumberFormat="0" applyBorder="0" applyAlignment="0" applyProtection="0"/>
    <xf numFmtId="0" fontId="156" fillId="37" borderId="0" applyNumberFormat="0" applyBorder="0" applyAlignment="0" applyProtection="0">
      <alignment vertical="center"/>
    </xf>
    <xf numFmtId="0" fontId="156" fillId="38" borderId="0" applyNumberFormat="0" applyBorder="0" applyAlignment="0" applyProtection="0">
      <alignment vertical="center"/>
    </xf>
    <xf numFmtId="0" fontId="156" fillId="39" borderId="0" applyNumberFormat="0" applyBorder="0" applyAlignment="0" applyProtection="0">
      <alignment vertical="center"/>
    </xf>
    <xf numFmtId="0" fontId="156" fillId="40" borderId="0" applyNumberFormat="0" applyBorder="0" applyAlignment="0" applyProtection="0">
      <alignment vertical="center"/>
    </xf>
    <xf numFmtId="0" fontId="156" fillId="41" borderId="0" applyNumberFormat="0" applyBorder="0" applyAlignment="0" applyProtection="0">
      <alignment vertical="center"/>
    </xf>
    <xf numFmtId="0" fontId="156" fillId="42" borderId="0" applyNumberFormat="0" applyBorder="0" applyAlignment="0" applyProtection="0">
      <alignment vertical="center"/>
    </xf>
    <xf numFmtId="0" fontId="147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/>
    <xf numFmtId="0" fontId="4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0" borderId="0"/>
    <xf numFmtId="0" fontId="49" fillId="44" borderId="0" applyNumberFormat="0" applyBorder="0" applyAlignment="0" applyProtection="0"/>
    <xf numFmtId="179" fontId="49" fillId="44" borderId="0" applyNumberFormat="0" applyBorder="0" applyAlignment="0" applyProtection="0"/>
    <xf numFmtId="179" fontId="49" fillId="44" borderId="0" applyNumberFormat="0" applyBorder="0" applyAlignment="0" applyProtection="0"/>
    <xf numFmtId="179" fontId="49" fillId="44" borderId="0" applyNumberFormat="0" applyBorder="0" applyAlignment="0" applyProtection="0"/>
    <xf numFmtId="179" fontId="49" fillId="44" borderId="0" applyNumberFormat="0" applyBorder="0" applyAlignment="0" applyProtection="0"/>
    <xf numFmtId="179" fontId="49" fillId="44" borderId="0" applyNumberFormat="0" applyBorder="0" applyAlignment="0" applyProtection="0"/>
    <xf numFmtId="179" fontId="49" fillId="44" borderId="0" applyNumberFormat="0" applyBorder="0" applyAlignment="0" applyProtection="0"/>
    <xf numFmtId="179" fontId="49" fillId="44" borderId="0" applyNumberFormat="0" applyBorder="0" applyAlignment="0" applyProtection="0"/>
    <xf numFmtId="179" fontId="49" fillId="44" borderId="0" applyNumberFormat="0" applyBorder="0" applyAlignment="0" applyProtection="0"/>
    <xf numFmtId="179" fontId="49" fillId="44" borderId="0" applyNumberFormat="0" applyBorder="0" applyAlignment="0" applyProtection="0"/>
    <xf numFmtId="179" fontId="49" fillId="44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/>
    <xf numFmtId="0" fontId="4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0" borderId="0"/>
    <xf numFmtId="0" fontId="49" fillId="45" borderId="0" applyNumberFormat="0" applyBorder="0" applyAlignment="0" applyProtection="0"/>
    <xf numFmtId="179" fontId="49" fillId="45" borderId="0" applyNumberFormat="0" applyBorder="0" applyAlignment="0" applyProtection="0"/>
    <xf numFmtId="179" fontId="49" fillId="45" borderId="0" applyNumberFormat="0" applyBorder="0" applyAlignment="0" applyProtection="0"/>
    <xf numFmtId="179" fontId="49" fillId="45" borderId="0" applyNumberFormat="0" applyBorder="0" applyAlignment="0" applyProtection="0"/>
    <xf numFmtId="179" fontId="49" fillId="45" borderId="0" applyNumberFormat="0" applyBorder="0" applyAlignment="0" applyProtection="0"/>
    <xf numFmtId="179" fontId="49" fillId="45" borderId="0" applyNumberFormat="0" applyBorder="0" applyAlignment="0" applyProtection="0"/>
    <xf numFmtId="179" fontId="49" fillId="45" borderId="0" applyNumberFormat="0" applyBorder="0" applyAlignment="0" applyProtection="0"/>
    <xf numFmtId="179" fontId="49" fillId="45" borderId="0" applyNumberFormat="0" applyBorder="0" applyAlignment="0" applyProtection="0"/>
    <xf numFmtId="179" fontId="49" fillId="45" borderId="0" applyNumberFormat="0" applyBorder="0" applyAlignment="0" applyProtection="0"/>
    <xf numFmtId="179" fontId="49" fillId="45" borderId="0" applyNumberFormat="0" applyBorder="0" applyAlignment="0" applyProtection="0"/>
    <xf numFmtId="179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0" borderId="0"/>
    <xf numFmtId="0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179" fontId="49" fillId="40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/>
    <xf numFmtId="0" fontId="4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0" borderId="0"/>
    <xf numFmtId="0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179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/>
    <xf numFmtId="0" fontId="4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0" borderId="0"/>
    <xf numFmtId="0" fontId="49" fillId="46" borderId="0" applyNumberFormat="0" applyBorder="0" applyAlignment="0" applyProtection="0"/>
    <xf numFmtId="179" fontId="49" fillId="46" borderId="0" applyNumberFormat="0" applyBorder="0" applyAlignment="0" applyProtection="0"/>
    <xf numFmtId="179" fontId="49" fillId="46" borderId="0" applyNumberFormat="0" applyBorder="0" applyAlignment="0" applyProtection="0"/>
    <xf numFmtId="179" fontId="49" fillId="46" borderId="0" applyNumberFormat="0" applyBorder="0" applyAlignment="0" applyProtection="0"/>
    <xf numFmtId="179" fontId="49" fillId="46" borderId="0" applyNumberFormat="0" applyBorder="0" applyAlignment="0" applyProtection="0"/>
    <xf numFmtId="179" fontId="49" fillId="46" borderId="0" applyNumberFormat="0" applyBorder="0" applyAlignment="0" applyProtection="0"/>
    <xf numFmtId="179" fontId="49" fillId="46" borderId="0" applyNumberFormat="0" applyBorder="0" applyAlignment="0" applyProtection="0"/>
    <xf numFmtId="179" fontId="49" fillId="46" borderId="0" applyNumberFormat="0" applyBorder="0" applyAlignment="0" applyProtection="0"/>
    <xf numFmtId="179" fontId="49" fillId="46" borderId="0" applyNumberFormat="0" applyBorder="0" applyAlignment="0" applyProtection="0"/>
    <xf numFmtId="179" fontId="49" fillId="46" borderId="0" applyNumberFormat="0" applyBorder="0" applyAlignment="0" applyProtection="0"/>
    <xf numFmtId="179" fontId="49" fillId="46" borderId="0" applyNumberFormat="0" applyBorder="0" applyAlignment="0" applyProtection="0"/>
    <xf numFmtId="0" fontId="1" fillId="35" borderId="0" applyNumberFormat="0" applyBorder="0" applyAlignment="0" applyProtection="0"/>
    <xf numFmtId="0" fontId="49" fillId="0" borderId="0"/>
    <xf numFmtId="0" fontId="49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/>
    <xf numFmtId="0" fontId="1" fillId="15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/>
    <xf numFmtId="0" fontId="1" fillId="19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45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45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/>
    <xf numFmtId="0" fontId="1" fillId="27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0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/>
    <xf numFmtId="0" fontId="1" fillId="31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9" fillId="0" borderId="0"/>
    <xf numFmtId="0" fontId="1" fillId="35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3" borderId="0" applyNumberFormat="0" applyBorder="0" applyAlignment="0" applyProtection="0"/>
    <xf numFmtId="0" fontId="49" fillId="46" borderId="0" applyNumberFormat="0" applyBorder="0" applyAlignment="0" applyProtection="0"/>
    <xf numFmtId="0" fontId="154" fillId="43" borderId="0" applyNumberFormat="0" applyBorder="0" applyAlignment="0" applyProtection="0">
      <alignment vertical="center"/>
    </xf>
    <xf numFmtId="0" fontId="154" fillId="44" borderId="0" applyNumberFormat="0" applyBorder="0" applyAlignment="0" applyProtection="0">
      <alignment vertical="center"/>
    </xf>
    <xf numFmtId="0" fontId="154" fillId="45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54" fillId="46" borderId="0" applyNumberFormat="0" applyBorder="0" applyAlignment="0" applyProtection="0">
      <alignment vertical="center"/>
    </xf>
    <xf numFmtId="0" fontId="155" fillId="41" borderId="0" applyNumberFormat="0" applyBorder="0" applyAlignment="0" applyProtection="0"/>
    <xf numFmtId="0" fontId="155" fillId="44" borderId="0" applyNumberFormat="0" applyBorder="0" applyAlignment="0" applyProtection="0"/>
    <xf numFmtId="0" fontId="155" fillId="57" borderId="0" applyNumberFormat="0" applyBorder="0" applyAlignment="0" applyProtection="0"/>
    <xf numFmtId="0" fontId="155" fillId="38" borderId="0" applyNumberFormat="0" applyBorder="0" applyAlignment="0" applyProtection="0"/>
    <xf numFmtId="0" fontId="155" fillId="41" borderId="0" applyNumberFormat="0" applyBorder="0" applyAlignment="0" applyProtection="0"/>
    <xf numFmtId="0" fontId="155" fillId="58" borderId="0" applyNumberFormat="0" applyBorder="0" applyAlignment="0" applyProtection="0"/>
    <xf numFmtId="0" fontId="156" fillId="43" borderId="0" applyNumberFormat="0" applyBorder="0" applyAlignment="0" applyProtection="0">
      <alignment vertical="center"/>
    </xf>
    <xf numFmtId="0" fontId="156" fillId="44" borderId="0" applyNumberFormat="0" applyBorder="0" applyAlignment="0" applyProtection="0">
      <alignment vertical="center"/>
    </xf>
    <xf numFmtId="0" fontId="156" fillId="45" borderId="0" applyNumberFormat="0" applyBorder="0" applyAlignment="0" applyProtection="0">
      <alignment vertical="center"/>
    </xf>
    <xf numFmtId="0" fontId="156" fillId="40" borderId="0" applyNumberFormat="0" applyBorder="0" applyAlignment="0" applyProtection="0">
      <alignment vertical="center"/>
    </xf>
    <xf numFmtId="0" fontId="156" fillId="43" borderId="0" applyNumberFormat="0" applyBorder="0" applyAlignment="0" applyProtection="0">
      <alignment vertical="center"/>
    </xf>
    <xf numFmtId="0" fontId="156" fillId="46" borderId="0" applyNumberFormat="0" applyBorder="0" applyAlignment="0" applyProtection="0">
      <alignment vertical="center"/>
    </xf>
    <xf numFmtId="0" fontId="101" fillId="47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51" fillId="47" borderId="0" applyNumberFormat="0" applyBorder="0" applyAlignment="0" applyProtection="0"/>
    <xf numFmtId="179" fontId="51" fillId="47" borderId="0" applyNumberFormat="0" applyBorder="0" applyAlignment="0" applyProtection="0"/>
    <xf numFmtId="0" fontId="49" fillId="0" borderId="0"/>
    <xf numFmtId="0" fontId="49" fillId="0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0" borderId="0"/>
    <xf numFmtId="0" fontId="51" fillId="44" borderId="0" applyNumberFormat="0" applyBorder="0" applyAlignment="0" applyProtection="0"/>
    <xf numFmtId="179" fontId="51" fillId="44" borderId="0" applyNumberFormat="0" applyBorder="0" applyAlignment="0" applyProtection="0"/>
    <xf numFmtId="0" fontId="49" fillId="0" borderId="0"/>
    <xf numFmtId="0" fontId="49" fillId="0" borderId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49" fillId="0" borderId="0"/>
    <xf numFmtId="0" fontId="51" fillId="45" borderId="0" applyNumberFormat="0" applyBorder="0" applyAlignment="0" applyProtection="0"/>
    <xf numFmtId="179" fontId="51" fillId="45" borderId="0" applyNumberFormat="0" applyBorder="0" applyAlignment="0" applyProtection="0"/>
    <xf numFmtId="0" fontId="49" fillId="0" borderId="0"/>
    <xf numFmtId="0" fontId="49" fillId="0" borderId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49" fillId="0" borderId="0"/>
    <xf numFmtId="0" fontId="51" fillId="48" borderId="0" applyNumberFormat="0" applyBorder="0" applyAlignment="0" applyProtection="0"/>
    <xf numFmtId="179" fontId="51" fillId="48" borderId="0" applyNumberFormat="0" applyBorder="0" applyAlignment="0" applyProtection="0"/>
    <xf numFmtId="0" fontId="49" fillId="0" borderId="0"/>
    <xf numFmtId="0" fontId="49" fillId="0" borderId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0" borderId="0"/>
    <xf numFmtId="0" fontId="51" fillId="49" borderId="0" applyNumberFormat="0" applyBorder="0" applyAlignment="0" applyProtection="0"/>
    <xf numFmtId="179" fontId="51" fillId="49" borderId="0" applyNumberFormat="0" applyBorder="0" applyAlignment="0" applyProtection="0"/>
    <xf numFmtId="0" fontId="49" fillId="0" borderId="0"/>
    <xf numFmtId="0" fontId="49" fillId="0" borderId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0" borderId="0"/>
    <xf numFmtId="0" fontId="51" fillId="50" borderId="0" applyNumberFormat="0" applyBorder="0" applyAlignment="0" applyProtection="0"/>
    <xf numFmtId="179" fontId="51" fillId="50" borderId="0" applyNumberFormat="0" applyBorder="0" applyAlignment="0" applyProtection="0"/>
    <xf numFmtId="0" fontId="49" fillId="0" borderId="0"/>
    <xf numFmtId="0" fontId="4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0" borderId="0"/>
    <xf numFmtId="0" fontId="51" fillId="47" borderId="0" applyNumberFormat="0" applyBorder="0" applyAlignment="0" applyProtection="0"/>
    <xf numFmtId="0" fontId="49" fillId="0" borderId="0"/>
    <xf numFmtId="0" fontId="49" fillId="0" borderId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49" fillId="0" borderId="0"/>
    <xf numFmtId="0" fontId="49" fillId="0" borderId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49" fillId="0" borderId="0"/>
    <xf numFmtId="0" fontId="49" fillId="0" borderId="0"/>
    <xf numFmtId="0" fontId="51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1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1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1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1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1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1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1" fillId="4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0" borderId="0"/>
    <xf numFmtId="0" fontId="49" fillId="0" borderId="0"/>
    <xf numFmtId="0" fontId="51" fillId="4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1" fillId="4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1" fillId="4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1" fillId="4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1" fillId="4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1" fillId="4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1" fillId="4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51" fillId="49" borderId="0" applyNumberFormat="0" applyBorder="0" applyAlignment="0" applyProtection="0"/>
    <xf numFmtId="0" fontId="49" fillId="0" borderId="0"/>
    <xf numFmtId="0" fontId="49" fillId="0" borderId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0" borderId="0"/>
    <xf numFmtId="0" fontId="49" fillId="0" borderId="0"/>
    <xf numFmtId="0" fontId="51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1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1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1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1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1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1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157" fillId="47" borderId="0" applyNumberFormat="0" applyBorder="0" applyAlignment="0" applyProtection="0">
      <alignment vertical="center"/>
    </xf>
    <xf numFmtId="0" fontId="157" fillId="44" borderId="0" applyNumberFormat="0" applyBorder="0" applyAlignment="0" applyProtection="0">
      <alignment vertical="center"/>
    </xf>
    <xf numFmtId="0" fontId="157" fillId="45" borderId="0" applyNumberFormat="0" applyBorder="0" applyAlignment="0" applyProtection="0">
      <alignment vertical="center"/>
    </xf>
    <xf numFmtId="0" fontId="157" fillId="48" borderId="0" applyNumberFormat="0" applyBorder="0" applyAlignment="0" applyProtection="0">
      <alignment vertical="center"/>
    </xf>
    <xf numFmtId="0" fontId="157" fillId="49" borderId="0" applyNumberFormat="0" applyBorder="0" applyAlignment="0" applyProtection="0">
      <alignment vertical="center"/>
    </xf>
    <xf numFmtId="0" fontId="157" fillId="50" borderId="0" applyNumberFormat="0" applyBorder="0" applyAlignment="0" applyProtection="0">
      <alignment vertical="center"/>
    </xf>
    <xf numFmtId="0" fontId="158" fillId="41" borderId="0" applyNumberFormat="0" applyBorder="0" applyAlignment="0" applyProtection="0"/>
    <xf numFmtId="0" fontId="158" fillId="54" borderId="0" applyNumberFormat="0" applyBorder="0" applyAlignment="0" applyProtection="0"/>
    <xf numFmtId="0" fontId="158" fillId="46" borderId="0" applyNumberFormat="0" applyBorder="0" applyAlignment="0" applyProtection="0"/>
    <xf numFmtId="0" fontId="158" fillId="38" borderId="0" applyNumberFormat="0" applyBorder="0" applyAlignment="0" applyProtection="0"/>
    <xf numFmtId="0" fontId="158" fillId="41" borderId="0" applyNumberFormat="0" applyBorder="0" applyAlignment="0" applyProtection="0"/>
    <xf numFmtId="0" fontId="158" fillId="44" borderId="0" applyNumberFormat="0" applyBorder="0" applyAlignment="0" applyProtection="0"/>
    <xf numFmtId="0" fontId="159" fillId="47" borderId="0" applyNumberFormat="0" applyBorder="0" applyAlignment="0" applyProtection="0">
      <alignment vertical="center"/>
    </xf>
    <xf numFmtId="0" fontId="159" fillId="44" borderId="0" applyNumberFormat="0" applyBorder="0" applyAlignment="0" applyProtection="0">
      <alignment vertical="center"/>
    </xf>
    <xf numFmtId="0" fontId="159" fillId="45" borderId="0" applyNumberFormat="0" applyBorder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59" fillId="49" borderId="0" applyNumberFormat="0" applyBorder="0" applyAlignment="0" applyProtection="0">
      <alignment vertical="center"/>
    </xf>
    <xf numFmtId="0" fontId="159" fillId="50" borderId="0" applyNumberFormat="0" applyBorder="0" applyAlignment="0" applyProtection="0">
      <alignment vertical="center"/>
    </xf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51" fillId="95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179" fontId="51" fillId="51" borderId="0" applyNumberFormat="0" applyBorder="0" applyAlignment="0" applyProtection="0"/>
    <xf numFmtId="0" fontId="49" fillId="0" borderId="0"/>
    <xf numFmtId="0" fontId="49" fillId="0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0" borderId="0"/>
    <xf numFmtId="0" fontId="49" fillId="96" borderId="0" applyNumberFormat="0" applyBorder="0" applyAlignment="0" applyProtection="0"/>
    <xf numFmtId="0" fontId="49" fillId="97" borderId="0" applyNumberFormat="0" applyBorder="0" applyAlignment="0" applyProtection="0"/>
    <xf numFmtId="0" fontId="51" fillId="9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179" fontId="51" fillId="52" borderId="0" applyNumberFormat="0" applyBorder="0" applyAlignment="0" applyProtection="0"/>
    <xf numFmtId="0" fontId="49" fillId="0" borderId="0"/>
    <xf numFmtId="0" fontId="49" fillId="0" borderId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49" fillId="0" borderId="0"/>
    <xf numFmtId="0" fontId="49" fillId="96" borderId="0" applyNumberFormat="0" applyBorder="0" applyAlignment="0" applyProtection="0"/>
    <xf numFmtId="0" fontId="49" fillId="99" borderId="0" applyNumberFormat="0" applyBorder="0" applyAlignment="0" applyProtection="0"/>
    <xf numFmtId="0" fontId="51" fillId="9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179" fontId="51" fillId="53" borderId="0" applyNumberFormat="0" applyBorder="0" applyAlignment="0" applyProtection="0"/>
    <xf numFmtId="0" fontId="49" fillId="0" borderId="0"/>
    <xf numFmtId="0" fontId="49" fillId="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49" fillId="0" borderId="0"/>
    <xf numFmtId="0" fontId="49" fillId="94" borderId="0" applyNumberFormat="0" applyBorder="0" applyAlignment="0" applyProtection="0"/>
    <xf numFmtId="0" fontId="49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179" fontId="51" fillId="48" borderId="0" applyNumberFormat="0" applyBorder="0" applyAlignment="0" applyProtection="0"/>
    <xf numFmtId="0" fontId="49" fillId="0" borderId="0"/>
    <xf numFmtId="0" fontId="49" fillId="0" borderId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0" borderId="0"/>
    <xf numFmtId="0" fontId="49" fillId="100" borderId="0" applyNumberFormat="0" applyBorder="0" applyAlignment="0" applyProtection="0"/>
    <xf numFmtId="0" fontId="49" fillId="94" borderId="0" applyNumberFormat="0" applyBorder="0" applyAlignment="0" applyProtection="0"/>
    <xf numFmtId="0" fontId="51" fillId="95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179" fontId="51" fillId="49" borderId="0" applyNumberFormat="0" applyBorder="0" applyAlignment="0" applyProtection="0"/>
    <xf numFmtId="0" fontId="49" fillId="0" borderId="0"/>
    <xf numFmtId="0" fontId="49" fillId="0" borderId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0" borderId="0"/>
    <xf numFmtId="0" fontId="49" fillId="96" borderId="0" applyNumberFormat="0" applyBorder="0" applyAlignment="0" applyProtection="0"/>
    <xf numFmtId="0" fontId="49" fillId="101" borderId="0" applyNumberFormat="0" applyBorder="0" applyAlignment="0" applyProtection="0"/>
    <xf numFmtId="0" fontId="51" fillId="101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179" fontId="51" fillId="54" borderId="0" applyNumberFormat="0" applyBorder="0" applyAlignment="0" applyProtection="0"/>
    <xf numFmtId="0" fontId="49" fillId="0" borderId="0"/>
    <xf numFmtId="0" fontId="49" fillId="0" borderId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9" fillId="0" borderId="0"/>
    <xf numFmtId="227" fontId="160" fillId="0" borderId="0" applyFont="0" applyFill="0" applyBorder="0" applyAlignment="0" applyProtection="0"/>
    <xf numFmtId="0" fontId="161" fillId="0" borderId="41"/>
    <xf numFmtId="228" fontId="6" fillId="102" borderId="48">
      <alignment horizontal="center" vertical="center"/>
    </xf>
    <xf numFmtId="228" fontId="6" fillId="102" borderId="48">
      <alignment horizontal="center" vertical="center"/>
    </xf>
    <xf numFmtId="229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08" fontId="162" fillId="0" borderId="0">
      <alignment horizontal="centerContinuous"/>
    </xf>
    <xf numFmtId="0" fontId="163" fillId="0" borderId="0">
      <alignment horizontal="center" wrapText="1"/>
      <protection locked="0"/>
    </xf>
    <xf numFmtId="0" fontId="163" fillId="0" borderId="0">
      <alignment horizontal="center" wrapText="1"/>
      <protection locked="0"/>
    </xf>
    <xf numFmtId="0" fontId="163" fillId="0" borderId="0">
      <alignment horizontal="center" wrapText="1"/>
      <protection locked="0"/>
    </xf>
    <xf numFmtId="0" fontId="49" fillId="0" borderId="0"/>
    <xf numFmtId="204" fontId="152" fillId="0" borderId="0" applyFont="0" applyFill="0" applyBorder="0" applyAlignment="0" applyProtection="0"/>
    <xf numFmtId="205" fontId="152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37" fillId="55" borderId="0"/>
    <xf numFmtId="0" fontId="49" fillId="0" borderId="0"/>
    <xf numFmtId="0" fontId="65" fillId="38" borderId="0" applyNumberFormat="0" applyBorder="0" applyAlignment="0" applyProtection="0"/>
    <xf numFmtId="179" fontId="65" fillId="38" borderId="0" applyNumberFormat="0" applyBorder="0" applyAlignment="0" applyProtection="0"/>
    <xf numFmtId="0" fontId="49" fillId="0" borderId="0"/>
    <xf numFmtId="0" fontId="49" fillId="0" borderId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49" fillId="0" borderId="0"/>
    <xf numFmtId="1" fontId="84" fillId="0" borderId="0" applyFill="0" applyBorder="0" applyProtection="0">
      <alignment horizontal="right" wrapText="1"/>
      <protection locked="0"/>
    </xf>
    <xf numFmtId="0" fontId="6" fillId="0" borderId="0" applyFont="0" applyFill="0" applyBorder="0" applyAlignment="0" applyProtection="0">
      <alignment horizontal="right"/>
    </xf>
    <xf numFmtId="0" fontId="6" fillId="0" borderId="0" applyFont="0" applyFill="0" applyBorder="0" applyAlignment="0" applyProtection="0">
      <alignment horizontal="right"/>
    </xf>
    <xf numFmtId="3" fontId="6" fillId="103" borderId="0"/>
    <xf numFmtId="3" fontId="6" fillId="103" borderId="0"/>
    <xf numFmtId="0" fontId="87" fillId="0" borderId="0" applyNumberFormat="0" applyFill="0" applyBorder="0" applyProtection="0">
      <protection locked="0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/>
    <xf numFmtId="0" fontId="53" fillId="39" borderId="0" applyNumberFormat="0" applyBorder="0" applyAlignment="0" applyProtection="0"/>
    <xf numFmtId="0" fontId="49" fillId="0" borderId="0"/>
    <xf numFmtId="0" fontId="49" fillId="0" borderId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23" fillId="0" borderId="13" applyAlignment="0" applyProtection="0"/>
    <xf numFmtId="0" fontId="49" fillId="0" borderId="0"/>
    <xf numFmtId="0" fontId="49" fillId="0" borderId="0"/>
    <xf numFmtId="0" fontId="53" fillId="39" borderId="0" applyNumberFormat="0" applyBorder="0" applyAlignment="0" applyProtection="0"/>
    <xf numFmtId="0" fontId="152" fillId="0" borderId="0"/>
    <xf numFmtId="173" fontId="6" fillId="61" borderId="30" applyAlignment="0"/>
    <xf numFmtId="173" fontId="6" fillId="62" borderId="30" applyAlignment="0"/>
    <xf numFmtId="173" fontId="6" fillId="63" borderId="30" applyBorder="0">
      <alignment horizontal="right"/>
    </xf>
    <xf numFmtId="173" fontId="6" fillId="64" borderId="0" applyBorder="0">
      <alignment horizontal="right"/>
    </xf>
    <xf numFmtId="0" fontId="49" fillId="0" borderId="0"/>
    <xf numFmtId="37" fontId="6" fillId="61" borderId="30" applyNumberFormat="0" applyAlignment="0"/>
    <xf numFmtId="37" fontId="6" fillId="62" borderId="0" applyNumberFormat="0" applyBorder="0" applyAlignment="0"/>
    <xf numFmtId="0" fontId="49" fillId="0" borderId="0"/>
    <xf numFmtId="173" fontId="6" fillId="66" borderId="12" applyBorder="0">
      <alignment horizontal="right"/>
    </xf>
    <xf numFmtId="173" fontId="6" fillId="66" borderId="12" applyBorder="0">
      <alignment horizontal="right"/>
    </xf>
    <xf numFmtId="173" fontId="6" fillId="66" borderId="12" applyBorder="0">
      <alignment horizontal="right"/>
    </xf>
    <xf numFmtId="173" fontId="6" fillId="66" borderId="12" applyBorder="0">
      <alignment horizontal="right"/>
    </xf>
    <xf numFmtId="173" fontId="6" fillId="62" borderId="0" applyBorder="0">
      <alignment horizontal="right"/>
    </xf>
    <xf numFmtId="0" fontId="49" fillId="0" borderId="0"/>
    <xf numFmtId="37" fontId="6" fillId="66" borderId="0" applyBorder="0" applyAlignment="0">
      <alignment wrapText="1"/>
    </xf>
    <xf numFmtId="37" fontId="6" fillId="62" borderId="0" applyBorder="0">
      <alignment wrapText="1"/>
    </xf>
    <xf numFmtId="0" fontId="49" fillId="0" borderId="0"/>
    <xf numFmtId="231" fontId="6" fillId="0" borderId="0" applyFill="0" applyBorder="0" applyAlignment="0"/>
    <xf numFmtId="231" fontId="6" fillId="0" borderId="0" applyFill="0" applyBorder="0" applyAlignment="0"/>
    <xf numFmtId="231" fontId="6" fillId="0" borderId="0" applyFill="0" applyBorder="0" applyAlignment="0"/>
    <xf numFmtId="231" fontId="6" fillId="0" borderId="0" applyFill="0" applyBorder="0" applyAlignment="0"/>
    <xf numFmtId="232" fontId="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0" fontId="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234" fontId="6" fillId="0" borderId="0" applyFill="0" applyBorder="0" applyAlignment="0"/>
    <xf numFmtId="234" fontId="6" fillId="0" borderId="0" applyFill="0" applyBorder="0" applyAlignment="0"/>
    <xf numFmtId="234" fontId="6" fillId="0" borderId="0" applyFill="0" applyBorder="0" applyAlignment="0"/>
    <xf numFmtId="188" fontId="6" fillId="0" borderId="0" applyFill="0" applyBorder="0" applyAlignment="0"/>
    <xf numFmtId="234" fontId="6" fillId="0" borderId="0" applyFill="0" applyBorder="0" applyAlignment="0"/>
    <xf numFmtId="234" fontId="6" fillId="0" borderId="0" applyFill="0" applyBorder="0" applyAlignment="0"/>
    <xf numFmtId="235" fontId="6" fillId="0" borderId="0" applyFill="0" applyBorder="0" applyAlignment="0"/>
    <xf numFmtId="235" fontId="6" fillId="0" borderId="0" applyFill="0" applyBorder="0" applyAlignment="0"/>
    <xf numFmtId="235" fontId="6" fillId="0" borderId="0" applyFill="0" applyBorder="0" applyAlignment="0"/>
    <xf numFmtId="236" fontId="6" fillId="0" borderId="0" applyFill="0" applyBorder="0" applyAlignment="0"/>
    <xf numFmtId="235" fontId="6" fillId="0" borderId="0" applyFill="0" applyBorder="0" applyAlignment="0"/>
    <xf numFmtId="235" fontId="6" fillId="0" borderId="0" applyFill="0" applyBorder="0" applyAlignment="0"/>
    <xf numFmtId="237" fontId="6" fillId="0" borderId="0" applyFill="0" applyBorder="0" applyAlignment="0"/>
    <xf numFmtId="237" fontId="6" fillId="0" borderId="0" applyFill="0" applyBorder="0" applyAlignment="0"/>
    <xf numFmtId="237" fontId="6" fillId="0" borderId="0" applyFill="0" applyBorder="0" applyAlignment="0"/>
    <xf numFmtId="0" fontId="6" fillId="0" borderId="0" applyFill="0" applyBorder="0" applyAlignment="0"/>
    <xf numFmtId="237" fontId="6" fillId="0" borderId="0" applyFill="0" applyBorder="0" applyAlignment="0"/>
    <xf numFmtId="237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169" fontId="16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0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0" fontId="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0" fontId="167" fillId="55" borderId="15" applyNumberFormat="0" applyAlignment="0" applyProtection="0"/>
    <xf numFmtId="0" fontId="55" fillId="55" borderId="15" applyNumberFormat="0" applyAlignment="0" applyProtection="0"/>
    <xf numFmtId="179" fontId="55" fillId="55" borderId="15" applyNumberFormat="0" applyAlignment="0" applyProtection="0"/>
    <xf numFmtId="0" fontId="49" fillId="0" borderId="0"/>
    <xf numFmtId="0" fontId="49" fillId="0" borderId="0"/>
    <xf numFmtId="0" fontId="24" fillId="10" borderId="6" applyNumberFormat="0" applyAlignment="0" applyProtection="0"/>
    <xf numFmtId="0" fontId="24" fillId="10" borderId="6" applyNumberFormat="0" applyAlignment="0" applyProtection="0"/>
    <xf numFmtId="0" fontId="55" fillId="55" borderId="15" applyNumberFormat="0" applyAlignment="0" applyProtection="0"/>
    <xf numFmtId="0" fontId="55" fillId="55" borderId="15" applyNumberFormat="0" applyAlignment="0" applyProtection="0"/>
    <xf numFmtId="0" fontId="55" fillId="55" borderId="15" applyNumberFormat="0" applyAlignment="0" applyProtection="0"/>
    <xf numFmtId="0" fontId="55" fillId="55" borderId="15" applyNumberFormat="0" applyAlignment="0" applyProtection="0"/>
    <xf numFmtId="0" fontId="55" fillId="55" borderId="15" applyNumberFormat="0" applyAlignment="0" applyProtection="0"/>
    <xf numFmtId="0" fontId="49" fillId="0" borderId="0"/>
    <xf numFmtId="0" fontId="55" fillId="55" borderId="15" applyNumberFormat="0" applyAlignment="0" applyProtection="0"/>
    <xf numFmtId="0" fontId="49" fillId="0" borderId="0"/>
    <xf numFmtId="0" fontId="49" fillId="0" borderId="0"/>
    <xf numFmtId="0" fontId="55" fillId="55" borderId="15" applyNumberFormat="0" applyAlignment="0" applyProtection="0"/>
    <xf numFmtId="0" fontId="49" fillId="0" borderId="0"/>
    <xf numFmtId="0" fontId="49" fillId="0" borderId="0"/>
    <xf numFmtId="0" fontId="55" fillId="55" borderId="15" applyNumberFormat="0" applyAlignment="0" applyProtection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82" fillId="0" borderId="0"/>
    <xf numFmtId="0" fontId="49" fillId="0" borderId="0"/>
    <xf numFmtId="0" fontId="49" fillId="0" borderId="0"/>
    <xf numFmtId="0" fontId="168" fillId="0" borderId="0"/>
    <xf numFmtId="0" fontId="56" fillId="56" borderId="16" applyNumberFormat="0" applyAlignment="0" applyProtection="0"/>
    <xf numFmtId="0" fontId="57" fillId="0" borderId="17" applyNumberFormat="0" applyFill="0" applyAlignment="0" applyProtection="0"/>
    <xf numFmtId="0" fontId="169" fillId="0" borderId="17" applyNumberFormat="0" applyFill="0" applyAlignment="0" applyProtection="0"/>
    <xf numFmtId="0" fontId="56" fillId="56" borderId="16" applyNumberFormat="0" applyAlignment="0" applyProtection="0"/>
    <xf numFmtId="0" fontId="49" fillId="0" borderId="0"/>
    <xf numFmtId="0" fontId="49" fillId="0" borderId="0"/>
    <xf numFmtId="0" fontId="56" fillId="56" borderId="16" applyNumberFormat="0" applyAlignment="0" applyProtection="0"/>
    <xf numFmtId="0" fontId="56" fillId="56" borderId="16" applyNumberFormat="0" applyAlignment="0" applyProtection="0"/>
    <xf numFmtId="0" fontId="57" fillId="0" borderId="17" applyNumberFormat="0" applyFill="0" applyAlignment="0" applyProtection="0"/>
    <xf numFmtId="0" fontId="49" fillId="0" borderId="0"/>
    <xf numFmtId="0" fontId="49" fillId="0" borderId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6" fillId="56" borderId="16" applyNumberFormat="0" applyAlignment="0" applyProtection="0"/>
    <xf numFmtId="179" fontId="56" fillId="56" borderId="16" applyNumberFormat="0" applyAlignment="0" applyProtection="0"/>
    <xf numFmtId="0" fontId="49" fillId="0" borderId="0"/>
    <xf numFmtId="0" fontId="49" fillId="0" borderId="0"/>
    <xf numFmtId="0" fontId="26" fillId="11" borderId="9" applyNumberFormat="0" applyAlignment="0" applyProtection="0"/>
    <xf numFmtId="0" fontId="26" fillId="11" borderId="9" applyNumberFormat="0" applyAlignment="0" applyProtection="0"/>
    <xf numFmtId="0" fontId="56" fillId="56" borderId="16" applyNumberFormat="0" applyAlignment="0" applyProtection="0"/>
    <xf numFmtId="0" fontId="56" fillId="56" borderId="16" applyNumberFormat="0" applyAlignment="0" applyProtection="0"/>
    <xf numFmtId="0" fontId="56" fillId="56" borderId="16" applyNumberFormat="0" applyAlignment="0" applyProtection="0"/>
    <xf numFmtId="0" fontId="56" fillId="56" borderId="16" applyNumberFormat="0" applyAlignment="0" applyProtection="0"/>
    <xf numFmtId="0" fontId="56" fillId="56" borderId="16" applyNumberFormat="0" applyAlignment="0" applyProtection="0"/>
    <xf numFmtId="0" fontId="49" fillId="0" borderId="0"/>
    <xf numFmtId="0" fontId="123" fillId="0" borderId="0" applyNumberFormat="0" applyFill="0" applyBorder="0" applyAlignment="0" applyProtection="0"/>
    <xf numFmtId="0" fontId="49" fillId="0" borderId="0"/>
    <xf numFmtId="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169" fontId="16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49" fillId="0" borderId="0"/>
    <xf numFmtId="0" fontId="170" fillId="0" borderId="0" applyFont="0" applyBorder="0" applyAlignment="0"/>
    <xf numFmtId="0" fontId="170" fillId="0" borderId="0" applyFont="0" applyBorder="0" applyAlignment="0"/>
    <xf numFmtId="0" fontId="170" fillId="0" borderId="0" applyFont="0" applyBorder="0" applyAlignment="0"/>
    <xf numFmtId="0" fontId="4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176" fontId="8" fillId="0" borderId="0" applyFont="0" applyFill="0" applyBorder="0" applyAlignment="0" applyProtection="0"/>
    <xf numFmtId="0" fontId="49" fillId="0" borderId="0"/>
    <xf numFmtId="239" fontId="6" fillId="0" borderId="0"/>
    <xf numFmtId="239" fontId="6" fillId="0" borderId="0"/>
    <xf numFmtId="43" fontId="171" fillId="0" borderId="0" applyFont="0" applyFill="0" applyBorder="0" applyAlignment="0" applyProtection="0"/>
    <xf numFmtId="240" fontId="172" fillId="0" borderId="0">
      <protection locked="0"/>
    </xf>
    <xf numFmtId="0" fontId="166" fillId="0" borderId="0"/>
    <xf numFmtId="240" fontId="172" fillId="0" borderId="0">
      <protection locked="0"/>
    </xf>
    <xf numFmtId="0" fontId="8" fillId="58" borderId="21" applyNumberFormat="0" applyFont="0" applyAlignment="0" applyProtection="0"/>
    <xf numFmtId="188" fontId="173" fillId="0" borderId="0" applyNumberFormat="0" applyFill="0" applyAlignment="0" applyProtection="0"/>
    <xf numFmtId="0" fontId="174" fillId="0" borderId="0" applyNumberFormat="0" applyAlignment="0">
      <alignment horizontal="left"/>
    </xf>
    <xf numFmtId="0" fontId="174" fillId="0" borderId="0" applyNumberFormat="0" applyAlignment="0">
      <alignment horizontal="left"/>
    </xf>
    <xf numFmtId="0" fontId="174" fillId="0" borderId="0" applyNumberFormat="0" applyAlignment="0">
      <alignment horizontal="left"/>
    </xf>
    <xf numFmtId="0" fontId="149" fillId="0" borderId="0" applyNumberFormat="0" applyAlignment="0"/>
    <xf numFmtId="0" fontId="166" fillId="0" borderId="49"/>
    <xf numFmtId="0" fontId="175" fillId="0" borderId="0"/>
    <xf numFmtId="0" fontId="166" fillId="0" borderId="0"/>
    <xf numFmtId="229" fontId="6" fillId="0" borderId="0">
      <alignment horizontal="center"/>
    </xf>
    <xf numFmtId="229" fontId="6" fillId="0" borderId="0">
      <alignment horizontal="center"/>
    </xf>
    <xf numFmtId="17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1" fontId="166" fillId="0" borderId="0" applyFont="0" applyFill="0" applyBorder="0" applyAlignment="0" applyProtection="0"/>
    <xf numFmtId="233" fontId="6" fillId="0" borderId="0" applyFont="0" applyFill="0" applyBorder="0" applyAlignment="0" applyProtection="0"/>
    <xf numFmtId="0" fontId="49" fillId="0" borderId="0"/>
    <xf numFmtId="242" fontId="176" fillId="0" borderId="0">
      <protection locked="0"/>
    </xf>
    <xf numFmtId="243" fontId="176" fillId="0" borderId="0">
      <protection locked="0"/>
    </xf>
    <xf numFmtId="0" fontId="8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9" fillId="0" borderId="0"/>
    <xf numFmtId="244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9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9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46" fontId="177" fillId="0" borderId="25" applyFill="0" applyBorder="0" applyAlignment="0"/>
    <xf numFmtId="171" fontId="6" fillId="0" borderId="0" applyFont="0" applyFill="0" applyBorder="0" applyAlignment="0" applyProtection="0"/>
    <xf numFmtId="240" fontId="172" fillId="0" borderId="0">
      <protection locked="0"/>
    </xf>
    <xf numFmtId="0" fontId="178" fillId="0" borderId="0"/>
    <xf numFmtId="247" fontId="6" fillId="0" borderId="0"/>
    <xf numFmtId="0" fontId="49" fillId="0" borderId="0"/>
    <xf numFmtId="165" fontId="163" fillId="0" borderId="0">
      <protection locked="0"/>
    </xf>
    <xf numFmtId="3" fontId="179" fillId="0" borderId="0"/>
    <xf numFmtId="173" fontId="6" fillId="66" borderId="30"/>
    <xf numFmtId="37" fontId="6" fillId="66" borderId="0" applyNumberFormat="0" applyAlignment="0"/>
    <xf numFmtId="37" fontId="6" fillId="68" borderId="0" applyNumberFormat="0" applyBorder="0" applyAlignment="0"/>
    <xf numFmtId="0" fontId="49" fillId="0" borderId="0"/>
    <xf numFmtId="37" fontId="6" fillId="66" borderId="30">
      <alignment wrapText="1"/>
    </xf>
    <xf numFmtId="10" fontId="6" fillId="66" borderId="33"/>
    <xf numFmtId="174" fontId="6" fillId="66" borderId="0" applyAlignment="0"/>
    <xf numFmtId="174" fontId="6" fillId="68" borderId="0" applyBorder="0" applyAlignment="0"/>
    <xf numFmtId="0" fontId="49" fillId="0" borderId="0"/>
    <xf numFmtId="0" fontId="49" fillId="0" borderId="0"/>
    <xf numFmtId="240" fontId="172" fillId="0" borderId="0">
      <protection locked="0"/>
    </xf>
    <xf numFmtId="14" fontId="8" fillId="0" borderId="0" applyFill="0" applyBorder="0" applyAlignment="0"/>
    <xf numFmtId="17" fontId="95" fillId="0" borderId="13" applyFont="0" applyFill="0" applyBorder="0" applyAlignment="0" applyProtection="0"/>
    <xf numFmtId="17" fontId="95" fillId="0" borderId="13" applyFont="0" applyFill="0" applyBorder="0" applyAlignment="0" applyProtection="0"/>
    <xf numFmtId="17" fontId="95" fillId="0" borderId="13" applyFont="0" applyFill="0" applyBorder="0" applyAlignment="0" applyProtection="0"/>
    <xf numFmtId="0" fontId="49" fillId="0" borderId="0"/>
    <xf numFmtId="0" fontId="180" fillId="0" borderId="0" applyProtection="0"/>
    <xf numFmtId="38" fontId="82" fillId="0" borderId="50">
      <alignment vertical="center"/>
    </xf>
    <xf numFmtId="38" fontId="82" fillId="0" borderId="50">
      <alignment vertical="center"/>
    </xf>
    <xf numFmtId="248" fontId="6" fillId="0" borderId="50">
      <alignment vertical="center"/>
    </xf>
    <xf numFmtId="38" fontId="82" fillId="0" borderId="50">
      <alignment vertical="center"/>
    </xf>
    <xf numFmtId="2" fontId="181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49" fontId="6" fillId="0" borderId="0"/>
    <xf numFmtId="249" fontId="6" fillId="0" borderId="0"/>
    <xf numFmtId="250" fontId="6" fillId="0" borderId="0"/>
    <xf numFmtId="250" fontId="6" fillId="0" borderId="0"/>
    <xf numFmtId="170" fontId="77" fillId="0" borderId="0"/>
    <xf numFmtId="0" fontId="49" fillId="0" borderId="0"/>
    <xf numFmtId="43" fontId="6" fillId="0" borderId="0" applyFont="0" applyFill="0" applyBorder="0" applyAlignment="0" applyProtection="0"/>
    <xf numFmtId="251" fontId="182" fillId="59" borderId="51">
      <protection locked="0"/>
    </xf>
    <xf numFmtId="0" fontId="47" fillId="104" borderId="0" applyNumberFormat="0" applyBorder="0" applyAlignment="0" applyProtection="0"/>
    <xf numFmtId="0" fontId="47" fillId="105" borderId="0" applyNumberFormat="0" applyBorder="0" applyAlignment="0" applyProtection="0"/>
    <xf numFmtId="0" fontId="47" fillId="106" borderId="0" applyNumberFormat="0" applyBorder="0" applyAlignment="0" applyProtection="0"/>
    <xf numFmtId="0" fontId="64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49" fillId="0" borderId="0"/>
    <xf numFmtId="0" fontId="49" fillId="0" borderId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49" fillId="0" borderId="0"/>
    <xf numFmtId="0" fontId="49" fillId="0" borderId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49" fillId="0" borderId="0"/>
    <xf numFmtId="0" fontId="49" fillId="0" borderId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48" borderId="0" applyNumberFormat="0" applyBorder="0" applyAlignment="0" applyProtection="0"/>
    <xf numFmtId="0" fontId="49" fillId="0" borderId="0"/>
    <xf numFmtId="0" fontId="49" fillId="0" borderId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49" fillId="0" borderId="0"/>
    <xf numFmtId="0" fontId="49" fillId="0" borderId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4" borderId="0" applyNumberFormat="0" applyBorder="0" applyAlignment="0" applyProtection="0"/>
    <xf numFmtId="0" fontId="49" fillId="0" borderId="0"/>
    <xf numFmtId="0" fontId="49" fillId="0" borderId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4" borderId="0" applyNumberFormat="0" applyBorder="0" applyAlignment="0" applyProtection="0"/>
    <xf numFmtId="238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169" fontId="16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241" fontId="16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169" fontId="16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52" fontId="16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241" fontId="166" fillId="0" borderId="0" applyFill="0" applyBorder="0" applyAlignment="0"/>
    <xf numFmtId="233" fontId="6" fillId="0" borderId="0" applyFill="0" applyBorder="0" applyAlignment="0"/>
    <xf numFmtId="233" fontId="6" fillId="0" borderId="0" applyFill="0" applyBorder="0" applyAlignment="0"/>
    <xf numFmtId="0" fontId="183" fillId="0" borderId="0" applyNumberFormat="0" applyAlignment="0">
      <alignment horizontal="left"/>
    </xf>
    <xf numFmtId="0" fontId="183" fillId="0" borderId="0" applyNumberFormat="0" applyAlignment="0">
      <alignment horizontal="left"/>
    </xf>
    <xf numFmtId="0" fontId="183" fillId="0" borderId="0" applyNumberFormat="0" applyAlignment="0">
      <alignment horizontal="left"/>
    </xf>
    <xf numFmtId="0" fontId="59" fillId="42" borderId="15" applyNumberFormat="0" applyAlignment="0" applyProtection="0"/>
    <xf numFmtId="0" fontId="49" fillId="0" borderId="0"/>
    <xf numFmtId="0" fontId="49" fillId="0" borderId="0"/>
    <xf numFmtId="0" fontId="59" fillId="42" borderId="15" applyNumberFormat="0" applyAlignment="0" applyProtection="0"/>
    <xf numFmtId="0" fontId="49" fillId="0" borderId="0"/>
    <xf numFmtId="0" fontId="49" fillId="0" borderId="0"/>
    <xf numFmtId="0" fontId="59" fillId="42" borderId="15" applyNumberFormat="0" applyAlignment="0" applyProtection="0"/>
    <xf numFmtId="0" fontId="184" fillId="42" borderId="15" applyNumberFormat="0" applyAlignment="0" applyProtection="0"/>
    <xf numFmtId="0" fontId="6" fillId="0" borderId="0"/>
    <xf numFmtId="0" fontId="8" fillId="0" borderId="0">
      <alignment vertical="top"/>
    </xf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0" fontId="49" fillId="0" borderId="0"/>
    <xf numFmtId="0" fontId="49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/>
    <xf numFmtId="0" fontId="185" fillId="0" borderId="0">
      <protection locked="0"/>
    </xf>
    <xf numFmtId="0" fontId="185" fillId="0" borderId="0">
      <protection locked="0"/>
    </xf>
    <xf numFmtId="0" fontId="186" fillId="0" borderId="0">
      <protection locked="0"/>
    </xf>
    <xf numFmtId="0" fontId="185" fillId="0" borderId="0">
      <protection locked="0"/>
    </xf>
    <xf numFmtId="0" fontId="187" fillId="0" borderId="0">
      <protection locked="0"/>
    </xf>
    <xf numFmtId="0" fontId="188" fillId="0" borderId="0">
      <protection locked="0"/>
    </xf>
    <xf numFmtId="0" fontId="189" fillId="0" borderId="0">
      <protection locked="0"/>
    </xf>
    <xf numFmtId="165" fontId="190" fillId="107" borderId="52" applyBorder="0"/>
    <xf numFmtId="240" fontId="172" fillId="0" borderId="0">
      <protection locked="0"/>
    </xf>
    <xf numFmtId="181" fontId="6" fillId="66" borderId="34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37" fontId="6" fillId="71" borderId="0"/>
    <xf numFmtId="0" fontId="49" fillId="0" borderId="0"/>
    <xf numFmtId="37" fontId="6" fillId="72" borderId="0"/>
    <xf numFmtId="0" fontId="49" fillId="0" borderId="0"/>
    <xf numFmtId="37" fontId="6" fillId="73" borderId="0"/>
    <xf numFmtId="0" fontId="49" fillId="0" borderId="0"/>
    <xf numFmtId="0" fontId="49" fillId="0" borderId="0"/>
    <xf numFmtId="0" fontId="49" fillId="0" borderId="0"/>
    <xf numFmtId="0" fontId="49" fillId="0" borderId="0"/>
    <xf numFmtId="3" fontId="6" fillId="76" borderId="0"/>
    <xf numFmtId="37" fontId="6" fillId="78" borderId="0"/>
    <xf numFmtId="0" fontId="49" fillId="0" borderId="0"/>
    <xf numFmtId="37" fontId="6" fillId="66" borderId="0"/>
    <xf numFmtId="37" fontId="6" fillId="66" borderId="27" applyAlignment="0">
      <alignment wrapText="1"/>
    </xf>
    <xf numFmtId="174" fontId="6" fillId="66" borderId="27" applyAlignment="0">
      <alignment wrapText="1"/>
    </xf>
    <xf numFmtId="10" fontId="6" fillId="66" borderId="27" applyAlignment="0"/>
    <xf numFmtId="10" fontId="6" fillId="66" borderId="27" applyAlignment="0"/>
    <xf numFmtId="183" fontId="6" fillId="66" borderId="27" applyAlignment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4" fontId="6" fillId="66" borderId="30"/>
    <xf numFmtId="184" fontId="6" fillId="66" borderId="30"/>
    <xf numFmtId="37" fontId="6" fillId="66" borderId="0" applyNumberFormat="0" applyBorder="0" applyAlignment="0"/>
    <xf numFmtId="0" fontId="49" fillId="0" borderId="0"/>
    <xf numFmtId="0" fontId="49" fillId="0" borderId="0"/>
    <xf numFmtId="0" fontId="49" fillId="0" borderId="0"/>
    <xf numFmtId="0" fontId="6" fillId="66" borderId="30"/>
    <xf numFmtId="0" fontId="6" fillId="66" borderId="30"/>
    <xf numFmtId="0" fontId="49" fillId="0" borderId="0"/>
    <xf numFmtId="0" fontId="49" fillId="0" borderId="0"/>
    <xf numFmtId="0" fontId="49" fillId="0" borderId="0"/>
    <xf numFmtId="0" fontId="6" fillId="59" borderId="14"/>
    <xf numFmtId="0" fontId="6" fillId="59" borderId="14"/>
    <xf numFmtId="181" fontId="6" fillId="66" borderId="0"/>
    <xf numFmtId="0" fontId="49" fillId="0" borderId="0"/>
    <xf numFmtId="0" fontId="49" fillId="0" borderId="0"/>
    <xf numFmtId="0" fontId="49" fillId="0" borderId="0"/>
    <xf numFmtId="0" fontId="49" fillId="0" borderId="0"/>
    <xf numFmtId="37" fontId="6" fillId="66" borderId="37"/>
    <xf numFmtId="0" fontId="49" fillId="0" borderId="0"/>
    <xf numFmtId="0" fontId="49" fillId="0" borderId="0"/>
    <xf numFmtId="10" fontId="6" fillId="66" borderId="33"/>
    <xf numFmtId="10" fontId="6" fillId="66" borderId="0"/>
    <xf numFmtId="0" fontId="49" fillId="0" borderId="0"/>
    <xf numFmtId="183" fontId="6" fillId="66" borderId="0"/>
    <xf numFmtId="0" fontId="49" fillId="0" borderId="0"/>
    <xf numFmtId="37" fontId="6" fillId="66" borderId="0" applyNumberFormat="0">
      <alignment wrapText="1"/>
    </xf>
    <xf numFmtId="0" fontId="49" fillId="0" borderId="0"/>
    <xf numFmtId="185" fontId="6" fillId="66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4" fontId="6" fillId="66" borderId="0"/>
    <xf numFmtId="0" fontId="49" fillId="0" borderId="0"/>
    <xf numFmtId="0" fontId="49" fillId="0" borderId="0"/>
    <xf numFmtId="181" fontId="6" fillId="66" borderId="0"/>
    <xf numFmtId="0" fontId="49" fillId="0" borderId="0"/>
    <xf numFmtId="37" fontId="6" fillId="66" borderId="12" applyAlignment="0">
      <alignment wrapText="1"/>
    </xf>
    <xf numFmtId="37" fontId="6" fillId="66" borderId="12" applyAlignment="0">
      <alignment wrapText="1"/>
    </xf>
    <xf numFmtId="37" fontId="6" fillId="66" borderId="12" applyAlignment="0">
      <alignment wrapText="1"/>
    </xf>
    <xf numFmtId="37" fontId="6" fillId="66" borderId="12" applyAlignment="0">
      <alignment wrapText="1"/>
    </xf>
    <xf numFmtId="174" fontId="6" fillId="66" borderId="12" applyAlignment="0">
      <alignment wrapText="1"/>
    </xf>
    <xf numFmtId="174" fontId="6" fillId="66" borderId="12" applyAlignment="0">
      <alignment wrapText="1"/>
    </xf>
    <xf numFmtId="174" fontId="6" fillId="66" borderId="12" applyAlignment="0">
      <alignment wrapText="1"/>
    </xf>
    <xf numFmtId="174" fontId="6" fillId="66" borderId="12" applyAlignment="0">
      <alignment wrapText="1"/>
    </xf>
    <xf numFmtId="0" fontId="49" fillId="0" borderId="0"/>
    <xf numFmtId="10" fontId="6" fillId="66" borderId="12" applyAlignment="0">
      <alignment wrapText="1"/>
    </xf>
    <xf numFmtId="10" fontId="6" fillId="66" borderId="12" applyAlignment="0">
      <alignment wrapText="1"/>
    </xf>
    <xf numFmtId="10" fontId="6" fillId="66" borderId="12" applyAlignment="0">
      <alignment wrapText="1"/>
    </xf>
    <xf numFmtId="10" fontId="6" fillId="66" borderId="12" applyAlignment="0">
      <alignment wrapText="1"/>
    </xf>
    <xf numFmtId="0" fontId="49" fillId="0" borderId="0"/>
    <xf numFmtId="9" fontId="6" fillId="66" borderId="12" applyAlignment="0">
      <alignment wrapText="1"/>
    </xf>
    <xf numFmtId="9" fontId="6" fillId="66" borderId="12" applyAlignment="0">
      <alignment wrapText="1"/>
    </xf>
    <xf numFmtId="9" fontId="6" fillId="66" borderId="12" applyAlignment="0">
      <alignment wrapText="1"/>
    </xf>
    <xf numFmtId="9" fontId="6" fillId="66" borderId="12" applyAlignment="0">
      <alignment wrapText="1"/>
    </xf>
    <xf numFmtId="0" fontId="49" fillId="0" borderId="0"/>
    <xf numFmtId="183" fontId="6" fillId="66" borderId="12" applyAlignment="0"/>
    <xf numFmtId="183" fontId="6" fillId="66" borderId="12" applyAlignment="0"/>
    <xf numFmtId="183" fontId="6" fillId="66" borderId="12" applyAlignment="0"/>
    <xf numFmtId="183" fontId="6" fillId="66" borderId="12" applyAlignment="0"/>
    <xf numFmtId="0" fontId="49" fillId="0" borderId="0"/>
    <xf numFmtId="0" fontId="49" fillId="0" borderId="0"/>
    <xf numFmtId="37" fontId="6" fillId="66" borderId="12" applyAlignment="0">
      <alignment wrapText="1"/>
    </xf>
    <xf numFmtId="37" fontId="6" fillId="66" borderId="12" applyAlignment="0">
      <alignment wrapText="1"/>
    </xf>
    <xf numFmtId="37" fontId="6" fillId="66" borderId="12" applyAlignment="0">
      <alignment wrapText="1"/>
    </xf>
    <xf numFmtId="37" fontId="6" fillId="66" borderId="12" applyAlignment="0">
      <alignment wrapText="1"/>
    </xf>
    <xf numFmtId="0" fontId="49" fillId="0" borderId="0"/>
    <xf numFmtId="186" fontId="6" fillId="66" borderId="12" applyAlignment="0">
      <alignment wrapText="1"/>
    </xf>
    <xf numFmtId="186" fontId="6" fillId="66" borderId="12" applyAlignment="0">
      <alignment wrapText="1"/>
    </xf>
    <xf numFmtId="186" fontId="6" fillId="66" borderId="12" applyAlignment="0">
      <alignment wrapText="1"/>
    </xf>
    <xf numFmtId="186" fontId="6" fillId="66" borderId="12" applyAlignment="0">
      <alignment wrapText="1"/>
    </xf>
    <xf numFmtId="0" fontId="49" fillId="0" borderId="0"/>
    <xf numFmtId="0" fontId="49" fillId="0" borderId="0"/>
    <xf numFmtId="187" fontId="6" fillId="0" borderId="0" applyFont="0" applyFill="0" applyBorder="0" applyAlignment="0" applyProtection="0">
      <protection locked="0"/>
    </xf>
    <xf numFmtId="187" fontId="6" fillId="0" borderId="0" applyFont="0" applyFill="0" applyBorder="0" applyAlignment="0" applyProtection="0">
      <protection locked="0"/>
    </xf>
    <xf numFmtId="0" fontId="49" fillId="0" borderId="0"/>
    <xf numFmtId="3" fontId="6" fillId="71" borderId="0"/>
    <xf numFmtId="3" fontId="6" fillId="71" borderId="0"/>
    <xf numFmtId="0" fontId="191" fillId="65" borderId="0"/>
    <xf numFmtId="0" fontId="53" fillId="39" borderId="0" applyNumberFormat="0" applyBorder="0" applyAlignment="0" applyProtection="0"/>
    <xf numFmtId="179" fontId="53" fillId="39" borderId="0" applyNumberFormat="0" applyBorder="0" applyAlignment="0" applyProtection="0"/>
    <xf numFmtId="0" fontId="49" fillId="0" borderId="0"/>
    <xf numFmtId="0" fontId="49" fillId="0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0" borderId="0"/>
    <xf numFmtId="38" fontId="46" fillId="66" borderId="0" applyNumberFormat="0" applyBorder="0" applyAlignment="0" applyProtection="0"/>
    <xf numFmtId="0" fontId="49" fillId="0" borderId="0"/>
    <xf numFmtId="0" fontId="192" fillId="0" borderId="0">
      <alignment horizontal="left"/>
    </xf>
    <xf numFmtId="0" fontId="193" fillId="0" borderId="0" applyNumberFormat="0" applyFill="0" applyBorder="0" applyAlignment="0" applyProtection="0"/>
    <xf numFmtId="0" fontId="49" fillId="0" borderId="0"/>
    <xf numFmtId="0" fontId="111" fillId="0" borderId="41">
      <alignment horizontal="left" vertical="center"/>
    </xf>
    <xf numFmtId="0" fontId="111" fillId="0" borderId="41">
      <alignment horizontal="left" vertical="center"/>
    </xf>
    <xf numFmtId="0" fontId="49" fillId="0" borderId="0"/>
    <xf numFmtId="14" fontId="45" fillId="61" borderId="14">
      <alignment horizontal="center" vertical="center" wrapText="1"/>
    </xf>
    <xf numFmtId="0" fontId="62" fillId="0" borderId="18" applyNumberFormat="0" applyFill="0" applyAlignment="0" applyProtection="0"/>
    <xf numFmtId="179" fontId="62" fillId="0" borderId="18" applyNumberFormat="0" applyFill="0" applyAlignment="0" applyProtection="0"/>
    <xf numFmtId="0" fontId="49" fillId="0" borderId="0"/>
    <xf numFmtId="0" fontId="49" fillId="0" borderId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/>
    <xf numFmtId="0" fontId="63" fillId="0" borderId="19" applyNumberFormat="0" applyFill="0" applyAlignment="0" applyProtection="0"/>
    <xf numFmtId="179" fontId="63" fillId="0" borderId="19" applyNumberFormat="0" applyFill="0" applyAlignment="0" applyProtection="0"/>
    <xf numFmtId="0" fontId="49" fillId="0" borderId="0"/>
    <xf numFmtId="0" fontId="49" fillId="0" borderId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49" fillId="0" borderId="0"/>
    <xf numFmtId="0" fontId="64" fillId="0" borderId="20" applyNumberFormat="0" applyFill="0" applyAlignment="0" applyProtection="0"/>
    <xf numFmtId="179" fontId="64" fillId="0" borderId="20" applyNumberFormat="0" applyFill="0" applyAlignment="0" applyProtection="0"/>
    <xf numFmtId="0" fontId="49" fillId="0" borderId="0"/>
    <xf numFmtId="0" fontId="49" fillId="0" borderId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49" fillId="0" borderId="0"/>
    <xf numFmtId="0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0" fontId="49" fillId="0" borderId="0"/>
    <xf numFmtId="0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/>
    <xf numFmtId="0" fontId="45" fillId="0" borderId="0"/>
    <xf numFmtId="0" fontId="45" fillId="0" borderId="0"/>
    <xf numFmtId="253" fontId="6" fillId="0" borderId="0">
      <protection locked="0"/>
    </xf>
    <xf numFmtId="253" fontId="6" fillId="0" borderId="0">
      <protection locked="0"/>
    </xf>
    <xf numFmtId="253" fontId="6" fillId="0" borderId="0">
      <protection locked="0"/>
    </xf>
    <xf numFmtId="253" fontId="6" fillId="0" borderId="0">
      <protection locked="0"/>
    </xf>
    <xf numFmtId="0" fontId="109" fillId="0" borderId="0"/>
    <xf numFmtId="0" fontId="194" fillId="0" borderId="14">
      <alignment horizontal="center"/>
    </xf>
    <xf numFmtId="0" fontId="194" fillId="0" borderId="0">
      <alignment horizontal="center"/>
    </xf>
    <xf numFmtId="3" fontId="6" fillId="102" borderId="0"/>
    <xf numFmtId="3" fontId="6" fillId="102" borderId="0"/>
    <xf numFmtId="3" fontId="6" fillId="66" borderId="0"/>
    <xf numFmtId="3" fontId="6" fillId="66" borderId="0"/>
    <xf numFmtId="0" fontId="49" fillId="0" borderId="0"/>
    <xf numFmtId="0" fontId="49" fillId="0" borderId="0"/>
    <xf numFmtId="0" fontId="195" fillId="0" borderId="53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6" fillId="66" borderId="25" applyAlignment="0">
      <alignment horizontal="center"/>
    </xf>
    <xf numFmtId="0" fontId="6" fillId="66" borderId="25" applyAlignment="0">
      <alignment horizontal="center"/>
    </xf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49" fillId="0" borderId="0"/>
    <xf numFmtId="0" fontId="49" fillId="0" borderId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91" fillId="0" borderId="54">
      <alignment vertical="top"/>
    </xf>
    <xf numFmtId="0" fontId="49" fillId="0" borderId="0"/>
    <xf numFmtId="173" fontId="6" fillId="71" borderId="30" applyAlignment="0">
      <protection locked="0"/>
    </xf>
    <xf numFmtId="185" fontId="6" fillId="59" borderId="30" applyAlignment="0">
      <protection locked="0"/>
    </xf>
    <xf numFmtId="37" fontId="6" fillId="71" borderId="30">
      <alignment horizontal="center"/>
      <protection locked="0"/>
    </xf>
    <xf numFmtId="37" fontId="6" fillId="66" borderId="0" applyBorder="0"/>
    <xf numFmtId="37" fontId="6" fillId="66" borderId="42" applyBorder="0"/>
    <xf numFmtId="0" fontId="49" fillId="0" borderId="0"/>
    <xf numFmtId="182" fontId="6" fillId="66" borderId="0">
      <alignment wrapText="1"/>
    </xf>
    <xf numFmtId="37" fontId="6" fillId="71" borderId="30" applyNumberFormat="0" applyAlignment="0">
      <protection locked="0"/>
    </xf>
    <xf numFmtId="10" fontId="6" fillId="83" borderId="0" applyBorder="0" applyAlignment="0">
      <protection locked="0"/>
    </xf>
    <xf numFmtId="37" fontId="6" fillId="66" borderId="12" applyNumberFormat="0" applyBorder="0" applyAlignment="0"/>
    <xf numFmtId="37" fontId="6" fillId="66" borderId="12" applyNumberFormat="0" applyBorder="0" applyAlignment="0"/>
    <xf numFmtId="37" fontId="6" fillId="66" borderId="12" applyNumberFormat="0" applyBorder="0" applyAlignment="0"/>
    <xf numFmtId="37" fontId="6" fillId="66" borderId="12" applyNumberFormat="0" applyBorder="0" applyAlignment="0"/>
    <xf numFmtId="0" fontId="49" fillId="0" borderId="0"/>
    <xf numFmtId="174" fontId="6" fillId="59" borderId="30" applyAlignment="0">
      <protection locked="0"/>
    </xf>
    <xf numFmtId="0" fontId="49" fillId="0" borderId="0"/>
    <xf numFmtId="37" fontId="6" fillId="59" borderId="30" applyNumberFormat="0" applyAlignment="0">
      <protection locked="0"/>
    </xf>
    <xf numFmtId="10" fontId="46" fillId="59" borderId="25" applyNumberFormat="0" applyBorder="0" applyAlignment="0" applyProtection="0"/>
    <xf numFmtId="0" fontId="49" fillId="0" borderId="0"/>
    <xf numFmtId="0" fontId="6" fillId="108" borderId="0" applyNumberFormat="0" applyFont="0" applyBorder="0" applyAlignment="0">
      <protection locked="0"/>
    </xf>
    <xf numFmtId="0" fontId="6" fillId="108" borderId="0" applyNumberFormat="0" applyFont="0" applyBorder="0" applyAlignment="0">
      <protection locked="0"/>
    </xf>
    <xf numFmtId="0" fontId="6" fillId="108" borderId="0" applyNumberFormat="0" applyFont="0" applyBorder="0" applyAlignment="0">
      <protection locked="0"/>
    </xf>
    <xf numFmtId="0" fontId="6" fillId="108" borderId="0" applyNumberFormat="0" applyFont="0" applyBorder="0" applyAlignment="0">
      <protection locked="0"/>
    </xf>
    <xf numFmtId="0" fontId="6" fillId="108" borderId="0" applyNumberFormat="0" applyFont="0" applyBorder="0" applyAlignment="0">
      <protection locked="0"/>
    </xf>
    <xf numFmtId="0" fontId="6" fillId="108" borderId="0" applyNumberFormat="0" applyFont="0" applyBorder="0" applyAlignment="0">
      <protection locked="0"/>
    </xf>
    <xf numFmtId="0" fontId="6" fillId="108" borderId="0" applyNumberFormat="0" applyFont="0" applyBorder="0" applyAlignment="0">
      <protection locked="0"/>
    </xf>
    <xf numFmtId="0" fontId="6" fillId="108" borderId="0" applyNumberFormat="0" applyFont="0" applyBorder="0" applyAlignment="0">
      <protection locked="0"/>
    </xf>
    <xf numFmtId="179" fontId="59" fillId="42" borderId="15" applyNumberFormat="0" applyAlignment="0" applyProtection="0"/>
    <xf numFmtId="0" fontId="49" fillId="0" borderId="0"/>
    <xf numFmtId="0" fontId="49" fillId="0" borderId="0"/>
    <xf numFmtId="0" fontId="22" fillId="9" borderId="6" applyNumberFormat="0" applyAlignment="0" applyProtection="0"/>
    <xf numFmtId="0" fontId="49" fillId="0" borderId="0"/>
    <xf numFmtId="0" fontId="22" fillId="9" borderId="6" applyNumberFormat="0" applyAlignment="0" applyProtection="0"/>
    <xf numFmtId="0" fontId="6" fillId="108" borderId="0" applyNumberFormat="0" applyFont="0" applyBorder="0" applyAlignment="0">
      <protection locked="0"/>
    </xf>
    <xf numFmtId="0" fontId="49" fillId="0" borderId="0"/>
    <xf numFmtId="0" fontId="22" fillId="9" borderId="6" applyNumberFormat="0" applyAlignment="0" applyProtection="0"/>
    <xf numFmtId="0" fontId="22" fillId="9" borderId="6" applyNumberFormat="0" applyAlignment="0" applyProtection="0"/>
    <xf numFmtId="0" fontId="22" fillId="9" borderId="6" applyNumberFormat="0" applyAlignment="0" applyProtection="0"/>
    <xf numFmtId="0" fontId="6" fillId="108" borderId="0" applyNumberFormat="0" applyFont="0" applyBorder="0" applyAlignment="0">
      <protection locked="0"/>
    </xf>
    <xf numFmtId="0" fontId="22" fillId="9" borderId="6" applyNumberFormat="0" applyAlignment="0" applyProtection="0"/>
    <xf numFmtId="0" fontId="6" fillId="108" borderId="0" applyNumberFormat="0" applyFont="0" applyBorder="0" applyAlignment="0">
      <protection locked="0"/>
    </xf>
    <xf numFmtId="254" fontId="6" fillId="109" borderId="0"/>
    <xf numFmtId="254" fontId="6" fillId="109" borderId="0"/>
    <xf numFmtId="0" fontId="6" fillId="108" borderId="0" applyNumberFormat="0" applyFont="0" applyBorder="0" applyAlignment="0">
      <protection locked="0"/>
    </xf>
    <xf numFmtId="255" fontId="197" fillId="66" borderId="0"/>
    <xf numFmtId="9" fontId="197" fillId="66" borderId="0"/>
    <xf numFmtId="0" fontId="198" fillId="38" borderId="0" applyNumberFormat="0" applyBorder="0" applyAlignment="0" applyProtection="0"/>
    <xf numFmtId="0" fontId="6" fillId="84" borderId="0"/>
    <xf numFmtId="0" fontId="6" fillId="0" borderId="11">
      <alignment horizontal="left"/>
    </xf>
    <xf numFmtId="256" fontId="82" fillId="0" borderId="0" applyFont="0" applyFill="0" applyBorder="0" applyAlignment="0" applyProtection="0"/>
    <xf numFmtId="257" fontId="82" fillId="0" borderId="0" applyFont="0" applyFill="0" applyBorder="0" applyAlignment="0" applyProtection="0"/>
    <xf numFmtId="0" fontId="46" fillId="66" borderId="0"/>
    <xf numFmtId="238" fontId="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169" fontId="166" fillId="0" borderId="0" applyFill="0" applyBorder="0" applyAlignment="0"/>
    <xf numFmtId="238" fontId="6" fillId="0" borderId="0" applyFill="0" applyBorder="0" applyAlignment="0"/>
    <xf numFmtId="238" fontId="6" fillId="0" borderId="0" applyFill="0" applyBorder="0" applyAlignment="0"/>
    <xf numFmtId="241" fontId="166" fillId="0" borderId="0" applyFill="0" applyBorder="0" applyAlignment="0"/>
    <xf numFmtId="169" fontId="166" fillId="0" borderId="0" applyFill="0" applyBorder="0" applyAlignment="0"/>
    <xf numFmtId="252" fontId="166" fillId="0" borderId="0" applyFill="0" applyBorder="0" applyAlignment="0"/>
    <xf numFmtId="241" fontId="166" fillId="0" borderId="0" applyFill="0" applyBorder="0" applyAlignment="0"/>
    <xf numFmtId="0" fontId="57" fillId="0" borderId="17" applyNumberFormat="0" applyFill="0" applyAlignment="0" applyProtection="0"/>
    <xf numFmtId="179" fontId="57" fillId="0" borderId="17" applyNumberFormat="0" applyFill="0" applyAlignment="0" applyProtection="0"/>
    <xf numFmtId="0" fontId="49" fillId="0" borderId="0"/>
    <xf numFmtId="0" fontId="49" fillId="0" borderId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49" fillId="0" borderId="0"/>
    <xf numFmtId="254" fontId="6" fillId="110" borderId="0"/>
    <xf numFmtId="254" fontId="6" fillId="110" borderId="0"/>
    <xf numFmtId="0" fontId="49" fillId="0" borderId="0"/>
    <xf numFmtId="0" fontId="49" fillId="0" borderId="0"/>
    <xf numFmtId="0" fontId="49" fillId="0" borderId="0"/>
    <xf numFmtId="0" fontId="6" fillId="66" borderId="0" applyNumberFormat="0" applyFont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258" fontId="6" fillId="0" borderId="0"/>
    <xf numFmtId="258" fontId="6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41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260" fontId="6" fillId="0" borderId="0" applyFont="0" applyFill="0" applyBorder="0" applyAlignment="0" applyProtection="0"/>
    <xf numFmtId="0" fontId="200" fillId="0" borderId="14"/>
    <xf numFmtId="0" fontId="201" fillId="0" borderId="14"/>
    <xf numFmtId="0" fontId="49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0" borderId="0"/>
    <xf numFmtId="0" fontId="4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0"/>
    <xf numFmtId="171" fontId="6" fillId="0" borderId="0" applyFont="0" applyFill="0" applyBorder="0" applyAlignment="0" applyProtection="0"/>
    <xf numFmtId="0" fontId="49" fillId="0" borderId="0"/>
    <xf numFmtId="171" fontId="6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171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0"/>
    <xf numFmtId="171" fontId="6" fillId="0" borderId="0" applyFont="0" applyFill="0" applyBorder="0" applyAlignment="0" applyProtection="0"/>
    <xf numFmtId="0" fontId="49" fillId="0" borderId="0"/>
    <xf numFmtId="0" fontId="49" fillId="0" borderId="0"/>
    <xf numFmtId="0" fontId="199" fillId="0" borderId="0"/>
    <xf numFmtId="0" fontId="199" fillId="0" borderId="0"/>
    <xf numFmtId="170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0" fontId="68" fillId="57" borderId="0" applyNumberFormat="0" applyBorder="0" applyAlignment="0" applyProtection="0"/>
    <xf numFmtId="0" fontId="49" fillId="0" borderId="0"/>
    <xf numFmtId="0" fontId="49" fillId="0" borderId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179" fontId="68" fillId="57" borderId="0" applyNumberFormat="0" applyBorder="0" applyAlignment="0" applyProtection="0"/>
    <xf numFmtId="0" fontId="49" fillId="0" borderId="0"/>
    <xf numFmtId="0" fontId="49" fillId="0" borderId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49" fillId="0" borderId="0"/>
    <xf numFmtId="0" fontId="202" fillId="57" borderId="0" applyNumberFormat="0" applyBorder="0" applyAlignment="0" applyProtection="0"/>
    <xf numFmtId="0" fontId="77" fillId="0" borderId="0"/>
    <xf numFmtId="37" fontId="173" fillId="0" borderId="0"/>
    <xf numFmtId="37" fontId="173" fillId="0" borderId="0"/>
    <xf numFmtId="37" fontId="173" fillId="0" borderId="0"/>
    <xf numFmtId="0" fontId="149" fillId="0" borderId="0"/>
    <xf numFmtId="37" fontId="46" fillId="0" borderId="12" applyNumberFormat="0" applyFont="0" applyFill="0" applyBorder="0" applyAlignment="0" applyProtection="0"/>
    <xf numFmtId="37" fontId="46" fillId="0" borderId="12" applyNumberFormat="0" applyFont="0" applyFill="0" applyBorder="0" applyAlignment="0" applyProtection="0"/>
    <xf numFmtId="37" fontId="46" fillId="0" borderId="12" applyNumberFormat="0" applyFont="0" applyFill="0" applyBorder="0" applyAlignment="0" applyProtection="0"/>
    <xf numFmtId="37" fontId="46" fillId="0" borderId="12" applyNumberFormat="0" applyFont="0" applyFill="0" applyBorder="0" applyAlignment="0" applyProtection="0"/>
    <xf numFmtId="0" fontId="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49" fontId="46" fillId="0" borderId="0" applyNumberFormat="0" applyFont="0" applyFill="0" applyBorder="0" applyAlignment="0" applyProtection="0">
      <alignment horizontal="center"/>
      <protection locked="0"/>
    </xf>
    <xf numFmtId="0" fontId="6" fillId="0" borderId="0"/>
    <xf numFmtId="0" fontId="175" fillId="0" borderId="0"/>
    <xf numFmtId="179" fontId="6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3" fillId="0" borderId="0"/>
    <xf numFmtId="0" fontId="203" fillId="0" borderId="0"/>
    <xf numFmtId="0" fontId="1" fillId="0" borderId="0"/>
    <xf numFmtId="0" fontId="203" fillId="0" borderId="0"/>
    <xf numFmtId="0" fontId="1" fillId="0" borderId="0"/>
    <xf numFmtId="0" fontId="1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1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179" fontId="49" fillId="0" borderId="0"/>
    <xf numFmtId="0" fontId="6" fillId="0" borderId="0"/>
    <xf numFmtId="179" fontId="49" fillId="0" borderId="0"/>
    <xf numFmtId="0" fontId="49" fillId="0" borderId="0"/>
    <xf numFmtId="0" fontId="49" fillId="0" borderId="0"/>
    <xf numFmtId="0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203" fillId="0" borderId="0"/>
    <xf numFmtId="0" fontId="6" fillId="0" borderId="0"/>
    <xf numFmtId="0" fontId="6" fillId="0" borderId="0"/>
    <xf numFmtId="0" fontId="49" fillId="0" borderId="0"/>
    <xf numFmtId="0" fontId="8" fillId="0" borderId="0"/>
    <xf numFmtId="0" fontId="6" fillId="0" borderId="0"/>
    <xf numFmtId="0" fontId="8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203" fillId="0" borderId="0"/>
    <xf numFmtId="0" fontId="8" fillId="0" borderId="0"/>
    <xf numFmtId="0" fontId="203" fillId="0" borderId="0"/>
    <xf numFmtId="0" fontId="1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6" fillId="0" borderId="0">
      <alignment vertical="top"/>
    </xf>
    <xf numFmtId="0" fontId="6" fillId="0" borderId="0">
      <alignment vertical="top"/>
    </xf>
    <xf numFmtId="0" fontId="4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9" fontId="8" fillId="0" borderId="0"/>
    <xf numFmtId="179" fontId="6" fillId="0" borderId="0"/>
    <xf numFmtId="179" fontId="8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0" fontId="49" fillId="0" borderId="0"/>
    <xf numFmtId="179" fontId="8" fillId="0" borderId="0"/>
    <xf numFmtId="179" fontId="6" fillId="0" borderId="0"/>
    <xf numFmtId="179" fontId="6" fillId="0" borderId="0"/>
    <xf numFmtId="0" fontId="49" fillId="0" borderId="0"/>
    <xf numFmtId="179" fontId="8" fillId="0" borderId="0"/>
    <xf numFmtId="0" fontId="49" fillId="0" borderId="0"/>
    <xf numFmtId="0" fontId="49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9" fillId="0" borderId="0"/>
    <xf numFmtId="0" fontId="49" fillId="0" borderId="0"/>
    <xf numFmtId="179" fontId="6" fillId="0" borderId="0"/>
    <xf numFmtId="179" fontId="8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8" fillId="0" borderId="0"/>
    <xf numFmtId="0" fontId="8" fillId="0" borderId="0"/>
    <xf numFmtId="0" fontId="6" fillId="0" borderId="0"/>
    <xf numFmtId="0" fontId="49" fillId="0" borderId="0"/>
    <xf numFmtId="179" fontId="6" fillId="0" borderId="0"/>
    <xf numFmtId="179" fontId="8" fillId="0" borderId="0"/>
    <xf numFmtId="179" fontId="6" fillId="0" borderId="0"/>
    <xf numFmtId="0" fontId="6" fillId="0" borderId="0"/>
    <xf numFmtId="0" fontId="6" fillId="0" borderId="0"/>
    <xf numFmtId="0" fontId="8" fillId="0" borderId="0"/>
    <xf numFmtId="0" fontId="49" fillId="0" borderId="0"/>
    <xf numFmtId="0" fontId="203" fillId="0" borderId="0"/>
    <xf numFmtId="0" fontId="203" fillId="0" borderId="0"/>
    <xf numFmtId="0" fontId="203" fillId="0" borderId="0"/>
    <xf numFmtId="255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1" fillId="0" borderId="0"/>
    <xf numFmtId="179" fontId="6" fillId="0" borderId="0"/>
    <xf numFmtId="179" fontId="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0" fontId="1" fillId="0" borderId="0"/>
    <xf numFmtId="179" fontId="6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0" fontId="1" fillId="0" borderId="0"/>
    <xf numFmtId="179" fontId="6" fillId="0" borderId="0"/>
    <xf numFmtId="179" fontId="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49" fillId="0" borderId="0"/>
    <xf numFmtId="0" fontId="6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49" fillId="0" borderId="0"/>
    <xf numFmtId="0" fontId="6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203" fillId="0" borderId="0"/>
    <xf numFmtId="0" fontId="203" fillId="0" borderId="0"/>
    <xf numFmtId="0" fontId="6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49" fillId="0" borderId="0"/>
    <xf numFmtId="0" fontId="6" fillId="0" borderId="0">
      <alignment vertical="top"/>
    </xf>
    <xf numFmtId="0" fontId="49" fillId="0" borderId="0"/>
    <xf numFmtId="0" fontId="49" fillId="0" borderId="0"/>
    <xf numFmtId="0" fontId="6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9" fontId="6" fillId="0" borderId="0"/>
    <xf numFmtId="179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9" fontId="6" fillId="0" borderId="0"/>
    <xf numFmtId="179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9" fontId="6" fillId="0" borderId="0"/>
    <xf numFmtId="179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9" fontId="6" fillId="0" borderId="0"/>
    <xf numFmtId="179" fontId="6" fillId="0" borderId="0"/>
    <xf numFmtId="0" fontId="49" fillId="0" borderId="0"/>
    <xf numFmtId="0" fontId="49" fillId="0" borderId="0"/>
    <xf numFmtId="0" fontId="49" fillId="0" borderId="0"/>
    <xf numFmtId="0" fontId="6" fillId="0" borderId="0">
      <alignment vertical="top"/>
    </xf>
    <xf numFmtId="0" fontId="49" fillId="0" borderId="0"/>
    <xf numFmtId="0" fontId="49" fillId="0" borderId="0"/>
    <xf numFmtId="0" fontId="49" fillId="0" borderId="0"/>
    <xf numFmtId="0" fontId="6" fillId="0" borderId="0">
      <alignment vertical="top"/>
    </xf>
    <xf numFmtId="0" fontId="6" fillId="0" borderId="0">
      <alignment vertical="top"/>
    </xf>
    <xf numFmtId="179" fontId="6" fillId="0" borderId="0"/>
    <xf numFmtId="179" fontId="6" fillId="0" borderId="0"/>
    <xf numFmtId="179" fontId="6" fillId="0" borderId="0"/>
    <xf numFmtId="179" fontId="6" fillId="0" borderId="0"/>
    <xf numFmtId="255" fontId="6" fillId="0" borderId="0"/>
    <xf numFmtId="0" fontId="6" fillId="0" borderId="0"/>
    <xf numFmtId="179" fontId="6" fillId="0" borderId="0"/>
    <xf numFmtId="179" fontId="6" fillId="0" borderId="0"/>
    <xf numFmtId="0" fontId="203" fillId="0" borderId="0"/>
    <xf numFmtId="0" fontId="203" fillId="0" borderId="0"/>
    <xf numFmtId="0" fontId="6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179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179" fontId="8" fillId="0" borderId="0"/>
    <xf numFmtId="0" fontId="49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179" fontId="8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179" fontId="82" fillId="0" borderId="0"/>
    <xf numFmtId="0" fontId="49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>
      <alignment vertical="top"/>
    </xf>
    <xf numFmtId="0" fontId="49" fillId="0" borderId="0"/>
    <xf numFmtId="0" fontId="6" fillId="0" borderId="0"/>
    <xf numFmtId="179" fontId="6" fillId="0" borderId="0"/>
    <xf numFmtId="0" fontId="6" fillId="0" borderId="0">
      <alignment vertical="top"/>
    </xf>
    <xf numFmtId="0" fontId="6" fillId="0" borderId="0">
      <alignment vertical="top"/>
    </xf>
    <xf numFmtId="179" fontId="6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49" fillId="0" borderId="0"/>
    <xf numFmtId="179" fontId="49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244" fontId="6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/>
    <xf numFmtId="0" fontId="1" fillId="0" borderId="0"/>
    <xf numFmtId="179" fontId="6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0" fontId="49" fillId="0" borderId="0"/>
    <xf numFmtId="0" fontId="49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49" fillId="0" borderId="0"/>
    <xf numFmtId="179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2" fillId="0" borderId="0">
      <alignment vertical="top"/>
    </xf>
    <xf numFmtId="0" fontId="82" fillId="0" borderId="0">
      <alignment vertical="top"/>
    </xf>
    <xf numFmtId="0" fontId="6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49" fillId="0" borderId="0"/>
    <xf numFmtId="0" fontId="6" fillId="0" borderId="0"/>
    <xf numFmtId="0" fontId="6" fillId="0" borderId="0"/>
    <xf numFmtId="0" fontId="6" fillId="0" borderId="0"/>
    <xf numFmtId="0" fontId="203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>
      <alignment vertical="top"/>
    </xf>
    <xf numFmtId="0" fontId="1" fillId="0" borderId="0"/>
    <xf numFmtId="0" fontId="6" fillId="0" borderId="0">
      <alignment vertical="top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9" fillId="0" borderId="0"/>
    <xf numFmtId="0" fontId="49" fillId="0" borderId="0"/>
    <xf numFmtId="0" fontId="49" fillId="0" borderId="0"/>
    <xf numFmtId="0" fontId="6" fillId="66" borderId="0"/>
    <xf numFmtId="0" fontId="49" fillId="0" borderId="0"/>
    <xf numFmtId="0" fontId="204" fillId="0" borderId="0"/>
    <xf numFmtId="0" fontId="6" fillId="0" borderId="0"/>
    <xf numFmtId="0" fontId="205" fillId="0" borderId="0"/>
    <xf numFmtId="0" fontId="6" fillId="0" borderId="0"/>
    <xf numFmtId="0" fontId="49" fillId="58" borderId="21" applyNumberFormat="0" applyFont="0" applyAlignment="0" applyProtection="0"/>
    <xf numFmtId="0" fontId="49" fillId="12" borderId="10" applyNumberFormat="0" applyFont="0" applyAlignment="0" applyProtection="0"/>
    <xf numFmtId="0" fontId="49" fillId="0" borderId="0"/>
    <xf numFmtId="0" fontId="49" fillId="12" borderId="10" applyNumberFormat="0" applyFont="0" applyAlignment="0" applyProtection="0"/>
    <xf numFmtId="0" fontId="49" fillId="0" borderId="0"/>
    <xf numFmtId="0" fontId="49" fillId="0" borderId="0"/>
    <xf numFmtId="0" fontId="1" fillId="12" borderId="10" applyNumberFormat="0" applyFont="0" applyAlignment="0" applyProtection="0"/>
    <xf numFmtId="0" fontId="49" fillId="58" borderId="21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49" fillId="0" borderId="0"/>
    <xf numFmtId="0" fontId="1" fillId="12" borderId="10" applyNumberFormat="0" applyFont="0" applyAlignment="0" applyProtection="0"/>
    <xf numFmtId="0" fontId="49" fillId="0" borderId="0"/>
    <xf numFmtId="0" fontId="49" fillId="58" borderId="21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6" fillId="58" borderId="21" applyNumberFormat="0" applyFont="0" applyAlignment="0" applyProtection="0"/>
    <xf numFmtId="0" fontId="49" fillId="0" borderId="0"/>
    <xf numFmtId="0" fontId="49" fillId="58" borderId="21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49" fillId="0" borderId="0"/>
    <xf numFmtId="0" fontId="1" fillId="12" borderId="10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58" borderId="21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58" borderId="21" applyNumberFormat="0" applyFont="0" applyAlignment="0" applyProtection="0"/>
    <xf numFmtId="0" fontId="49" fillId="12" borderId="10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12" borderId="10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58" borderId="21" applyNumberFormat="0" applyFont="0" applyAlignment="0" applyProtection="0"/>
    <xf numFmtId="0" fontId="49" fillId="12" borderId="10" applyNumberFormat="0" applyFont="0" applyAlignment="0" applyProtection="0"/>
    <xf numFmtId="0" fontId="49" fillId="0" borderId="0"/>
    <xf numFmtId="0" fontId="49" fillId="12" borderId="10" applyNumberFormat="0" applyFont="0" applyAlignment="0" applyProtection="0"/>
    <xf numFmtId="0" fontId="49" fillId="0" borderId="0"/>
    <xf numFmtId="0" fontId="49" fillId="58" borderId="21" applyNumberFormat="0" applyFont="0" applyAlignment="0" applyProtection="0"/>
    <xf numFmtId="0" fontId="49" fillId="12" borderId="10" applyNumberFormat="0" applyFont="0" applyAlignment="0" applyProtection="0"/>
    <xf numFmtId="0" fontId="49" fillId="0" borderId="0"/>
    <xf numFmtId="0" fontId="49" fillId="12" borderId="10" applyNumberFormat="0" applyFont="0" applyAlignment="0" applyProtection="0"/>
    <xf numFmtId="0" fontId="49" fillId="0" borderId="0"/>
    <xf numFmtId="0" fontId="49" fillId="0" borderId="0"/>
    <xf numFmtId="0" fontId="49" fillId="58" borderId="21" applyNumberFormat="0" applyFont="0" applyAlignment="0" applyProtection="0"/>
    <xf numFmtId="0" fontId="49" fillId="12" borderId="10" applyNumberFormat="0" applyFont="0" applyAlignment="0" applyProtection="0"/>
    <xf numFmtId="0" fontId="49" fillId="0" borderId="0"/>
    <xf numFmtId="0" fontId="49" fillId="12" borderId="10" applyNumberFormat="0" applyFont="0" applyAlignment="0" applyProtection="0"/>
    <xf numFmtId="0" fontId="49" fillId="0" borderId="0"/>
    <xf numFmtId="0" fontId="49" fillId="0" borderId="0"/>
    <xf numFmtId="0" fontId="6" fillId="58" borderId="21" applyNumberFormat="0" applyFont="0" applyAlignment="0" applyProtection="0"/>
    <xf numFmtId="0" fontId="6" fillId="58" borderId="21" applyNumberFormat="0" applyFont="0" applyAlignment="0" applyProtection="0"/>
    <xf numFmtId="0" fontId="49" fillId="58" borderId="21" applyNumberFormat="0" applyFont="0" applyAlignment="0" applyProtection="0"/>
    <xf numFmtId="0" fontId="6" fillId="12" borderId="10" applyNumberFormat="0" applyFont="0" applyAlignment="0" applyProtection="0"/>
    <xf numFmtId="179" fontId="6" fillId="58" borderId="21" applyNumberFormat="0" applyFont="0" applyAlignment="0" applyProtection="0"/>
    <xf numFmtId="179" fontId="6" fillId="58" borderId="21" applyNumberFormat="0" applyFont="0" applyAlignment="0" applyProtection="0"/>
    <xf numFmtId="0" fontId="1" fillId="12" borderId="10" applyNumberFormat="0" applyFont="0" applyAlignment="0" applyProtection="0"/>
    <xf numFmtId="0" fontId="49" fillId="0" borderId="0"/>
    <xf numFmtId="0" fontId="49" fillId="0" borderId="0"/>
    <xf numFmtId="0" fontId="1" fillId="12" borderId="10" applyNumberFormat="0" applyFont="0" applyAlignment="0" applyProtection="0"/>
    <xf numFmtId="0" fontId="49" fillId="58" borderId="21" applyNumberFormat="0" applyFont="0" applyAlignment="0" applyProtection="0"/>
    <xf numFmtId="0" fontId="49" fillId="58" borderId="21" applyNumberFormat="0" applyFont="0" applyAlignment="0" applyProtection="0"/>
    <xf numFmtId="0" fontId="49" fillId="58" borderId="21" applyNumberFormat="0" applyFont="0" applyAlignment="0" applyProtection="0"/>
    <xf numFmtId="0" fontId="49" fillId="58" borderId="21" applyNumberFormat="0" applyFont="0" applyAlignment="0" applyProtection="0"/>
    <xf numFmtId="0" fontId="49" fillId="58" borderId="21" applyNumberFormat="0" applyFont="0" applyAlignment="0" applyProtection="0"/>
    <xf numFmtId="0" fontId="49" fillId="0" borderId="0"/>
    <xf numFmtId="207" fontId="117" fillId="0" borderId="0">
      <alignment horizontal="left"/>
    </xf>
    <xf numFmtId="207" fontId="117" fillId="0" borderId="0">
      <alignment horizontal="left"/>
    </xf>
    <xf numFmtId="265" fontId="6" fillId="0" borderId="0"/>
    <xf numFmtId="265" fontId="6" fillId="0" borderId="0"/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207" fillId="0" borderId="0" applyNumberFormat="0" applyFill="0" applyBorder="0" applyAlignment="0" applyProtection="0"/>
    <xf numFmtId="0" fontId="71" fillId="55" borderId="22" applyNumberFormat="0" applyAlignment="0" applyProtection="0"/>
    <xf numFmtId="179" fontId="71" fillId="55" borderId="22" applyNumberFormat="0" applyAlignment="0" applyProtection="0"/>
    <xf numFmtId="0" fontId="49" fillId="0" borderId="0"/>
    <xf numFmtId="0" fontId="49" fillId="0" borderId="0"/>
    <xf numFmtId="0" fontId="23" fillId="10" borderId="7" applyNumberFormat="0" applyAlignment="0" applyProtection="0"/>
    <xf numFmtId="0" fontId="23" fillId="10" borderId="7" applyNumberFormat="0" applyAlignment="0" applyProtection="0"/>
    <xf numFmtId="0" fontId="71" fillId="55" borderId="22" applyNumberFormat="0" applyAlignment="0" applyProtection="0"/>
    <xf numFmtId="0" fontId="71" fillId="55" borderId="22" applyNumberFormat="0" applyAlignment="0" applyProtection="0"/>
    <xf numFmtId="0" fontId="71" fillId="55" borderId="22" applyNumberFormat="0" applyAlignment="0" applyProtection="0"/>
    <xf numFmtId="0" fontId="71" fillId="55" borderId="22" applyNumberFormat="0" applyAlignment="0" applyProtection="0"/>
    <xf numFmtId="0" fontId="71" fillId="55" borderId="22" applyNumberFormat="0" applyAlignment="0" applyProtection="0"/>
    <xf numFmtId="37" fontId="8" fillId="0" borderId="0">
      <alignment horizontal="right"/>
    </xf>
    <xf numFmtId="40" fontId="208" fillId="81" borderId="0">
      <alignment horizontal="right"/>
    </xf>
    <xf numFmtId="0" fontId="49" fillId="0" borderId="0"/>
    <xf numFmtId="0" fontId="209" fillId="81" borderId="0">
      <alignment horizontal="right"/>
    </xf>
    <xf numFmtId="0" fontId="210" fillId="81" borderId="26"/>
    <xf numFmtId="0" fontId="211" fillId="0" borderId="0" applyBorder="0">
      <alignment horizontal="centerContinuous"/>
    </xf>
    <xf numFmtId="0" fontId="210" fillId="0" borderId="0" applyBorder="0">
      <alignment horizontal="centerContinuous"/>
    </xf>
    <xf numFmtId="0" fontId="49" fillId="0" borderId="0"/>
    <xf numFmtId="0" fontId="212" fillId="0" borderId="0" applyBorder="0">
      <alignment horizontal="centerContinuous"/>
    </xf>
    <xf numFmtId="0" fontId="213" fillId="0" borderId="0" applyBorder="0">
      <alignment horizontal="centerContinuous"/>
    </xf>
    <xf numFmtId="0" fontId="49" fillId="0" borderId="0"/>
    <xf numFmtId="0" fontId="71" fillId="65" borderId="22" applyNumberFormat="0" applyAlignment="0" applyProtection="0"/>
    <xf numFmtId="0" fontId="49" fillId="0" borderId="0"/>
    <xf numFmtId="37" fontId="6" fillId="61" borderId="0" applyNumberFormat="0" applyBorder="0"/>
    <xf numFmtId="0" fontId="6" fillId="85" borderId="0"/>
    <xf numFmtId="0" fontId="49" fillId="0" borderId="0"/>
    <xf numFmtId="0" fontId="49" fillId="0" borderId="0"/>
    <xf numFmtId="0" fontId="6" fillId="59" borderId="0" applyNumberFormat="0">
      <alignment horizontal="right"/>
    </xf>
    <xf numFmtId="37" fontId="6" fillId="83" borderId="0" applyNumberFormat="0">
      <alignment horizontal="left"/>
      <protection locked="0"/>
    </xf>
    <xf numFmtId="37" fontId="6" fillId="83" borderId="24">
      <protection locked="0"/>
    </xf>
    <xf numFmtId="14" fontId="163" fillId="0" borderId="0">
      <alignment horizontal="center" wrapText="1"/>
      <protection locked="0"/>
    </xf>
    <xf numFmtId="14" fontId="163" fillId="0" borderId="0">
      <alignment horizontal="center" wrapText="1"/>
      <protection locked="0"/>
    </xf>
    <xf numFmtId="14" fontId="163" fillId="0" borderId="0">
      <alignment horizontal="center" wrapText="1"/>
      <protection locked="0"/>
    </xf>
    <xf numFmtId="0" fontId="166" fillId="0" borderId="0"/>
    <xf numFmtId="26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0" fontId="49" fillId="0" borderId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82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9" fillId="0" borderId="0"/>
    <xf numFmtId="10" fontId="6" fillId="0" borderId="0" applyFont="0" applyFill="0" applyBorder="0" applyAlignment="0" applyProtection="0"/>
    <xf numFmtId="0" fontId="49" fillId="0" borderId="0"/>
    <xf numFmtId="10" fontId="6" fillId="0" borderId="0" applyFont="0" applyFill="0" applyBorder="0" applyAlignment="0" applyProtection="0"/>
    <xf numFmtId="0" fontId="49" fillId="0" borderId="0"/>
    <xf numFmtId="0" fontId="49" fillId="0" borderId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55" applyNumberFormat="0" applyBorder="0"/>
    <xf numFmtId="9" fontId="214" fillId="0" borderId="0" applyFont="0" applyFill="0" applyBorder="0" applyAlignment="0" applyProtection="0">
      <alignment vertical="center"/>
    </xf>
    <xf numFmtId="251" fontId="46" fillId="59" borderId="56" applyFont="0" applyBorder="0">
      <protection locked="0"/>
    </xf>
    <xf numFmtId="0" fontId="215" fillId="59" borderId="0" applyNumberFormat="0" applyBorder="0" applyAlignment="0" applyProtection="0"/>
    <xf numFmtId="0" fontId="49" fillId="0" borderId="0"/>
    <xf numFmtId="0" fontId="4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66" fillId="0" borderId="0" applyFill="0" applyBorder="0" applyAlignment="0"/>
    <xf numFmtId="241" fontId="166" fillId="0" borderId="0" applyFill="0" applyBorder="0" applyAlignment="0"/>
    <xf numFmtId="169" fontId="166" fillId="0" borderId="0" applyFill="0" applyBorder="0" applyAlignment="0"/>
    <xf numFmtId="252" fontId="166" fillId="0" borderId="0" applyFill="0" applyBorder="0" applyAlignment="0"/>
    <xf numFmtId="241" fontId="166" fillId="0" borderId="0" applyFill="0" applyBorder="0" applyAlignment="0"/>
    <xf numFmtId="0" fontId="216" fillId="0" borderId="0" applyNumberFormat="0" applyFill="0" applyBorder="0" applyAlignment="0" applyProtection="0"/>
    <xf numFmtId="269" fontId="217" fillId="0" borderId="0"/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179" fontId="82" fillId="0" borderId="0" applyNumberFormat="0" applyFont="0" applyFill="0" applyBorder="0" applyAlignment="0" applyProtection="0">
      <alignment horizontal="left"/>
    </xf>
    <xf numFmtId="0" fontId="49" fillId="0" borderId="0"/>
    <xf numFmtId="15" fontId="82" fillId="0" borderId="0" applyFont="0" applyFill="0" applyBorder="0" applyAlignment="0" applyProtection="0"/>
    <xf numFmtId="0" fontId="49" fillId="0" borderId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49" fillId="0" borderId="0"/>
    <xf numFmtId="0" fontId="123" fillId="0" borderId="14">
      <alignment horizontal="center"/>
    </xf>
    <xf numFmtId="0" fontId="123" fillId="0" borderId="14">
      <alignment horizontal="center"/>
    </xf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49" fillId="0" borderId="0"/>
    <xf numFmtId="0" fontId="82" fillId="88" borderId="0" applyNumberFormat="0" applyFon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90" borderId="0" applyNumberFormat="0" applyFont="0" applyBorder="0" applyAlignment="0"/>
    <xf numFmtId="0" fontId="49" fillId="0" borderId="0"/>
    <xf numFmtId="0" fontId="218" fillId="111" borderId="0">
      <alignment horizontal="center"/>
    </xf>
    <xf numFmtId="0" fontId="218" fillId="111" borderId="0">
      <alignment horizontal="center"/>
    </xf>
    <xf numFmtId="0" fontId="218" fillId="111" borderId="0">
      <alignment horizontal="center"/>
    </xf>
    <xf numFmtId="270" fontId="137" fillId="0" borderId="0" applyNumberFormat="0" applyFill="0" applyBorder="0" applyAlignment="0" applyProtection="0">
      <alignment horizontal="left"/>
    </xf>
    <xf numFmtId="0" fontId="219" fillId="0" borderId="0" applyNumberFormat="0" applyFill="0" applyBorder="0" applyAlignment="0" applyProtection="0"/>
    <xf numFmtId="0" fontId="127" fillId="0" borderId="0">
      <alignment horizontal="left" vertical="center"/>
    </xf>
    <xf numFmtId="0" fontId="8" fillId="0" borderId="0">
      <alignment horizontal="left" vertical="top"/>
    </xf>
    <xf numFmtId="0" fontId="49" fillId="0" borderId="0"/>
    <xf numFmtId="0" fontId="128" fillId="0" borderId="0">
      <alignment horizontal="left" vertical="top"/>
    </xf>
    <xf numFmtId="0" fontId="127" fillId="0" borderId="0">
      <alignment horizontal="left" vertical="center"/>
    </xf>
    <xf numFmtId="0" fontId="49" fillId="0" borderId="0"/>
    <xf numFmtId="0" fontId="79" fillId="0" borderId="0">
      <alignment horizontal="left" vertical="top"/>
    </xf>
    <xf numFmtId="0" fontId="78" fillId="0" borderId="0">
      <alignment horizontal="right" vertical="top"/>
    </xf>
    <xf numFmtId="0" fontId="49" fillId="0" borderId="0"/>
    <xf numFmtId="0" fontId="129" fillId="0" borderId="0">
      <alignment horizontal="right" vertical="top"/>
    </xf>
    <xf numFmtId="0" fontId="130" fillId="0" borderId="0">
      <alignment horizontal="right" vertical="center"/>
    </xf>
    <xf numFmtId="0" fontId="49" fillId="0" borderId="0"/>
    <xf numFmtId="0" fontId="128" fillId="0" borderId="0">
      <alignment horizontal="left" vertical="top"/>
    </xf>
    <xf numFmtId="0" fontId="130" fillId="0" borderId="0">
      <alignment horizontal="left" vertical="center"/>
    </xf>
    <xf numFmtId="0" fontId="49" fillId="0" borderId="0"/>
    <xf numFmtId="0" fontId="130" fillId="0" borderId="0">
      <alignment horizontal="right" vertical="center"/>
    </xf>
    <xf numFmtId="0" fontId="8" fillId="0" borderId="0">
      <alignment horizontal="left" vertical="top"/>
    </xf>
    <xf numFmtId="0" fontId="49" fillId="0" borderId="0"/>
    <xf numFmtId="0" fontId="130" fillId="0" borderId="0">
      <alignment horizontal="left" vertical="center"/>
    </xf>
    <xf numFmtId="0" fontId="79" fillId="0" borderId="0">
      <alignment horizontal="left" vertical="top"/>
    </xf>
    <xf numFmtId="0" fontId="49" fillId="0" borderId="0"/>
    <xf numFmtId="0" fontId="129" fillId="0" borderId="0">
      <alignment horizontal="right" vertical="top"/>
    </xf>
    <xf numFmtId="0" fontId="8" fillId="0" borderId="0">
      <alignment horizontal="left" vertical="center"/>
    </xf>
    <xf numFmtId="0" fontId="128" fillId="0" borderId="0">
      <alignment horizontal="left" vertical="top"/>
    </xf>
    <xf numFmtId="0" fontId="49" fillId="0" borderId="0"/>
    <xf numFmtId="0" fontId="80" fillId="0" borderId="0">
      <alignment horizontal="left" vertical="top"/>
    </xf>
    <xf numFmtId="0" fontId="8" fillId="0" borderId="0">
      <alignment horizontal="left" vertical="center"/>
    </xf>
    <xf numFmtId="0" fontId="49" fillId="0" borderId="0"/>
    <xf numFmtId="0" fontId="80" fillId="0" borderId="0">
      <alignment horizontal="right" vertical="top"/>
    </xf>
    <xf numFmtId="0" fontId="80" fillId="0" borderId="0">
      <alignment horizontal="left" vertical="top"/>
    </xf>
    <xf numFmtId="0" fontId="49" fillId="0" borderId="0"/>
    <xf numFmtId="0" fontId="131" fillId="0" borderId="0">
      <alignment horizontal="left" vertical="top"/>
    </xf>
    <xf numFmtId="0" fontId="80" fillId="0" borderId="0">
      <alignment horizontal="right" vertical="top"/>
    </xf>
    <xf numFmtId="0" fontId="49" fillId="0" borderId="0"/>
    <xf numFmtId="0" fontId="78" fillId="0" borderId="0">
      <alignment horizontal="left" vertical="top"/>
    </xf>
    <xf numFmtId="0" fontId="131" fillId="0" borderId="0">
      <alignment horizontal="left" vertical="top"/>
    </xf>
    <xf numFmtId="0" fontId="49" fillId="0" borderId="0"/>
    <xf numFmtId="0" fontId="78" fillId="0" borderId="0">
      <alignment horizontal="right" vertical="top"/>
    </xf>
    <xf numFmtId="0" fontId="78" fillId="0" borderId="0">
      <alignment horizontal="left" vertical="top"/>
    </xf>
    <xf numFmtId="0" fontId="49" fillId="0" borderId="0"/>
    <xf numFmtId="0" fontId="71" fillId="55" borderId="22" applyNumberFormat="0" applyAlignment="0" applyProtection="0"/>
    <xf numFmtId="0" fontId="49" fillId="0" borderId="0"/>
    <xf numFmtId="0" fontId="49" fillId="0" borderId="0"/>
    <xf numFmtId="0" fontId="71" fillId="55" borderId="22" applyNumberFormat="0" applyAlignment="0" applyProtection="0"/>
    <xf numFmtId="0" fontId="71" fillId="55" borderId="22" applyNumberFormat="0" applyAlignment="0" applyProtection="0"/>
    <xf numFmtId="0" fontId="71" fillId="55" borderId="22" applyNumberFormat="0" applyAlignment="0" applyProtection="0"/>
    <xf numFmtId="4" fontId="131" fillId="71" borderId="57" applyNumberFormat="0" applyProtection="0">
      <alignment vertical="center"/>
    </xf>
    <xf numFmtId="4" fontId="220" fillId="71" borderId="57" applyNumberFormat="0" applyProtection="0">
      <alignment vertical="center"/>
    </xf>
    <xf numFmtId="4" fontId="221" fillId="71" borderId="57" applyNumberFormat="0" applyProtection="0">
      <alignment horizontal="left" vertical="center" wrapText="1" indent="1"/>
    </xf>
    <xf numFmtId="4" fontId="79" fillId="0" borderId="0" applyNumberFormat="0" applyProtection="0">
      <alignment horizontal="left" vertical="center" wrapText="1" indent="1"/>
    </xf>
    <xf numFmtId="4" fontId="221" fillId="72" borderId="57" applyNumberFormat="0" applyProtection="0">
      <alignment horizontal="right" vertical="center"/>
    </xf>
    <xf numFmtId="4" fontId="221" fillId="85" borderId="57" applyNumberFormat="0" applyProtection="0">
      <alignment horizontal="right" vertical="center"/>
    </xf>
    <xf numFmtId="4" fontId="221" fillId="112" borderId="57" applyNumberFormat="0" applyProtection="0">
      <alignment horizontal="right" vertical="center"/>
    </xf>
    <xf numFmtId="4" fontId="221" fillId="63" borderId="57" applyNumberFormat="0" applyProtection="0">
      <alignment horizontal="right" vertical="center"/>
    </xf>
    <xf numFmtId="4" fontId="221" fillId="113" borderId="57" applyNumberFormat="0" applyProtection="0">
      <alignment horizontal="right" vertical="center"/>
    </xf>
    <xf numFmtId="4" fontId="221" fillId="114" borderId="57" applyNumberFormat="0" applyProtection="0">
      <alignment horizontal="right" vertical="center"/>
    </xf>
    <xf numFmtId="4" fontId="221" fillId="115" borderId="57" applyNumberFormat="0" applyProtection="0">
      <alignment horizontal="right" vertical="center"/>
    </xf>
    <xf numFmtId="4" fontId="221" fillId="86" borderId="57" applyNumberFormat="0" applyProtection="0">
      <alignment horizontal="right" vertical="center"/>
    </xf>
    <xf numFmtId="4" fontId="221" fillId="116" borderId="57" applyNumberFormat="0" applyProtection="0">
      <alignment horizontal="right" vertical="center"/>
    </xf>
    <xf numFmtId="4" fontId="131" fillId="0" borderId="0" applyNumberFormat="0" applyProtection="0">
      <alignment horizontal="left" vertical="center" indent="1"/>
    </xf>
    <xf numFmtId="4" fontId="79" fillId="0" borderId="0" applyNumberFormat="0" applyProtection="0">
      <alignment horizontal="left" vertical="center" indent="1"/>
    </xf>
    <xf numFmtId="4" fontId="131" fillId="117" borderId="0" applyNumberFormat="0" applyProtection="0">
      <alignment horizontal="left" vertical="center" indent="1"/>
    </xf>
    <xf numFmtId="4" fontId="8" fillId="0" borderId="57" applyNumberFormat="0" applyProtection="0">
      <alignment horizontal="right" vertical="center"/>
    </xf>
    <xf numFmtId="4" fontId="78" fillId="0" borderId="0" applyNumberFormat="0" applyProtection="0">
      <alignment horizontal="left" vertical="center" indent="1"/>
    </xf>
    <xf numFmtId="4" fontId="78" fillId="0" borderId="0" applyNumberFormat="0" applyProtection="0">
      <alignment horizontal="left" vertical="center" indent="1"/>
    </xf>
    <xf numFmtId="4" fontId="221" fillId="118" borderId="57" applyNumberFormat="0" applyProtection="0">
      <alignment vertical="center"/>
    </xf>
    <xf numFmtId="4" fontId="222" fillId="118" borderId="57" applyNumberFormat="0" applyProtection="0">
      <alignment vertical="center"/>
    </xf>
    <xf numFmtId="4" fontId="131" fillId="102" borderId="58" applyNumberFormat="0" applyProtection="0">
      <alignment horizontal="left" vertical="center" indent="1"/>
    </xf>
    <xf numFmtId="4" fontId="8" fillId="0" borderId="57" applyNumberFormat="0" applyProtection="0">
      <alignment horizontal="right" vertical="center"/>
    </xf>
    <xf numFmtId="4" fontId="79" fillId="0" borderId="57" applyNumberFormat="0" applyProtection="0">
      <alignment horizontal="right" vertical="center"/>
    </xf>
    <xf numFmtId="4" fontId="79" fillId="0" borderId="57" applyNumberFormat="0" applyProtection="0">
      <alignment horizontal="left" vertical="center" wrapText="1" indent="1"/>
    </xf>
    <xf numFmtId="4" fontId="223" fillId="0" borderId="0" applyNumberFormat="0" applyProtection="0">
      <alignment horizontal="left" vertical="center" indent="1"/>
    </xf>
    <xf numFmtId="4" fontId="224" fillId="0" borderId="57" applyNumberFormat="0" applyProtection="0">
      <alignment horizontal="right" vertical="center"/>
    </xf>
    <xf numFmtId="0" fontId="225" fillId="39" borderId="0" applyNumberFormat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79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38" fontId="6" fillId="0" borderId="13"/>
    <xf numFmtId="38" fontId="6" fillId="0" borderId="13"/>
    <xf numFmtId="208" fontId="227" fillId="0" borderId="0">
      <alignment horizontal="left"/>
    </xf>
    <xf numFmtId="0" fontId="228" fillId="55" borderId="22" applyNumberFormat="0" applyAlignment="0" applyProtection="0"/>
    <xf numFmtId="0" fontId="82" fillId="0" borderId="0"/>
    <xf numFmtId="0" fontId="40" fillId="0" borderId="0"/>
    <xf numFmtId="179" fontId="6" fillId="0" borderId="0"/>
    <xf numFmtId="179" fontId="6" fillId="0" borderId="0"/>
    <xf numFmtId="0" fontId="6" fillId="0" borderId="0"/>
    <xf numFmtId="179" fontId="6" fillId="0" borderId="0"/>
    <xf numFmtId="0" fontId="6" fillId="0" borderId="0"/>
    <xf numFmtId="179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0" fillId="0" borderId="0"/>
    <xf numFmtId="0" fontId="201" fillId="0" borderId="0"/>
    <xf numFmtId="0" fontId="49" fillId="0" borderId="0"/>
    <xf numFmtId="0" fontId="49" fillId="0" borderId="0"/>
    <xf numFmtId="0" fontId="49" fillId="0" borderId="0"/>
    <xf numFmtId="37" fontId="6" fillId="0" borderId="13"/>
    <xf numFmtId="0" fontId="49" fillId="0" borderId="0"/>
    <xf numFmtId="0" fontId="49" fillId="0" borderId="0"/>
    <xf numFmtId="37" fontId="6" fillId="92" borderId="0" applyAlignment="0">
      <alignment wrapText="1"/>
    </xf>
    <xf numFmtId="0" fontId="229" fillId="113" borderId="0"/>
    <xf numFmtId="0" fontId="84" fillId="0" borderId="0"/>
    <xf numFmtId="49" fontId="8" fillId="0" borderId="0" applyFill="0" applyBorder="0" applyAlignment="0"/>
    <xf numFmtId="271" fontId="6" fillId="0" borderId="0" applyFill="0" applyBorder="0" applyAlignment="0"/>
    <xf numFmtId="271" fontId="6" fillId="0" borderId="0" applyFill="0" applyBorder="0" applyAlignment="0"/>
    <xf numFmtId="272" fontId="6" fillId="0" borderId="0" applyFill="0" applyBorder="0" applyAlignment="0"/>
    <xf numFmtId="272" fontId="6" fillId="0" borderId="0" applyFill="0" applyBorder="0" applyAlignment="0"/>
    <xf numFmtId="0" fontId="230" fillId="0" borderId="0">
      <alignment horizontal="centerContinuous" wrapText="1"/>
    </xf>
    <xf numFmtId="0" fontId="2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/>
    <xf numFmtId="0" fontId="49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/>
    <xf numFmtId="0" fontId="49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9" fontId="6" fillId="0" borderId="0"/>
    <xf numFmtId="49" fontId="6" fillId="0" borderId="0"/>
    <xf numFmtId="0" fontId="6" fillId="0" borderId="0"/>
    <xf numFmtId="0" fontId="6" fillId="0" borderId="0"/>
    <xf numFmtId="0" fontId="207" fillId="0" borderId="0" applyNumberFormat="0" applyFill="0" applyBorder="0" applyAlignment="0" applyProtection="0"/>
    <xf numFmtId="0" fontId="125" fillId="0" borderId="0" applyFill="0" applyBorder="0" applyProtection="0">
      <alignment horizontal="left" vertical="top"/>
    </xf>
    <xf numFmtId="40" fontId="118" fillId="0" borderId="0"/>
    <xf numFmtId="0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0" fontId="49" fillId="0" borderId="0"/>
    <xf numFmtId="0" fontId="49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0" borderId="0"/>
    <xf numFmtId="0" fontId="136" fillId="0" borderId="0"/>
    <xf numFmtId="0" fontId="136" fillId="0" borderId="0"/>
    <xf numFmtId="0" fontId="74" fillId="0" borderId="0" applyNumberFormat="0" applyFill="0" applyBorder="0" applyAlignment="0" applyProtection="0"/>
    <xf numFmtId="0" fontId="232" fillId="0" borderId="18" applyNumberFormat="0" applyFill="0" applyAlignment="0" applyProtection="0"/>
    <xf numFmtId="0" fontId="233" fillId="0" borderId="19" applyNumberFormat="0" applyFill="0" applyAlignment="0" applyProtection="0"/>
    <xf numFmtId="0" fontId="234" fillId="0" borderId="20" applyNumberFormat="0" applyFill="0" applyAlignment="0" applyProtection="0"/>
    <xf numFmtId="0" fontId="234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49" fillId="0" borderId="0"/>
    <xf numFmtId="0" fontId="49" fillId="0" borderId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49" fillId="0" borderId="0"/>
    <xf numFmtId="0" fontId="49" fillId="0" borderId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49" fillId="0" borderId="0"/>
    <xf numFmtId="0" fontId="49" fillId="0" borderId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49" fillId="0" borderId="0"/>
    <xf numFmtId="0" fontId="49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0" borderId="0"/>
    <xf numFmtId="0" fontId="4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0" borderId="0"/>
    <xf numFmtId="0" fontId="47" fillId="0" borderId="23" applyNumberFormat="0" applyFill="0" applyAlignment="0" applyProtection="0"/>
    <xf numFmtId="0" fontId="49" fillId="0" borderId="0"/>
    <xf numFmtId="0" fontId="49" fillId="0" borderId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235" fillId="0" borderId="0" applyAlignment="0">
      <alignment wrapText="1"/>
    </xf>
    <xf numFmtId="0" fontId="91" fillId="66" borderId="0">
      <alignment vertical="top"/>
    </xf>
    <xf numFmtId="0" fontId="149" fillId="0" borderId="0"/>
    <xf numFmtId="37" fontId="46" fillId="71" borderId="0" applyNumberFormat="0" applyBorder="0" applyAlignment="0" applyProtection="0"/>
    <xf numFmtId="37" fontId="46" fillId="0" borderId="0"/>
    <xf numFmtId="0" fontId="49" fillId="0" borderId="0"/>
    <xf numFmtId="3" fontId="197" fillId="0" borderId="53" applyProtection="0"/>
    <xf numFmtId="273" fontId="141" fillId="0" borderId="0"/>
    <xf numFmtId="274" fontId="82" fillId="0" borderId="0" applyFont="0" applyFill="0" applyBorder="0" applyAlignment="0" applyProtection="0"/>
    <xf numFmtId="275" fontId="82" fillId="0" borderId="0" applyFont="0" applyFill="0" applyBorder="0" applyAlignment="0" applyProtection="0"/>
    <xf numFmtId="0" fontId="97" fillId="56" borderId="16" applyNumberFormat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0" fontId="49" fillId="0" borderId="0"/>
    <xf numFmtId="0" fontId="49" fillId="0" borderId="0"/>
    <xf numFmtId="43" fontId="6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0" fontId="49" fillId="0" borderId="0"/>
    <xf numFmtId="0" fontId="49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43" fontId="6" fillId="0" borderId="0" applyFont="0" applyFill="0" applyBorder="0" applyAlignment="0" applyProtection="0"/>
    <xf numFmtId="0" fontId="49" fillId="0" borderId="0"/>
    <xf numFmtId="43" fontId="6" fillId="0" borderId="0" applyFont="0" applyFill="0" applyBorder="0" applyAlignment="0" applyProtection="0"/>
    <xf numFmtId="0" fontId="49" fillId="0" borderId="0"/>
    <xf numFmtId="0" fontId="49" fillId="0" borderId="0"/>
    <xf numFmtId="43" fontId="6" fillId="0" borderId="0" applyFont="0" applyFill="0" applyBorder="0" applyAlignment="0" applyProtection="0"/>
    <xf numFmtId="0" fontId="49" fillId="0" borderId="0"/>
    <xf numFmtId="43" fontId="203" fillId="0" borderId="0" applyFont="0" applyFill="0" applyBorder="0" applyAlignment="0" applyProtection="0"/>
    <xf numFmtId="0" fontId="49" fillId="0" borderId="0"/>
    <xf numFmtId="43" fontId="20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203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20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214" fillId="0" borderId="0" applyFont="0" applyFill="0" applyBorder="0" applyAlignment="0" applyProtection="0">
      <alignment vertical="center"/>
    </xf>
    <xf numFmtId="43" fontId="21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179" fontId="72" fillId="0" borderId="0" applyNumberFormat="0" applyFill="0" applyBorder="0" applyAlignment="0" applyProtection="0"/>
    <xf numFmtId="0" fontId="49" fillId="0" borderId="0"/>
    <xf numFmtId="0" fontId="4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157" fillId="51" borderId="0" applyNumberFormat="0" applyBorder="0" applyAlignment="0" applyProtection="0">
      <alignment vertical="center"/>
    </xf>
    <xf numFmtId="0" fontId="157" fillId="52" borderId="0" applyNumberFormat="0" applyBorder="0" applyAlignment="0" applyProtection="0">
      <alignment vertical="center"/>
    </xf>
    <xf numFmtId="0" fontId="157" fillId="53" borderId="0" applyNumberFormat="0" applyBorder="0" applyAlignment="0" applyProtection="0">
      <alignment vertical="center"/>
    </xf>
    <xf numFmtId="0" fontId="157" fillId="48" borderId="0" applyNumberFormat="0" applyBorder="0" applyAlignment="0" applyProtection="0">
      <alignment vertical="center"/>
    </xf>
    <xf numFmtId="0" fontId="157" fillId="49" borderId="0" applyNumberFormat="0" applyBorder="0" applyAlignment="0" applyProtection="0">
      <alignment vertical="center"/>
    </xf>
    <xf numFmtId="0" fontId="157" fillId="54" borderId="0" applyNumberFormat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7" fillId="56" borderId="16" applyNumberFormat="0" applyAlignment="0" applyProtection="0">
      <alignment vertical="center"/>
    </xf>
    <xf numFmtId="0" fontId="238" fillId="57" borderId="0" applyNumberFormat="0" applyBorder="0" applyAlignment="0" applyProtection="0">
      <alignment vertical="center"/>
    </xf>
    <xf numFmtId="0" fontId="239" fillId="58" borderId="21" applyNumberFormat="0" applyFont="0" applyAlignment="0" applyProtection="0">
      <alignment vertical="center"/>
    </xf>
    <xf numFmtId="0" fontId="239" fillId="58" borderId="21" applyNumberFormat="0" applyFont="0" applyAlignment="0" applyProtection="0">
      <alignment vertical="center"/>
    </xf>
    <xf numFmtId="0" fontId="239" fillId="58" borderId="21" applyNumberFormat="0" applyFont="0" applyAlignment="0" applyProtection="0">
      <alignment vertical="center"/>
    </xf>
    <xf numFmtId="0" fontId="239" fillId="58" borderId="21" applyNumberFormat="0" applyFont="0" applyAlignment="0" applyProtection="0">
      <alignment vertical="center"/>
    </xf>
    <xf numFmtId="0" fontId="240" fillId="0" borderId="17" applyNumberFormat="0" applyFill="0" applyAlignment="0" applyProtection="0">
      <alignment vertical="center"/>
    </xf>
    <xf numFmtId="0" fontId="158" fillId="119" borderId="0" applyNumberFormat="0" applyBorder="0" applyAlignment="0" applyProtection="0"/>
    <xf numFmtId="0" fontId="158" fillId="54" borderId="0" applyNumberFormat="0" applyBorder="0" applyAlignment="0" applyProtection="0"/>
    <xf numFmtId="0" fontId="158" fillId="46" borderId="0" applyNumberFormat="0" applyBorder="0" applyAlignment="0" applyProtection="0"/>
    <xf numFmtId="0" fontId="158" fillId="120" borderId="0" applyNumberFormat="0" applyBorder="0" applyAlignment="0" applyProtection="0"/>
    <xf numFmtId="0" fontId="158" fillId="49" borderId="0" applyNumberFormat="0" applyBorder="0" applyAlignment="0" applyProtection="0"/>
    <xf numFmtId="0" fontId="158" fillId="52" borderId="0" applyNumberFormat="0" applyBorder="0" applyAlignment="0" applyProtection="0"/>
    <xf numFmtId="0" fontId="241" fillId="0" borderId="0" applyNumberFormat="0" applyFill="0" applyBorder="0" applyAlignment="0" applyProtection="0"/>
    <xf numFmtId="0" fontId="242" fillId="65" borderId="15" applyNumberFormat="0" applyAlignment="0" applyProtection="0"/>
    <xf numFmtId="0" fontId="243" fillId="40" borderId="0" applyNumberFormat="0" applyBorder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6" fillId="58" borderId="21" applyNumberFormat="0" applyFont="0" applyAlignment="0" applyProtection="0"/>
    <xf numFmtId="0" fontId="6" fillId="58" borderId="21" applyNumberFormat="0" applyFont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45" fillId="57" borderId="0" applyNumberFormat="0" applyBorder="0" applyAlignment="0" applyProtection="0"/>
    <xf numFmtId="0" fontId="246" fillId="0" borderId="0"/>
    <xf numFmtId="0" fontId="247" fillId="0" borderId="0" applyNumberFormat="0" applyFill="0" applyBorder="0" applyAlignment="0" applyProtection="0"/>
    <xf numFmtId="0" fontId="248" fillId="56" borderId="16" applyNumberFormat="0" applyAlignment="0" applyProtection="0"/>
    <xf numFmtId="41" fontId="177" fillId="0" borderId="0" applyFont="0" applyFill="0" applyBorder="0" applyAlignment="0" applyProtection="0">
      <alignment vertical="center"/>
    </xf>
    <xf numFmtId="41" fontId="177" fillId="0" borderId="0" applyFont="0" applyFill="0" applyBorder="0" applyAlignment="0" applyProtection="0">
      <alignment vertical="center"/>
    </xf>
    <xf numFmtId="41" fontId="177" fillId="0" borderId="0" applyFont="0" applyFill="0" applyBorder="0" applyAlignment="0" applyProtection="0">
      <alignment vertical="center"/>
    </xf>
    <xf numFmtId="41" fontId="177" fillId="0" borderId="0" applyFont="0" applyFill="0" applyBorder="0" applyAlignment="0" applyProtection="0"/>
    <xf numFmtId="41" fontId="155" fillId="0" borderId="0" applyFont="0" applyFill="0" applyBorder="0" applyAlignment="0" applyProtection="0">
      <alignment vertical="center"/>
    </xf>
    <xf numFmtId="41" fontId="177" fillId="0" borderId="0" applyFont="0" applyFill="0" applyBorder="0" applyAlignment="0" applyProtection="0">
      <alignment vertical="center"/>
    </xf>
    <xf numFmtId="41" fontId="177" fillId="0" borderId="0" applyFont="0" applyFill="0" applyBorder="0" applyAlignment="0" applyProtection="0">
      <alignment vertical="center"/>
    </xf>
    <xf numFmtId="41" fontId="17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3" fontId="17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59" applyNumberFormat="0" applyFill="0" applyAlignment="0" applyProtection="0"/>
    <xf numFmtId="0" fontId="249" fillId="0" borderId="60" applyNumberFormat="0" applyFill="0" applyAlignment="0" applyProtection="0"/>
    <xf numFmtId="0" fontId="250" fillId="57" borderId="15" applyNumberFormat="0" applyAlignment="0" applyProtection="0"/>
    <xf numFmtId="0" fontId="251" fillId="0" borderId="0" applyNumberFormat="0" applyFill="0" applyBorder="0" applyAlignment="0" applyProtection="0"/>
    <xf numFmtId="0" fontId="252" fillId="0" borderId="61" applyNumberFormat="0" applyFill="0" applyAlignment="0" applyProtection="0"/>
    <xf numFmtId="0" fontId="253" fillId="0" borderId="62" applyNumberFormat="0" applyFill="0" applyAlignment="0" applyProtection="0"/>
    <xf numFmtId="0" fontId="254" fillId="0" borderId="63" applyNumberFormat="0" applyFill="0" applyAlignment="0" applyProtection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>
      <alignment vertical="center"/>
    </xf>
    <xf numFmtId="0" fontId="256" fillId="41" borderId="0" applyNumberFormat="0" applyBorder="0" applyAlignment="0" applyProtection="0"/>
    <xf numFmtId="0" fontId="257" fillId="65" borderId="22" applyNumberFormat="0" applyAlignment="0" applyProtection="0"/>
    <xf numFmtId="204" fontId="258" fillId="0" borderId="0" applyFont="0" applyFill="0" applyBorder="0" applyAlignment="0" applyProtection="0"/>
    <xf numFmtId="205" fontId="258" fillId="0" borderId="0" applyFont="0" applyFill="0" applyBorder="0" applyAlignment="0" applyProtection="0"/>
    <xf numFmtId="0" fontId="144" fillId="0" borderId="0" applyFont="0" applyFill="0" applyBorder="0" applyAlignment="0" applyProtection="0"/>
    <xf numFmtId="169" fontId="6" fillId="0" borderId="0" applyFont="0" applyFill="0" applyBorder="0" applyAlignment="0" applyProtection="0"/>
    <xf numFmtId="179" fontId="177" fillId="0" borderId="0">
      <alignment vertical="center"/>
    </xf>
    <xf numFmtId="179" fontId="177" fillId="0" borderId="0">
      <alignment vertical="center"/>
    </xf>
    <xf numFmtId="179" fontId="177" fillId="0" borderId="0">
      <alignment vertical="center"/>
    </xf>
    <xf numFmtId="179" fontId="177" fillId="0" borderId="0"/>
    <xf numFmtId="179" fontId="155" fillId="0" borderId="0">
      <alignment vertical="center"/>
    </xf>
    <xf numFmtId="179" fontId="177" fillId="0" borderId="0">
      <alignment vertical="center"/>
    </xf>
    <xf numFmtId="179" fontId="177" fillId="0" borderId="0"/>
    <xf numFmtId="179" fontId="177" fillId="0" borderId="0">
      <alignment vertical="center"/>
    </xf>
    <xf numFmtId="179" fontId="177" fillId="0" borderId="0">
      <alignment vertical="center"/>
    </xf>
    <xf numFmtId="0" fontId="259" fillId="0" borderId="0"/>
    <xf numFmtId="0" fontId="26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61" fillId="42" borderId="15" applyNumberFormat="0" applyAlignment="0" applyProtection="0">
      <alignment vertical="center"/>
    </xf>
    <xf numFmtId="0" fontId="261" fillId="42" borderId="15" applyNumberFormat="0" applyAlignment="0" applyProtection="0">
      <alignment vertical="center"/>
    </xf>
    <xf numFmtId="0" fontId="261" fillId="42" borderId="15" applyNumberFormat="0" applyAlignment="0" applyProtection="0">
      <alignment vertical="center"/>
    </xf>
    <xf numFmtId="0" fontId="261" fillId="42" borderId="15" applyNumberFormat="0" applyAlignment="0" applyProtection="0">
      <alignment vertical="center"/>
    </xf>
    <xf numFmtId="276" fontId="135" fillId="0" borderId="0" applyFont="0" applyFill="0" applyBorder="0" applyProtection="0">
      <alignment vertical="center"/>
      <protection locked="0"/>
    </xf>
    <xf numFmtId="0" fontId="262" fillId="55" borderId="22" applyNumberFormat="0" applyAlignment="0" applyProtection="0">
      <alignment vertical="center"/>
    </xf>
    <xf numFmtId="0" fontId="262" fillId="55" borderId="22" applyNumberFormat="0" applyAlignment="0" applyProtection="0">
      <alignment vertical="center"/>
    </xf>
    <xf numFmtId="0" fontId="262" fillId="55" borderId="22" applyNumberFormat="0" applyAlignment="0" applyProtection="0">
      <alignment vertical="center"/>
    </xf>
    <xf numFmtId="0" fontId="262" fillId="55" borderId="22" applyNumberFormat="0" applyAlignment="0" applyProtection="0">
      <alignment vertical="center"/>
    </xf>
    <xf numFmtId="205" fontId="14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3" fillId="0" borderId="0" applyNumberFormat="0" applyFill="0" applyBorder="0" applyAlignment="0" applyProtection="0">
      <alignment vertical="top"/>
      <protection locked="0"/>
    </xf>
    <xf numFmtId="0" fontId="264" fillId="39" borderId="0" applyNumberFormat="0" applyBorder="0" applyAlignment="0" applyProtection="0">
      <alignment vertical="center"/>
    </xf>
    <xf numFmtId="0" fontId="265" fillId="38" borderId="0" applyNumberFormat="0" applyBorder="0" applyAlignment="0" applyProtection="0">
      <alignment vertical="center"/>
    </xf>
    <xf numFmtId="0" fontId="140" fillId="0" borderId="0">
      <alignment vertical="center"/>
    </xf>
    <xf numFmtId="0" fontId="159" fillId="51" borderId="0" applyNumberFormat="0" applyBorder="0" applyAlignment="0" applyProtection="0">
      <alignment vertical="center"/>
    </xf>
    <xf numFmtId="0" fontId="159" fillId="52" borderId="0" applyNumberFormat="0" applyBorder="0" applyAlignment="0" applyProtection="0">
      <alignment vertical="center"/>
    </xf>
    <xf numFmtId="0" fontId="159" fillId="53" borderId="0" applyNumberFormat="0" applyBorder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59" fillId="49" borderId="0" applyNumberFormat="0" applyBorder="0" applyAlignment="0" applyProtection="0">
      <alignment vertical="center"/>
    </xf>
    <xf numFmtId="0" fontId="159" fillId="54" borderId="0" applyNumberFormat="0" applyBorder="0" applyAlignment="0" applyProtection="0">
      <alignment vertical="center"/>
    </xf>
    <xf numFmtId="0" fontId="266" fillId="38" borderId="0" applyNumberFormat="0" applyBorder="0" applyAlignment="0" applyProtection="0">
      <alignment vertical="center"/>
    </xf>
    <xf numFmtId="0" fontId="140" fillId="0" borderId="0"/>
    <xf numFmtId="0" fontId="267" fillId="0" borderId="0"/>
    <xf numFmtId="0" fontId="268" fillId="0" borderId="0" applyNumberFormat="0" applyFill="0" applyBorder="0" applyAlignment="0" applyProtection="0">
      <alignment vertical="center"/>
    </xf>
    <xf numFmtId="0" fontId="269" fillId="0" borderId="18" applyNumberFormat="0" applyFill="0" applyAlignment="0" applyProtection="0">
      <alignment vertical="center"/>
    </xf>
    <xf numFmtId="0" fontId="270" fillId="0" borderId="19" applyNumberFormat="0" applyFill="0" applyAlignment="0" applyProtection="0">
      <alignment vertical="center"/>
    </xf>
    <xf numFmtId="0" fontId="271" fillId="0" borderId="20" applyNumberFormat="0" applyFill="0" applyAlignment="0" applyProtection="0">
      <alignment vertical="center"/>
    </xf>
    <xf numFmtId="0" fontId="271" fillId="0" borderId="0" applyNumberFormat="0" applyFill="0" applyBorder="0" applyAlignment="0" applyProtection="0">
      <alignment vertical="center"/>
    </xf>
    <xf numFmtId="43" fontId="272" fillId="0" borderId="0" applyFont="0" applyFill="0" applyBorder="0" applyAlignment="0" applyProtection="0"/>
    <xf numFmtId="41" fontId="6" fillId="0" borderId="0" applyFont="0" applyFill="0" applyBorder="0" applyAlignment="0" applyProtection="0"/>
    <xf numFmtId="277" fontId="273" fillId="0" borderId="0" applyFont="0" applyFill="0" applyBorder="0" applyAlignment="0" applyProtection="0"/>
    <xf numFmtId="278" fontId="273" fillId="0" borderId="0" applyFont="0" applyFill="0" applyBorder="0" applyAlignment="0" applyProtection="0"/>
    <xf numFmtId="0" fontId="274" fillId="56" borderId="16" applyNumberFormat="0" applyAlignment="0" applyProtection="0">
      <alignment vertical="center"/>
    </xf>
    <xf numFmtId="0" fontId="275" fillId="0" borderId="0"/>
    <xf numFmtId="0" fontId="276" fillId="0" borderId="0">
      <alignment vertical="center"/>
    </xf>
    <xf numFmtId="0" fontId="277" fillId="0" borderId="23" applyNumberFormat="0" applyFill="0" applyAlignment="0" applyProtection="0">
      <alignment vertical="center"/>
    </xf>
    <xf numFmtId="0" fontId="6" fillId="58" borderId="21" applyNumberFormat="0" applyFont="0" applyAlignment="0" applyProtection="0">
      <alignment vertical="center"/>
    </xf>
    <xf numFmtId="0" fontId="6" fillId="58" borderId="21" applyNumberFormat="0" applyFont="0" applyAlignment="0" applyProtection="0">
      <alignment vertical="center"/>
    </xf>
    <xf numFmtId="169" fontId="278" fillId="0" borderId="0" applyFont="0" applyFill="0" applyBorder="0" applyAlignment="0" applyProtection="0"/>
    <xf numFmtId="170" fontId="278" fillId="0" borderId="0" applyFont="0" applyFill="0" applyBorder="0" applyAlignment="0" applyProtection="0"/>
    <xf numFmtId="0" fontId="279" fillId="39" borderId="0" applyNumberFormat="0" applyBorder="0" applyAlignment="0" applyProtection="0">
      <alignment vertical="center"/>
    </xf>
    <xf numFmtId="0" fontId="280" fillId="0" borderId="18" applyNumberFormat="0" applyFill="0" applyAlignment="0" applyProtection="0">
      <alignment vertical="center"/>
    </xf>
    <xf numFmtId="0" fontId="281" fillId="0" borderId="19" applyNumberFormat="0" applyFill="0" applyAlignment="0" applyProtection="0">
      <alignment vertical="center"/>
    </xf>
    <xf numFmtId="0" fontId="282" fillId="0" borderId="20" applyNumberFormat="0" applyFill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3" fillId="0" borderId="0" applyNumberFormat="0" applyFill="0" applyBorder="0" applyAlignment="0" applyProtection="0">
      <alignment vertical="center"/>
    </xf>
    <xf numFmtId="0" fontId="284" fillId="55" borderId="15" applyNumberFormat="0" applyAlignment="0" applyProtection="0">
      <alignment vertical="center"/>
    </xf>
    <xf numFmtId="0" fontId="284" fillId="55" borderId="15" applyNumberFormat="0" applyAlignment="0" applyProtection="0">
      <alignment vertical="center"/>
    </xf>
    <xf numFmtId="0" fontId="284" fillId="55" borderId="15" applyNumberFormat="0" applyAlignment="0" applyProtection="0">
      <alignment vertical="center"/>
    </xf>
    <xf numFmtId="0" fontId="284" fillId="55" borderId="15" applyNumberFormat="0" applyAlignment="0" applyProtection="0">
      <alignment vertical="center"/>
    </xf>
    <xf numFmtId="0" fontId="285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287" fillId="0" borderId="0" applyNumberFormat="0" applyFill="0" applyBorder="0" applyAlignment="0" applyProtection="0">
      <alignment vertical="center"/>
    </xf>
    <xf numFmtId="0" fontId="288" fillId="55" borderId="15" applyNumberFormat="0" applyAlignment="0" applyProtection="0">
      <alignment vertical="center"/>
    </xf>
    <xf numFmtId="279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0" fontId="289" fillId="0" borderId="0" applyNumberFormat="0" applyFill="0" applyBorder="0" applyAlignment="0" applyProtection="0">
      <alignment vertical="top"/>
      <protection locked="0"/>
    </xf>
    <xf numFmtId="0" fontId="289" fillId="0" borderId="0" applyNumberFormat="0" applyFill="0" applyBorder="0" applyAlignment="0" applyProtection="0">
      <alignment vertical="top"/>
      <protection locked="0"/>
    </xf>
    <xf numFmtId="0" fontId="290" fillId="42" borderId="15" applyNumberFormat="0" applyAlignment="0" applyProtection="0">
      <alignment vertical="center"/>
    </xf>
    <xf numFmtId="0" fontId="291" fillId="55" borderId="22" applyNumberFormat="0" applyAlignment="0" applyProtection="0">
      <alignment vertical="center"/>
    </xf>
    <xf numFmtId="0" fontId="292" fillId="57" borderId="0" applyNumberFormat="0" applyBorder="0" applyAlignment="0" applyProtection="0">
      <alignment vertical="center"/>
    </xf>
    <xf numFmtId="0" fontId="293" fillId="0" borderId="17" applyNumberFormat="0" applyFill="0" applyAlignment="0" applyProtection="0">
      <alignment vertical="center"/>
    </xf>
    <xf numFmtId="0" fontId="294" fillId="0" borderId="0" applyNumberFormat="0" applyFill="0" applyBorder="0" applyAlignment="0" applyProtection="0">
      <alignment vertical="top"/>
      <protection locked="0"/>
    </xf>
    <xf numFmtId="0" fontId="295" fillId="0" borderId="23" applyNumberFormat="0" applyFill="0" applyAlignment="0" applyProtection="0">
      <alignment vertical="center"/>
    </xf>
    <xf numFmtId="0" fontId="295" fillId="0" borderId="23" applyNumberFormat="0" applyFill="0" applyAlignment="0" applyProtection="0">
      <alignment vertical="center"/>
    </xf>
    <xf numFmtId="0" fontId="295" fillId="0" borderId="23" applyNumberFormat="0" applyFill="0" applyAlignment="0" applyProtection="0">
      <alignment vertical="center"/>
    </xf>
    <xf numFmtId="0" fontId="295" fillId="0" borderId="23" applyNumberFormat="0" applyFill="0" applyAlignment="0" applyProtection="0">
      <alignment vertical="center"/>
    </xf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 readingOrder="1"/>
    </xf>
    <xf numFmtId="164" fontId="3" fillId="3" borderId="2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vertical="center" wrapText="1" readingOrder="1"/>
    </xf>
    <xf numFmtId="17" fontId="2" fillId="0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 horizontal="left" vertical="center" readingOrder="1"/>
    </xf>
    <xf numFmtId="165" fontId="4" fillId="5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center" wrapText="1" indent="3" readingOrder="1"/>
    </xf>
    <xf numFmtId="165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center" readingOrder="1"/>
    </xf>
    <xf numFmtId="0" fontId="0" fillId="0" borderId="0" xfId="0" applyFont="1"/>
    <xf numFmtId="165" fontId="4" fillId="0" borderId="0" xfId="1" applyNumberFormat="1" applyFont="1" applyFill="1" applyBorder="1" applyAlignment="1">
      <alignment horizontal="center" vertical="center" wrapText="1" readingOrder="1"/>
    </xf>
    <xf numFmtId="43" fontId="0" fillId="0" borderId="0" xfId="0" applyNumberFormat="1"/>
    <xf numFmtId="12" fontId="7" fillId="0" borderId="0" xfId="2" applyNumberFormat="1" applyFont="1" applyAlignment="1">
      <alignment horizontal="left" wrapText="1"/>
    </xf>
    <xf numFmtId="17" fontId="2" fillId="2" borderId="0" xfId="0" quotePrefix="1" applyNumberFormat="1" applyFont="1" applyFill="1"/>
    <xf numFmtId="0" fontId="1" fillId="0" borderId="0" xfId="0" applyFont="1"/>
    <xf numFmtId="4" fontId="0" fillId="0" borderId="0" xfId="0" applyNumberFormat="1"/>
    <xf numFmtId="12" fontId="10" fillId="0" borderId="0" xfId="2" applyNumberFormat="1" applyFont="1" applyAlignment="1">
      <alignment horizontal="left" wrapText="1"/>
    </xf>
    <xf numFmtId="43" fontId="10" fillId="0" borderId="0" xfId="1" applyFont="1" applyAlignment="1">
      <alignment horizontal="left" wrapText="1"/>
    </xf>
    <xf numFmtId="12" fontId="0" fillId="0" borderId="0" xfId="0" applyNumberFormat="1" applyAlignment="1">
      <alignment horizontal="left"/>
    </xf>
    <xf numFmtId="43" fontId="0" fillId="0" borderId="0" xfId="1" applyFont="1"/>
    <xf numFmtId="12" fontId="1" fillId="0" borderId="0" xfId="0" applyNumberFormat="1" applyFont="1" applyAlignment="1">
      <alignment horizontal="left"/>
    </xf>
    <xf numFmtId="43" fontId="1" fillId="0" borderId="0" xfId="1" applyFont="1"/>
    <xf numFmtId="0" fontId="7" fillId="0" borderId="0" xfId="2" applyFont="1" applyAlignment="1">
      <alignment wrapText="1"/>
    </xf>
    <xf numFmtId="43" fontId="7" fillId="0" borderId="0" xfId="1" applyFont="1" applyAlignment="1">
      <alignment horizontal="right" wrapText="1"/>
    </xf>
    <xf numFmtId="43" fontId="7" fillId="0" borderId="0" xfId="1" applyFont="1" applyAlignment="1">
      <alignment wrapText="1"/>
    </xf>
    <xf numFmtId="12" fontId="7" fillId="0" borderId="0" xfId="2" applyNumberFormat="1" applyFont="1" applyAlignment="1">
      <alignment horizontal="left"/>
    </xf>
    <xf numFmtId="0" fontId="7" fillId="0" borderId="0" xfId="2" applyFont="1" applyAlignment="1"/>
    <xf numFmtId="43" fontId="7" fillId="0" borderId="0" xfId="1" applyFont="1" applyAlignment="1">
      <alignment horizontal="right"/>
    </xf>
    <xf numFmtId="43" fontId="7" fillId="0" borderId="0" xfId="1" applyFont="1" applyAlignment="1"/>
    <xf numFmtId="0" fontId="2" fillId="2" borderId="0" xfId="0" quotePrefix="1" applyFont="1" applyFill="1" applyAlignment="1"/>
    <xf numFmtId="0" fontId="0" fillId="0" borderId="0" xfId="0" applyFont="1" applyFill="1"/>
    <xf numFmtId="12" fontId="11" fillId="0" borderId="0" xfId="2" applyNumberFormat="1" applyFont="1" applyAlignment="1" applyProtection="1">
      <alignment horizontal="left" vertical="center" wrapText="1"/>
    </xf>
    <xf numFmtId="0" fontId="11" fillId="0" borderId="0" xfId="2" applyFont="1" applyAlignment="1" applyProtection="1">
      <alignment vertical="center" wrapText="1"/>
    </xf>
    <xf numFmtId="43" fontId="11" fillId="0" borderId="0" xfId="1" applyFont="1" applyAlignment="1" applyProtection="1">
      <alignment horizontal="right" vertical="center" wrapText="1"/>
    </xf>
    <xf numFmtId="43" fontId="11" fillId="0" borderId="0" xfId="1" applyFont="1" applyAlignment="1" applyProtection="1">
      <alignment vertical="center" wrapText="1"/>
    </xf>
    <xf numFmtId="0" fontId="9" fillId="0" borderId="0" xfId="3" applyFont="1" applyAlignment="1" applyProtection="1">
      <alignment vertical="center" wrapText="1"/>
    </xf>
    <xf numFmtId="12" fontId="10" fillId="0" borderId="0" xfId="4" applyNumberFormat="1" applyFont="1" applyAlignment="1">
      <alignment vertical="center" wrapText="1"/>
    </xf>
    <xf numFmtId="0" fontId="11" fillId="0" borderId="0" xfId="5" applyFont="1" applyAlignment="1" applyProtection="1">
      <alignment vertical="center"/>
    </xf>
    <xf numFmtId="4" fontId="11" fillId="0" borderId="0" xfId="5" applyNumberFormat="1" applyFont="1" applyAlignment="1" applyProtection="1">
      <alignment horizontal="right" vertical="center"/>
    </xf>
    <xf numFmtId="4" fontId="11" fillId="0" borderId="0" xfId="5" applyNumberFormat="1" applyFont="1" applyAlignment="1" applyProtection="1">
      <alignment vertical="center"/>
    </xf>
    <xf numFmtId="0" fontId="13" fillId="0" borderId="0" xfId="6" applyNumberFormat="1" applyFont="1" applyFill="1" applyBorder="1" applyAlignment="1" applyProtection="1"/>
    <xf numFmtId="0" fontId="14" fillId="0" borderId="0" xfId="0" applyFont="1"/>
    <xf numFmtId="0" fontId="16" fillId="0" borderId="0" xfId="6" applyFont="1" applyAlignment="1" applyProtection="1"/>
    <xf numFmtId="12" fontId="13" fillId="0" borderId="0" xfId="6" applyNumberFormat="1" applyFont="1" applyAlignment="1" applyProtection="1">
      <alignment vertical="center"/>
    </xf>
    <xf numFmtId="0" fontId="13" fillId="0" borderId="0" xfId="6" applyFont="1" applyAlignment="1" applyProtection="1">
      <alignment vertical="center"/>
    </xf>
    <xf numFmtId="12" fontId="9" fillId="0" borderId="0" xfId="3" applyNumberFormat="1" applyFont="1" applyAlignment="1" applyProtection="1">
      <alignment horizontal="right" vertical="center" wrapText="1"/>
    </xf>
    <xf numFmtId="0" fontId="6" fillId="0" borderId="0" xfId="43" applyAlignment="1"/>
    <xf numFmtId="0" fontId="0" fillId="0" borderId="0" xfId="0" applyAlignment="1"/>
    <xf numFmtId="0" fontId="35" fillId="0" borderId="0" xfId="43" applyFont="1" applyAlignment="1"/>
    <xf numFmtId="0" fontId="6" fillId="0" borderId="0" xfId="48" applyAlignment="1"/>
    <xf numFmtId="0" fontId="33" fillId="0" borderId="0" xfId="48" applyFont="1" applyAlignment="1">
      <alignment vertical="center"/>
    </xf>
    <xf numFmtId="0" fontId="35" fillId="0" borderId="0" xfId="48" applyFont="1" applyAlignment="1"/>
    <xf numFmtId="0" fontId="37" fillId="0" borderId="0" xfId="50" applyFont="1" applyFill="1"/>
    <xf numFmtId="49" fontId="36" fillId="0" borderId="0" xfId="49" applyNumberFormat="1" applyFont="1" applyFill="1" applyBorder="1" applyAlignment="1">
      <alignment vertical="top"/>
    </xf>
    <xf numFmtId="0" fontId="37" fillId="0" borderId="0" xfId="50" applyFont="1" applyFill="1" applyAlignment="1">
      <alignment horizontal="center"/>
    </xf>
    <xf numFmtId="0" fontId="37" fillId="0" borderId="0" xfId="49" applyNumberFormat="1" applyFont="1" applyFill="1" applyBorder="1"/>
    <xf numFmtId="0" fontId="37" fillId="0" borderId="0" xfId="49" applyNumberFormat="1" applyFont="1" applyFill="1" applyBorder="1" applyAlignment="1">
      <alignment horizontal="left" indent="1"/>
    </xf>
    <xf numFmtId="0" fontId="37" fillId="0" borderId="0" xfId="50" applyNumberFormat="1" applyFont="1" applyFill="1" applyBorder="1"/>
    <xf numFmtId="0" fontId="37" fillId="0" borderId="0" xfId="50" applyFont="1" applyFill="1" applyBorder="1"/>
    <xf numFmtId="0" fontId="37" fillId="0" borderId="0" xfId="49" applyNumberFormat="1" applyFont="1" applyFill="1" applyBorder="1" applyAlignment="1">
      <alignment horizontal="centerContinuous"/>
    </xf>
    <xf numFmtId="166" fontId="37" fillId="0" borderId="0" xfId="49" applyNumberFormat="1" applyFont="1" applyFill="1"/>
    <xf numFmtId="168" fontId="0" fillId="0" borderId="0" xfId="0" applyNumberFormat="1" applyFont="1"/>
    <xf numFmtId="1" fontId="7" fillId="0" borderId="0" xfId="2" applyNumberFormat="1" applyFont="1" applyAlignment="1">
      <alignment horizontal="left" wrapText="1"/>
    </xf>
    <xf numFmtId="1" fontId="10" fillId="0" borderId="0" xfId="4" applyNumberFormat="1" applyFont="1" applyAlignment="1">
      <alignment horizontal="left" vertical="center" wrapText="1"/>
    </xf>
    <xf numFmtId="1" fontId="0" fillId="0" borderId="0" xfId="0" applyNumberFormat="1" applyAlignment="1">
      <alignment horizontal="left"/>
    </xf>
    <xf numFmtId="167" fontId="0" fillId="0" borderId="0" xfId="0" applyNumberFormat="1"/>
    <xf numFmtId="0" fontId="37" fillId="0" borderId="0" xfId="51" quotePrefix="1" applyFont="1" applyFill="1" applyBorder="1" applyAlignment="1">
      <alignment horizontal="center"/>
    </xf>
    <xf numFmtId="167" fontId="37" fillId="0" borderId="0" xfId="51" quotePrefix="1" applyNumberFormat="1" applyFont="1" applyFill="1" applyBorder="1" applyAlignment="1">
      <alignment horizontal="left"/>
    </xf>
    <xf numFmtId="168" fontId="42" fillId="0" borderId="0" xfId="1" applyNumberFormat="1" applyFont="1" applyFill="1" applyBorder="1" applyAlignment="1">
      <alignment horizontal="center" vertical="center" wrapText="1" readingOrder="1"/>
    </xf>
    <xf numFmtId="168" fontId="43" fillId="0" borderId="0" xfId="1" applyNumberFormat="1" applyFont="1" applyFill="1" applyBorder="1" applyAlignment="1"/>
    <xf numFmtId="168" fontId="43" fillId="0" borderId="0" xfId="1" applyNumberFormat="1" applyFont="1" applyFill="1" applyBorder="1" applyAlignment="1">
      <alignment horizontal="right"/>
    </xf>
    <xf numFmtId="43" fontId="43" fillId="0" borderId="0" xfId="1" applyFont="1" applyFill="1" applyBorder="1" applyAlignment="1">
      <alignment horizontal="right"/>
    </xf>
    <xf numFmtId="43" fontId="41" fillId="0" borderId="0" xfId="1" applyFont="1" applyFill="1" applyBorder="1" applyAlignment="1">
      <alignment horizontal="right"/>
    </xf>
    <xf numFmtId="43" fontId="43" fillId="0" borderId="0" xfId="1" applyFont="1" applyFill="1" applyBorder="1" applyAlignment="1"/>
    <xf numFmtId="166" fontId="43" fillId="0" borderId="0" xfId="49" applyNumberFormat="1" applyFont="1" applyFill="1" applyBorder="1"/>
    <xf numFmtId="166" fontId="43" fillId="0" borderId="0" xfId="49" applyNumberFormat="1" applyFont="1" applyFill="1"/>
    <xf numFmtId="0" fontId="44" fillId="0" borderId="0" xfId="0" applyFont="1"/>
    <xf numFmtId="4" fontId="1" fillId="0" borderId="0" xfId="0" applyNumberFormat="1" applyFont="1"/>
    <xf numFmtId="4" fontId="1" fillId="0" borderId="0" xfId="1" applyNumberFormat="1" applyFont="1"/>
    <xf numFmtId="0" fontId="0" fillId="0" borderId="0" xfId="0"/>
    <xf numFmtId="0" fontId="296" fillId="0" borderId="0" xfId="49" applyNumberFormat="1" applyFont="1" applyFill="1" applyBorder="1" applyAlignment="1">
      <alignment vertical="top"/>
    </xf>
    <xf numFmtId="168" fontId="297" fillId="0" borderId="0" xfId="1" applyNumberFormat="1" applyFont="1" applyFill="1" applyBorder="1" applyAlignment="1">
      <alignment horizontal="right"/>
    </xf>
    <xf numFmtId="0" fontId="296" fillId="4" borderId="0" xfId="49" applyNumberFormat="1" applyFont="1" applyFill="1" applyBorder="1" applyAlignment="1">
      <alignment vertical="top"/>
    </xf>
    <xf numFmtId="168" fontId="297" fillId="4" borderId="0" xfId="1" applyNumberFormat="1" applyFont="1" applyFill="1" applyBorder="1" applyAlignment="1">
      <alignment horizontal="right"/>
    </xf>
    <xf numFmtId="164" fontId="3" fillId="3" borderId="64" xfId="0" applyNumberFormat="1" applyFont="1" applyFill="1" applyBorder="1" applyAlignment="1">
      <alignment horizontal="center" vertical="center" wrapText="1" readingOrder="1"/>
    </xf>
    <xf numFmtId="0" fontId="38" fillId="0" borderId="0" xfId="49" applyNumberFormat="1" applyFont="1" applyFill="1" applyBorder="1" applyAlignment="1">
      <alignment vertical="top"/>
    </xf>
    <xf numFmtId="0" fontId="38" fillId="0" borderId="0" xfId="50" applyNumberFormat="1" applyFont="1" applyFill="1" applyBorder="1" applyAlignment="1">
      <alignment horizontal="left" vertical="top" indent="1"/>
    </xf>
    <xf numFmtId="0" fontId="38" fillId="0" borderId="0" xfId="49" applyNumberFormat="1" applyFont="1" applyFill="1" applyBorder="1" applyAlignment="1">
      <alignment horizontal="left" vertical="top" indent="1"/>
    </xf>
    <xf numFmtId="0" fontId="38" fillId="0" borderId="0" xfId="50" applyFont="1" applyFill="1" applyBorder="1"/>
    <xf numFmtId="0" fontId="38" fillId="0" borderId="0" xfId="49" applyNumberFormat="1" applyFont="1" applyFill="1" applyBorder="1"/>
    <xf numFmtId="0" fontId="0" fillId="0" borderId="0" xfId="0" applyFont="1" applyBorder="1"/>
    <xf numFmtId="49" fontId="36" fillId="0" borderId="0" xfId="49" applyNumberFormat="1" applyFont="1" applyFill="1" applyBorder="1" applyAlignment="1">
      <alignment horizontal="center" vertical="top"/>
    </xf>
    <xf numFmtId="166" fontId="37" fillId="0" borderId="0" xfId="49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49" applyNumberFormat="1" applyFont="1" applyFill="1" applyBorder="1" applyAlignment="1">
      <alignment horizontal="center"/>
    </xf>
    <xf numFmtId="0" fontId="37" fillId="0" borderId="0" xfId="50" applyNumberFormat="1" applyFont="1" applyFill="1" applyBorder="1" applyAlignment="1">
      <alignment horizontal="center"/>
    </xf>
    <xf numFmtId="0" fontId="37" fillId="0" borderId="0" xfId="50" applyFont="1" applyFill="1" applyBorder="1" applyAlignment="1">
      <alignment horizontal="center"/>
    </xf>
    <xf numFmtId="164" fontId="3" fillId="3" borderId="64" xfId="0" applyNumberFormat="1" applyFont="1" applyFill="1" applyBorder="1" applyAlignment="1">
      <alignment horizontal="left" vertical="center" wrapText="1" readingOrder="1"/>
    </xf>
    <xf numFmtId="0" fontId="296" fillId="0" borderId="0" xfId="50" applyNumberFormat="1" applyFont="1" applyFill="1" applyBorder="1" applyAlignment="1">
      <alignment vertical="top"/>
    </xf>
    <xf numFmtId="168" fontId="298" fillId="0" borderId="0" xfId="1" applyNumberFormat="1" applyFont="1" applyFill="1" applyBorder="1" applyAlignment="1">
      <alignment horizontal="center" vertical="center" wrapText="1" readingOrder="1"/>
    </xf>
    <xf numFmtId="0" fontId="296" fillId="0" borderId="0" xfId="49" applyNumberFormat="1" applyFont="1" applyFill="1" applyBorder="1"/>
    <xf numFmtId="168" fontId="297" fillId="0" borderId="0" xfId="1" applyNumberFormat="1" applyFont="1" applyFill="1" applyBorder="1" applyAlignment="1"/>
    <xf numFmtId="165" fontId="298" fillId="0" borderId="0" xfId="1" applyNumberFormat="1" applyFont="1" applyFill="1" applyBorder="1" applyAlignment="1">
      <alignment horizontal="center" vertical="center" wrapText="1" readingOrder="1"/>
    </xf>
    <xf numFmtId="0" fontId="296" fillId="121" borderId="0" xfId="49" applyNumberFormat="1" applyFont="1" applyFill="1" applyBorder="1"/>
    <xf numFmtId="168" fontId="297" fillId="121" borderId="0" xfId="1" applyNumberFormat="1" applyFont="1" applyFill="1" applyBorder="1" applyAlignment="1">
      <alignment horizontal="right"/>
    </xf>
    <xf numFmtId="49" fontId="299" fillId="0" borderId="0" xfId="50" applyNumberFormat="1" applyFont="1" applyFill="1" applyBorder="1" applyAlignment="1">
      <alignment vertical="center"/>
    </xf>
    <xf numFmtId="0" fontId="299" fillId="0" borderId="0" xfId="50" applyNumberFormat="1" applyFont="1" applyFill="1" applyBorder="1"/>
    <xf numFmtId="0" fontId="299" fillId="0" borderId="0" xfId="49" applyNumberFormat="1" applyFont="1" applyFill="1" applyBorder="1"/>
    <xf numFmtId="164" fontId="3" fillId="3" borderId="1" xfId="0" applyNumberFormat="1" applyFont="1" applyFill="1" applyBorder="1" applyAlignment="1">
      <alignment horizontal="left" vertical="center" wrapText="1" readingOrder="1"/>
    </xf>
    <xf numFmtId="1" fontId="3" fillId="3" borderId="2" xfId="0" applyNumberFormat="1" applyFont="1" applyFill="1" applyBorder="1" applyAlignment="1">
      <alignment horizontal="center" vertical="center" wrapText="1" readingOrder="1"/>
    </xf>
    <xf numFmtId="12" fontId="9" fillId="0" borderId="0" xfId="3" applyNumberFormat="1" applyFont="1" applyAlignment="1" applyProtection="1">
      <alignment horizontal="left" vertical="center" wrapText="1"/>
    </xf>
    <xf numFmtId="167" fontId="9" fillId="0" borderId="0" xfId="54" applyFont="1" applyAlignment="1" applyProtection="1">
      <alignment horizontal="right" vertical="center" wrapText="1"/>
    </xf>
    <xf numFmtId="167" fontId="9" fillId="0" borderId="0" xfId="54" applyFont="1" applyAlignment="1" applyProtection="1">
      <alignment vertical="center" wrapText="1"/>
    </xf>
    <xf numFmtId="0" fontId="38" fillId="0" borderId="0" xfId="51" applyFont="1" applyFill="1" applyBorder="1" applyAlignment="1">
      <alignment vertical="center"/>
    </xf>
    <xf numFmtId="0" fontId="38" fillId="0" borderId="0" xfId="51" applyFont="1" applyFill="1" applyBorder="1" applyAlignment="1">
      <alignment horizontal="left" vertical="center"/>
    </xf>
    <xf numFmtId="0" fontId="10" fillId="0" borderId="0" xfId="51" applyFont="1" applyFill="1" applyBorder="1" applyAlignment="1">
      <alignment horizontal="left" vertical="top"/>
    </xf>
    <xf numFmtId="0" fontId="300" fillId="0" borderId="0" xfId="50" applyFont="1" applyBorder="1"/>
    <xf numFmtId="0" fontId="38" fillId="0" borderId="0" xfId="50" applyFont="1" applyBorder="1" applyAlignment="1">
      <alignment vertical="center"/>
    </xf>
    <xf numFmtId="0" fontId="296" fillId="122" borderId="0" xfId="51" applyFont="1" applyFill="1" applyBorder="1" applyAlignment="1">
      <alignment vertical="center"/>
    </xf>
    <xf numFmtId="167" fontId="2" fillId="122" borderId="0" xfId="0" applyNumberFormat="1" applyFont="1" applyFill="1"/>
    <xf numFmtId="167" fontId="299" fillId="122" borderId="0" xfId="53" applyNumberFormat="1" applyFont="1" applyFill="1" applyBorder="1"/>
    <xf numFmtId="0" fontId="2" fillId="122" borderId="0" xfId="0" applyFont="1" applyFill="1"/>
    <xf numFmtId="165" fontId="4" fillId="122" borderId="0" xfId="1" applyNumberFormat="1" applyFont="1" applyFill="1" applyBorder="1" applyAlignment="1">
      <alignment horizontal="center" vertical="center" wrapText="1" readingOrder="1"/>
    </xf>
    <xf numFmtId="165" fontId="0" fillId="0" borderId="0" xfId="0" applyNumberFormat="1"/>
    <xf numFmtId="165" fontId="2" fillId="122" borderId="0" xfId="0" applyNumberFormat="1" applyFont="1" applyFill="1"/>
    <xf numFmtId="0" fontId="38" fillId="0" borderId="0" xfId="51" applyFont="1" applyFill="1" applyBorder="1" applyAlignment="1">
      <alignment horizontal="left" vertical="center" wrapText="1"/>
    </xf>
    <xf numFmtId="0" fontId="2" fillId="0" borderId="0" xfId="0" applyFont="1"/>
    <xf numFmtId="4" fontId="2" fillId="0" borderId="0" xfId="0" applyNumberFormat="1" applyFont="1"/>
    <xf numFmtId="0" fontId="302" fillId="0" borderId="0" xfId="5" applyFont="1" applyAlignment="1">
      <alignment vertical="center" wrapText="1"/>
    </xf>
    <xf numFmtId="12" fontId="32" fillId="0" borderId="0" xfId="43" applyNumberFormat="1" applyFont="1" applyAlignment="1">
      <alignment vertical="center"/>
    </xf>
    <xf numFmtId="12" fontId="6" fillId="0" borderId="0" xfId="43" applyNumberFormat="1" applyAlignment="1"/>
    <xf numFmtId="12" fontId="33" fillId="0" borderId="0" xfId="43" applyNumberFormat="1" applyFont="1" applyAlignment="1">
      <alignment vertical="top"/>
    </xf>
    <xf numFmtId="12" fontId="32" fillId="0" borderId="0" xfId="43" applyNumberFormat="1" applyFont="1" applyAlignment="1">
      <alignment vertical="top"/>
    </xf>
    <xf numFmtId="12" fontId="34" fillId="0" borderId="0" xfId="43" applyNumberFormat="1" applyFont="1" applyAlignment="1">
      <alignment vertical="top"/>
    </xf>
    <xf numFmtId="12" fontId="35" fillId="0" borderId="0" xfId="43" applyNumberFormat="1" applyFont="1" applyAlignment="1"/>
    <xf numFmtId="12" fontId="302" fillId="0" borderId="0" xfId="5" applyNumberFormat="1" applyFont="1" applyAlignment="1">
      <alignment vertical="center" wrapText="1"/>
    </xf>
    <xf numFmtId="12" fontId="0" fillId="0" borderId="0" xfId="0" applyNumberFormat="1" applyAlignment="1"/>
    <xf numFmtId="0" fontId="302" fillId="0" borderId="0" xfId="15711" applyFont="1" applyAlignment="1">
      <alignment vertical="center" wrapText="1"/>
    </xf>
    <xf numFmtId="12" fontId="32" fillId="0" borderId="0" xfId="48" applyNumberFormat="1" applyFont="1" applyAlignment="1">
      <alignment vertical="center"/>
    </xf>
    <xf numFmtId="12" fontId="6" fillId="0" borderId="0" xfId="48" applyNumberFormat="1" applyAlignment="1"/>
    <xf numFmtId="12" fontId="33" fillId="0" borderId="0" xfId="48" applyNumberFormat="1" applyFont="1" applyAlignment="1">
      <alignment vertical="top"/>
    </xf>
    <xf numFmtId="12" fontId="32" fillId="0" borderId="0" xfId="48" applyNumberFormat="1" applyFont="1" applyAlignment="1">
      <alignment vertical="top"/>
    </xf>
    <xf numFmtId="12" fontId="34" fillId="0" borderId="0" xfId="48" applyNumberFormat="1" applyFont="1" applyAlignment="1">
      <alignment vertical="top"/>
    </xf>
    <xf numFmtId="12" fontId="35" fillId="0" borderId="0" xfId="48" applyNumberFormat="1" applyFont="1" applyAlignment="1"/>
    <xf numFmtId="12" fontId="302" fillId="0" borderId="0" xfId="15711" applyNumberFormat="1" applyFont="1" applyAlignment="1">
      <alignment vertical="center" wrapText="1"/>
    </xf>
    <xf numFmtId="12" fontId="33" fillId="0" borderId="0" xfId="48" applyNumberFormat="1" applyFont="1" applyAlignment="1">
      <alignment vertical="center"/>
    </xf>
    <xf numFmtId="0" fontId="302" fillId="0" borderId="0" xfId="15712" applyFont="1" applyAlignment="1">
      <alignment vertical="center" wrapText="1"/>
    </xf>
    <xf numFmtId="12" fontId="12" fillId="0" borderId="0" xfId="6" applyNumberFormat="1" applyFont="1" applyAlignment="1" applyProtection="1">
      <alignment vertical="center"/>
    </xf>
    <xf numFmtId="12" fontId="13" fillId="0" borderId="0" xfId="6" applyNumberFormat="1" applyFont="1" applyFill="1" applyBorder="1" applyAlignment="1" applyProtection="1"/>
    <xf numFmtId="12" fontId="13" fillId="0" borderId="0" xfId="6" applyNumberFormat="1" applyFont="1" applyAlignment="1" applyProtection="1">
      <alignment vertical="top"/>
    </xf>
    <xf numFmtId="12" fontId="12" fillId="0" borderId="0" xfId="6" applyNumberFormat="1" applyFont="1" applyAlignment="1" applyProtection="1">
      <alignment vertical="top"/>
    </xf>
    <xf numFmtId="12" fontId="15" fillId="0" borderId="0" xfId="6" applyNumberFormat="1" applyFont="1" applyAlignment="1" applyProtection="1">
      <alignment vertical="top"/>
    </xf>
    <xf numFmtId="12" fontId="16" fillId="0" borderId="0" xfId="6" applyNumberFormat="1" applyFont="1" applyAlignment="1" applyProtection="1"/>
    <xf numFmtId="12" fontId="302" fillId="0" borderId="0" xfId="15712" applyNumberFormat="1" applyFont="1" applyAlignment="1">
      <alignment vertical="center" wrapText="1"/>
    </xf>
    <xf numFmtId="12" fontId="14" fillId="0" borderId="0" xfId="0" applyNumberFormat="1" applyFont="1"/>
    <xf numFmtId="43" fontId="13" fillId="0" borderId="0" xfId="1" applyFont="1" applyFill="1" applyBorder="1" applyAlignment="1" applyProtection="1"/>
    <xf numFmtId="43" fontId="16" fillId="0" borderId="0" xfId="1" applyFont="1" applyAlignment="1" applyProtection="1">
      <alignment horizontal="right"/>
    </xf>
    <xf numFmtId="43" fontId="16" fillId="0" borderId="0" xfId="1" applyFont="1" applyAlignment="1" applyProtection="1"/>
    <xf numFmtId="43" fontId="302" fillId="0" borderId="0" xfId="1" applyFont="1" applyAlignment="1">
      <alignment horizontal="right" vertical="center" wrapText="1"/>
    </xf>
    <xf numFmtId="43" fontId="302" fillId="0" borderId="0" xfId="1" applyFont="1" applyAlignment="1">
      <alignment vertical="center" wrapText="1"/>
    </xf>
    <xf numFmtId="43" fontId="13" fillId="0" borderId="0" xfId="1" applyFont="1" applyAlignment="1" applyProtection="1">
      <alignment horizontal="right" vertical="center"/>
    </xf>
    <xf numFmtId="43" fontId="13" fillId="0" borderId="0" xfId="1" applyFont="1" applyAlignment="1" applyProtection="1">
      <alignment vertical="center"/>
    </xf>
    <xf numFmtId="43" fontId="14" fillId="0" borderId="0" xfId="1" applyFont="1"/>
    <xf numFmtId="43" fontId="6" fillId="0" borderId="0" xfId="1" applyFont="1" applyAlignment="1"/>
    <xf numFmtId="43" fontId="33" fillId="0" borderId="0" xfId="1" applyFont="1" applyAlignment="1">
      <alignment vertical="center"/>
    </xf>
    <xf numFmtId="43" fontId="35" fillId="0" borderId="0" xfId="1" applyFont="1" applyAlignment="1">
      <alignment horizontal="right"/>
    </xf>
    <xf numFmtId="43" fontId="35" fillId="0" borderId="0" xfId="1" applyFont="1" applyAlignment="1"/>
    <xf numFmtId="43" fontId="33" fillId="0" borderId="0" xfId="1" applyFont="1" applyAlignment="1">
      <alignment horizontal="right" vertical="center"/>
    </xf>
    <xf numFmtId="43" fontId="0" fillId="0" borderId="0" xfId="1" applyFont="1" applyAlignment="1"/>
    <xf numFmtId="12" fontId="302" fillId="0" borderId="0" xfId="15713" applyNumberFormat="1" applyFont="1" applyAlignment="1">
      <alignment vertical="center" wrapText="1"/>
    </xf>
    <xf numFmtId="0" fontId="302" fillId="0" borderId="0" xfId="15713" applyFont="1" applyAlignment="1">
      <alignment vertical="center" wrapText="1"/>
    </xf>
    <xf numFmtId="0" fontId="302" fillId="0" borderId="0" xfId="15714" applyFont="1" applyAlignment="1">
      <alignment vertical="center" wrapText="1"/>
    </xf>
    <xf numFmtId="12" fontId="302" fillId="0" borderId="0" xfId="15714" applyNumberFormat="1" applyFont="1" applyAlignment="1">
      <alignment vertical="center" wrapText="1"/>
    </xf>
    <xf numFmtId="12" fontId="302" fillId="0" borderId="0" xfId="15715" applyNumberFormat="1" applyFont="1" applyAlignment="1">
      <alignment vertical="center" wrapText="1"/>
    </xf>
    <xf numFmtId="0" fontId="302" fillId="0" borderId="0" xfId="15715" applyFont="1" applyAlignment="1">
      <alignment vertical="center" wrapText="1"/>
    </xf>
    <xf numFmtId="0" fontId="302" fillId="0" borderId="0" xfId="15716" applyFont="1" applyAlignment="1">
      <alignment vertical="center" wrapText="1"/>
    </xf>
    <xf numFmtId="12" fontId="302" fillId="0" borderId="0" xfId="15716" applyNumberFormat="1" applyFont="1" applyAlignment="1">
      <alignment vertical="center" wrapText="1"/>
    </xf>
    <xf numFmtId="43" fontId="7" fillId="0" borderId="0" xfId="1" applyFont="1" applyAlignment="1">
      <alignment horizontal="left" wrapText="1"/>
    </xf>
    <xf numFmtId="165" fontId="299" fillId="122" borderId="0" xfId="53" applyNumberFormat="1" applyFont="1" applyFill="1" applyBorder="1"/>
    <xf numFmtId="43" fontId="10" fillId="2" borderId="0" xfId="1" applyFont="1" applyFill="1" applyAlignment="1">
      <alignment horizontal="left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10" fontId="0" fillId="4" borderId="0" xfId="15717" applyNumberFormat="1" applyFont="1" applyFill="1" applyAlignment="1">
      <alignment horizontal="right" vertical="center" indent="1"/>
    </xf>
    <xf numFmtId="0" fontId="0" fillId="0" borderId="0" xfId="0" applyAlignment="1">
      <alignment vertical="center"/>
    </xf>
    <xf numFmtId="10" fontId="0" fillId="0" borderId="0" xfId="15717" applyNumberFormat="1" applyFont="1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15717" applyNumberFormat="1" applyFont="1" applyAlignment="1">
      <alignment horizontal="right" vertical="center" indent="1"/>
    </xf>
    <xf numFmtId="164" fontId="3" fillId="3" borderId="0" xfId="0" applyNumberFormat="1" applyFont="1" applyFill="1" applyAlignment="1">
      <alignment horizontal="left" vertical="center" wrapText="1" indent="1" readingOrder="1"/>
    </xf>
  </cellXfs>
  <cellStyles count="15718">
    <cellStyle name=" 1" xfId="231" xr:uid="{00000000-0005-0000-0000-000000000000}"/>
    <cellStyle name=" 1 2" xfId="883" xr:uid="{00000000-0005-0000-0000-000001000000}"/>
    <cellStyle name=" 1_ajuste passivo" xfId="884" xr:uid="{00000000-0005-0000-0000-000002000000}"/>
    <cellStyle name=" 2" xfId="885" xr:uid="{00000000-0005-0000-0000-000003000000}"/>
    <cellStyle name=" 2 2" xfId="886" xr:uid="{00000000-0005-0000-0000-000004000000}"/>
    <cellStyle name=" 2_ajuste passivo" xfId="887" xr:uid="{00000000-0005-0000-0000-000005000000}"/>
    <cellStyle name="$ Dolares" xfId="888" xr:uid="{00000000-0005-0000-0000-000006000000}"/>
    <cellStyle name="* Millares [0]" xfId="889" xr:uid="{00000000-0005-0000-0000-000007000000}"/>
    <cellStyle name="* Moneda" xfId="890" xr:uid="{00000000-0005-0000-0000-000008000000}"/>
    <cellStyle name="* Porcentual" xfId="891" xr:uid="{00000000-0005-0000-0000-000009000000}"/>
    <cellStyle name="*$ Dolares" xfId="892" xr:uid="{00000000-0005-0000-0000-00000A000000}"/>
    <cellStyle name="** Millares [0]" xfId="893" xr:uid="{00000000-0005-0000-0000-00000B000000}"/>
    <cellStyle name="** Moneda" xfId="894" xr:uid="{00000000-0005-0000-0000-00000C000000}"/>
    <cellStyle name="** Porcentual" xfId="895" xr:uid="{00000000-0005-0000-0000-00000D000000}"/>
    <cellStyle name="**$ Dolares" xfId="896" xr:uid="{00000000-0005-0000-0000-00000E000000}"/>
    <cellStyle name="*** Millares [0]" xfId="897" xr:uid="{00000000-0005-0000-0000-00000F000000}"/>
    <cellStyle name="*** Moneda" xfId="898" xr:uid="{00000000-0005-0000-0000-000010000000}"/>
    <cellStyle name="*** Porcentual" xfId="899" xr:uid="{00000000-0005-0000-0000-000011000000}"/>
    <cellStyle name="***$ Dolares" xfId="900" xr:uid="{00000000-0005-0000-0000-000012000000}"/>
    <cellStyle name="??" xfId="901" xr:uid="{00000000-0005-0000-0000-000013000000}"/>
    <cellStyle name="?? [0.00]_PRODUCT DETAIL Q1" xfId="902" xr:uid="{00000000-0005-0000-0000-000014000000}"/>
    <cellStyle name="?? [0]_??" xfId="903" xr:uid="{00000000-0005-0000-0000-000015000000}"/>
    <cellStyle name="?? 2" xfId="904" xr:uid="{00000000-0005-0000-0000-000016000000}"/>
    <cellStyle name="?? 3" xfId="905" xr:uid="{00000000-0005-0000-0000-000017000000}"/>
    <cellStyle name="???? [0.00]_PRODUCT DETAIL Q1" xfId="906" xr:uid="{00000000-0005-0000-0000-000018000000}"/>
    <cellStyle name="????_Book1" xfId="907" xr:uid="{00000000-0005-0000-0000-000019000000}"/>
    <cellStyle name="???[0]_~ME0858" xfId="908" xr:uid="{00000000-0005-0000-0000-00001A000000}"/>
    <cellStyle name="???_~ME0858" xfId="909" xr:uid="{00000000-0005-0000-0000-00001B000000}"/>
    <cellStyle name="??_(????)??????" xfId="910" xr:uid="{00000000-0005-0000-0000-00001C000000}"/>
    <cellStyle name="__pagto folha" xfId="911" xr:uid="{00000000-0005-0000-0000-00001D000000}"/>
    <cellStyle name="__pagto folha_check boy" xfId="912" xr:uid="{00000000-0005-0000-0000-00001E000000}"/>
    <cellStyle name="__pagto folha_check boy_est_PPNG POSTECIPADO Resseg 01" xfId="913" xr:uid="{00000000-0005-0000-0000-00001F000000}"/>
    <cellStyle name="__pagto folha_check boy_HFM" xfId="914" xr:uid="{00000000-0005-0000-0000-000020000000}"/>
    <cellStyle name="__pagto folha_check boy_HFM_1" xfId="915" xr:uid="{00000000-0005-0000-0000-000021000000}"/>
    <cellStyle name="__pagto folha_check boy_HFM_2" xfId="916" xr:uid="{00000000-0005-0000-0000-000022000000}"/>
    <cellStyle name="__pagto folha_check boy_Ji APLICAÇÃO MÊS_TRANSF" xfId="917" xr:uid="{00000000-0005-0000-0000-000023000000}"/>
    <cellStyle name="__pagto folha_check boy_JI reserva matematica - PIP" xfId="918" xr:uid="{00000000-0005-0000-0000-000024000000}"/>
    <cellStyle name="__pagto folha_check boy_LOTE DE LANÇAMENTO" xfId="919" xr:uid="{00000000-0005-0000-0000-000025000000}"/>
    <cellStyle name="__pagto folha_check boy_Plan13" xfId="920" xr:uid="{00000000-0005-0000-0000-000026000000}"/>
    <cellStyle name="__pagto folha_check boy_Plan13_HFM" xfId="921" xr:uid="{00000000-0005-0000-0000-000027000000}"/>
    <cellStyle name="__pagto folha_check boy_Sheet5 (2)" xfId="922" xr:uid="{00000000-0005-0000-0000-000028000000}"/>
    <cellStyle name="__pagto folha_est_PPNG POSTECIPADO Resseg 01" xfId="923" xr:uid="{00000000-0005-0000-0000-000029000000}"/>
    <cellStyle name="__pagto folha_HFM" xfId="924" xr:uid="{00000000-0005-0000-0000-00002A000000}"/>
    <cellStyle name="__pagto folha_HFM_1" xfId="925" xr:uid="{00000000-0005-0000-0000-00002B000000}"/>
    <cellStyle name="__pagto folha_HFM_2" xfId="926" xr:uid="{00000000-0005-0000-0000-00002C000000}"/>
    <cellStyle name="__pagto folha_Ji APLICAÇÃO MÊS_TRANSF" xfId="927" xr:uid="{00000000-0005-0000-0000-00002D000000}"/>
    <cellStyle name="__pagto folha_JI reserva matematica - PIP" xfId="928" xr:uid="{00000000-0005-0000-0000-00002E000000}"/>
    <cellStyle name="__pagto folha_LOTE DE LANÇAMENTO" xfId="929" xr:uid="{00000000-0005-0000-0000-00002F000000}"/>
    <cellStyle name="__pagto folha_Plan13" xfId="930" xr:uid="{00000000-0005-0000-0000-000030000000}"/>
    <cellStyle name="__pagto folha_Plan13_HFM" xfId="931" xr:uid="{00000000-0005-0000-0000-000031000000}"/>
    <cellStyle name="__pagto folha_Plan4" xfId="932" xr:uid="{00000000-0005-0000-0000-000032000000}"/>
    <cellStyle name="__pagto folha_Plan4_est_PPNG POSTECIPADO Resseg 01" xfId="933" xr:uid="{00000000-0005-0000-0000-000033000000}"/>
    <cellStyle name="__pagto folha_Plan4_HFM" xfId="934" xr:uid="{00000000-0005-0000-0000-000034000000}"/>
    <cellStyle name="__pagto folha_Plan4_HFM_1" xfId="935" xr:uid="{00000000-0005-0000-0000-000035000000}"/>
    <cellStyle name="__pagto folha_Plan4_HFM_2" xfId="936" xr:uid="{00000000-0005-0000-0000-000036000000}"/>
    <cellStyle name="__pagto folha_Plan4_Ji APLICAÇÃO MÊS_TRANSF" xfId="937" xr:uid="{00000000-0005-0000-0000-000037000000}"/>
    <cellStyle name="__pagto folha_Plan4_JI reserva matematica - PIP" xfId="938" xr:uid="{00000000-0005-0000-0000-000038000000}"/>
    <cellStyle name="__pagto folha_Sheet37" xfId="939" xr:uid="{00000000-0005-0000-0000-000039000000}"/>
    <cellStyle name="_~0220904" xfId="940" xr:uid="{00000000-0005-0000-0000-00003A000000}"/>
    <cellStyle name="_~0220904 2" xfId="941" xr:uid="{00000000-0005-0000-0000-00003B000000}"/>
    <cellStyle name="_~0220904 2 2" xfId="942" xr:uid="{00000000-0005-0000-0000-00003C000000}"/>
    <cellStyle name="_~0220904 3" xfId="943" xr:uid="{00000000-0005-0000-0000-00003D000000}"/>
    <cellStyle name="_~0220904_~4991161" xfId="944" xr:uid="{00000000-0005-0000-0000-00003E000000}"/>
    <cellStyle name="_~0220904_~4991161 2" xfId="945" xr:uid="{00000000-0005-0000-0000-00003F000000}"/>
    <cellStyle name="_~0220904_02Q10 HKM Payroll" xfId="946" xr:uid="{00000000-0005-0000-0000-000040000000}"/>
    <cellStyle name="_~0220904_02Q10 HKM Payroll 2" xfId="947" xr:uid="{00000000-0005-0000-0000-000041000000}"/>
    <cellStyle name="_~0220904_02Q10 HKM TP USIB Invoice" xfId="948" xr:uid="{00000000-0005-0000-0000-000042000000}"/>
    <cellStyle name="_~0220904_02Q10 HKM TP USIB Invoice 2" xfId="949" xr:uid="{00000000-0005-0000-0000-000043000000}"/>
    <cellStyle name="_~0220904_062010 HK MET TP Interco Template" xfId="950" xr:uid="{00000000-0005-0000-0000-000044000000}"/>
    <cellStyle name="_~0220904_062010 HK MET TP Interco Template 2" xfId="951" xr:uid="{00000000-0005-0000-0000-000045000000}"/>
    <cellStyle name="_~0220904_2010_Q2_IT" xfId="952" xr:uid="{00000000-0005-0000-0000-000046000000}"/>
    <cellStyle name="_~0220904_2010_Q2_IT 2" xfId="953" xr:uid="{00000000-0005-0000-0000-000047000000}"/>
    <cellStyle name="_~0220904_2010_Q3_TP_Summary_TPO" xfId="954" xr:uid="{00000000-0005-0000-0000-000048000000}"/>
    <cellStyle name="_~0220904_2010_Q3_TP_Summary_TPO 2" xfId="955" xr:uid="{00000000-0005-0000-0000-000049000000}"/>
    <cellStyle name="_~0220904_Chile_Quarterly_TP_Invoice_Template_Final_Q3_2010 v2" xfId="956" xr:uid="{00000000-0005-0000-0000-00004A000000}"/>
    <cellStyle name="_~0220904_Chile_Quarterly_TP_Invoice_Template_Final_Q3_2010 v2 2" xfId="957" xr:uid="{00000000-0005-0000-0000-00004B000000}"/>
    <cellStyle name="_~0220904_HKM Additonal to Invoice" xfId="958" xr:uid="{00000000-0005-0000-0000-00004C000000}"/>
    <cellStyle name="_~0220904_HKM Additonal to Invoice 2" xfId="959" xr:uid="{00000000-0005-0000-0000-00004D000000}"/>
    <cellStyle name="_~0220904_IT_Investments_" xfId="960" xr:uid="{00000000-0005-0000-0000-00004E000000}"/>
    <cellStyle name="_~0220904_IT_Investments_ 2" xfId="961" xr:uid="{00000000-0005-0000-0000-00004F000000}"/>
    <cellStyle name="_~0220904_Q1_2011 IT TP Corp Svcs Excl FFI" xfId="962" xr:uid="{00000000-0005-0000-0000-000050000000}"/>
    <cellStyle name="_~0220904_Q1_2011 IT TP Corp Svcs Excl FFI 2" xfId="963" xr:uid="{00000000-0005-0000-0000-000051000000}"/>
    <cellStyle name="_~0220904_Q3 TP Template Corp Svcs Excl FFI - v2" xfId="964" xr:uid="{00000000-0005-0000-0000-000052000000}"/>
    <cellStyle name="_~0220904_Q3 TP Template Corp Svcs Excl FFI - v2 2" xfId="965" xr:uid="{00000000-0005-0000-0000-000053000000}"/>
    <cellStyle name="_~0263570" xfId="966" xr:uid="{00000000-0005-0000-0000-000054000000}"/>
    <cellStyle name="_~0860348" xfId="967" xr:uid="{00000000-0005-0000-0000-000055000000}"/>
    <cellStyle name="_~1617954" xfId="968" xr:uid="{00000000-0005-0000-0000-000056000000}"/>
    <cellStyle name="_~1617954 2" xfId="969" xr:uid="{00000000-0005-0000-0000-000057000000}"/>
    <cellStyle name="_~1617954 2 2" xfId="970" xr:uid="{00000000-0005-0000-0000-000058000000}"/>
    <cellStyle name="_~1617954 3" xfId="971" xr:uid="{00000000-0005-0000-0000-000059000000}"/>
    <cellStyle name="_~3030113" xfId="972" xr:uid="{00000000-0005-0000-0000-00005A000000}"/>
    <cellStyle name="_~3582622" xfId="973" xr:uid="{00000000-0005-0000-0000-00005B000000}"/>
    <cellStyle name="_~3582622 2" xfId="974" xr:uid="{00000000-0005-0000-0000-00005C000000}"/>
    <cellStyle name="_~3582622 2 2" xfId="975" xr:uid="{00000000-0005-0000-0000-00005D000000}"/>
    <cellStyle name="_~3582622 3" xfId="976" xr:uid="{00000000-0005-0000-0000-00005E000000}"/>
    <cellStyle name="_~3582622_~4991161" xfId="977" xr:uid="{00000000-0005-0000-0000-00005F000000}"/>
    <cellStyle name="_~3582622_~4991161 2" xfId="978" xr:uid="{00000000-0005-0000-0000-000060000000}"/>
    <cellStyle name="_~3582622_02Q10 HKM Payroll" xfId="979" xr:uid="{00000000-0005-0000-0000-000061000000}"/>
    <cellStyle name="_~3582622_02Q10 HKM Payroll 2" xfId="980" xr:uid="{00000000-0005-0000-0000-000062000000}"/>
    <cellStyle name="_~3582622_02Q10 HKM TP USIB Invoice" xfId="981" xr:uid="{00000000-0005-0000-0000-000063000000}"/>
    <cellStyle name="_~3582622_02Q10 HKM TP USIB Invoice 2" xfId="982" xr:uid="{00000000-0005-0000-0000-000064000000}"/>
    <cellStyle name="_~3582622_062010 HK MET TP Interco Template" xfId="983" xr:uid="{00000000-0005-0000-0000-000065000000}"/>
    <cellStyle name="_~3582622_062010 HK MET TP Interco Template 2" xfId="984" xr:uid="{00000000-0005-0000-0000-000066000000}"/>
    <cellStyle name="_~3582622_2011 Expat Stock Comp Chargebacks 06-02-11" xfId="985" xr:uid="{00000000-0005-0000-0000-000067000000}"/>
    <cellStyle name="_~3582622_2011 Expat Stock Comp Chargebacks 06-02-11 2" xfId="986" xr:uid="{00000000-0005-0000-0000-000068000000}"/>
    <cellStyle name="_~3582622_Chile_Quarterly_TP_Invoice_Template_Final_Q3_2010 v2" xfId="987" xr:uid="{00000000-0005-0000-0000-000069000000}"/>
    <cellStyle name="_~3582622_Chile_Quarterly_TP_Invoice_Template_Final_Q3_2010 v2 2" xfId="988" xr:uid="{00000000-0005-0000-0000-00006A000000}"/>
    <cellStyle name="_~3582622_HKM Additonal to Invoice" xfId="989" xr:uid="{00000000-0005-0000-0000-00006B000000}"/>
    <cellStyle name="_~3582622_HKM Additonal to Invoice 2" xfId="990" xr:uid="{00000000-0005-0000-0000-00006C000000}"/>
    <cellStyle name="_~3582622_Plan Inbound control of Q2 2010" xfId="991" xr:uid="{00000000-0005-0000-0000-00006D000000}"/>
    <cellStyle name="_~3582622_Plan Inbound control of Q2 2010 2" xfId="992" xr:uid="{00000000-0005-0000-0000-00006E000000}"/>
    <cellStyle name="_~3582622_Q3 Payment NYHO Intercompany from MSL" xfId="993" xr:uid="{00000000-0005-0000-0000-00006F000000}"/>
    <cellStyle name="_~3582622_Q3 Payment NYHO Intercompany from MSL 2" xfId="994" xr:uid="{00000000-0005-0000-0000-000070000000}"/>
    <cellStyle name="_~5033967" xfId="995" xr:uid="{00000000-0005-0000-0000-000071000000}"/>
    <cellStyle name="_~5033967 2" xfId="996" xr:uid="{00000000-0005-0000-0000-000072000000}"/>
    <cellStyle name="_~5033967 2_HFM Dental" xfId="997" xr:uid="{00000000-0005-0000-0000-000073000000}"/>
    <cellStyle name="_~5033967_07-12 SUP HYP LBJ" xfId="998" xr:uid="{00000000-0005-0000-0000-000074000000}"/>
    <cellStyle name="_~5033967_ajuste passivo" xfId="999" xr:uid="{00000000-0005-0000-0000-000075000000}"/>
    <cellStyle name="_~5033967_APLICAÇÃO" xfId="1000" xr:uid="{00000000-0005-0000-0000-000076000000}"/>
    <cellStyle name="_~5033967_APLICAÇÃO(08-ok)" xfId="1001" xr:uid="{00000000-0005-0000-0000-000077000000}"/>
    <cellStyle name="_~5033967_APLICAÇÃO_HFM Dental" xfId="1002" xr:uid="{00000000-0005-0000-0000-000078000000}"/>
    <cellStyle name="_~5033967_check boy" xfId="1003" xr:uid="{00000000-0005-0000-0000-000079000000}"/>
    <cellStyle name="_~5033967_Check USGAAP" xfId="1004" xr:uid="{00000000-0005-0000-0000-00007A000000}"/>
    <cellStyle name="_~5033967_Check USGAAP 2" xfId="1005" xr:uid="{00000000-0005-0000-0000-00007B000000}"/>
    <cellStyle name="_~5033967_Check USGAAP_1" xfId="1006" xr:uid="{00000000-0005-0000-0000-00007C000000}"/>
    <cellStyle name="_~5033967_Check USGAAP_1 2" xfId="1007" xr:uid="{00000000-0005-0000-0000-00007D000000}"/>
    <cellStyle name="_~5033967_Check USGAAP_2" xfId="1008" xr:uid="{00000000-0005-0000-0000-00007E000000}"/>
    <cellStyle name="_~5033967_Check USGAAP_2 2" xfId="1009" xr:uid="{00000000-0005-0000-0000-00007F000000}"/>
    <cellStyle name="_~5033967_Check USGAAP_Check USGAAP" xfId="1010" xr:uid="{00000000-0005-0000-0000-000080000000}"/>
    <cellStyle name="_~5033967_Check USGAAP_Check USGAAP 2" xfId="1011" xr:uid="{00000000-0005-0000-0000-000081000000}"/>
    <cellStyle name="_~5033967_HFM" xfId="1012" xr:uid="{00000000-0005-0000-0000-000082000000}"/>
    <cellStyle name="_~5033967_HFM Dental" xfId="1013" xr:uid="{00000000-0005-0000-0000-000083000000}"/>
    <cellStyle name="_~5033967_HFM_1" xfId="1014" xr:uid="{00000000-0005-0000-0000-000084000000}"/>
    <cellStyle name="_~5033967_HFM_1_HFM" xfId="1015" xr:uid="{00000000-0005-0000-0000-000085000000}"/>
    <cellStyle name="_~5033967_HFM_2" xfId="1016" xr:uid="{00000000-0005-0000-0000-000086000000}"/>
    <cellStyle name="_~5033967_HFM_3" xfId="1017" xr:uid="{00000000-0005-0000-0000-000087000000}"/>
    <cellStyle name="_~5033967_HFM_3_HFM" xfId="1018" xr:uid="{00000000-0005-0000-0000-000088000000}"/>
    <cellStyle name="_~5033967_HFM_4" xfId="1019" xr:uid="{00000000-0005-0000-0000-000089000000}"/>
    <cellStyle name="_~5033967_HFM_HFM" xfId="1020" xr:uid="{00000000-0005-0000-0000-00008A000000}"/>
    <cellStyle name="_~5033967_Inv Acc" xfId="1021" xr:uid="{00000000-0005-0000-0000-00008B000000}"/>
    <cellStyle name="_~5033967_LANÇAMENTO 1 boy" xfId="1022" xr:uid="{00000000-0005-0000-0000-00008C000000}"/>
    <cellStyle name="_~5033967_OP Invest" xfId="1023" xr:uid="{00000000-0005-0000-0000-00008D000000}"/>
    <cellStyle name="_~5033967_OP Invest 2" xfId="1024" xr:uid="{00000000-0005-0000-0000-00008E000000}"/>
    <cellStyle name="_~5033967_OP Invest(ok)" xfId="1025" xr:uid="{00000000-0005-0000-0000-00008F000000}"/>
    <cellStyle name="_~5033967_OP Invest(ok)_HFM Dental" xfId="1026" xr:uid="{00000000-0005-0000-0000-000090000000}"/>
    <cellStyle name="_~5033967_OP Invest_HFM Dental" xfId="1027" xr:uid="{00000000-0005-0000-0000-000091000000}"/>
    <cellStyle name="_~5033967_Plan1" xfId="1028" xr:uid="{00000000-0005-0000-0000-000092000000}"/>
    <cellStyle name="_~5033967_Plan1_ajuste passivo" xfId="1029" xr:uid="{00000000-0005-0000-0000-000093000000}"/>
    <cellStyle name="_~5033967_Plan1_HFM_Metro_12-11" xfId="1030" xr:uid="{00000000-0005-0000-0000-000094000000}"/>
    <cellStyle name="_~5033967_Plan1_HFM_Metro_12-11_check boy" xfId="1031" xr:uid="{00000000-0005-0000-0000-000095000000}"/>
    <cellStyle name="_~5033967_Plan1_HFM_Metro_12-11_Plan4" xfId="1032" xr:uid="{00000000-0005-0000-0000-000096000000}"/>
    <cellStyle name="_~5033967_Plan3" xfId="1033" xr:uid="{00000000-0005-0000-0000-000097000000}"/>
    <cellStyle name="_~5033967_Plan4" xfId="1034" xr:uid="{00000000-0005-0000-0000-000098000000}"/>
    <cellStyle name="_~5033967_Plan5" xfId="1035" xr:uid="{00000000-0005-0000-0000-000099000000}"/>
    <cellStyle name="_~5033967_Reclas. Mapeamento" xfId="1036" xr:uid="{00000000-0005-0000-0000-00009A000000}"/>
    <cellStyle name="_~5033967_Reclas. Mapeamento_HFM Dental" xfId="1037" xr:uid="{00000000-0005-0000-0000-00009B000000}"/>
    <cellStyle name="_~5033967_Sheet1" xfId="1038" xr:uid="{00000000-0005-0000-0000-00009C000000}"/>
    <cellStyle name="_~5033967_Sheet1_HFM Dental" xfId="1039" xr:uid="{00000000-0005-0000-0000-00009D000000}"/>
    <cellStyle name="_~5033967_Sheet2" xfId="1040" xr:uid="{00000000-0005-0000-0000-00009E000000}"/>
    <cellStyle name="_~5033967_Sheet37" xfId="1041" xr:uid="{00000000-0005-0000-0000-00009F000000}"/>
    <cellStyle name="_~6712791" xfId="232" xr:uid="{00000000-0005-0000-0000-0000A0000000}"/>
    <cellStyle name="_~6712791 2" xfId="1042" xr:uid="{00000000-0005-0000-0000-0000A1000000}"/>
    <cellStyle name="_~6712791 2 2" xfId="1043" xr:uid="{00000000-0005-0000-0000-0000A2000000}"/>
    <cellStyle name="_~6712791 2_HFM" xfId="1044" xr:uid="{00000000-0005-0000-0000-0000A3000000}"/>
    <cellStyle name="_~6712791 2_Inv Acc" xfId="1045" xr:uid="{00000000-0005-0000-0000-0000A4000000}"/>
    <cellStyle name="_~6712791 2_Plan1" xfId="1046" xr:uid="{00000000-0005-0000-0000-0000A5000000}"/>
    <cellStyle name="_~6712791 2_Plan3" xfId="1047" xr:uid="{00000000-0005-0000-0000-0000A6000000}"/>
    <cellStyle name="_~6712791 3" xfId="1048" xr:uid="{00000000-0005-0000-0000-0000A7000000}"/>
    <cellStyle name="_~6712791_ajuste passivo" xfId="1049" xr:uid="{00000000-0005-0000-0000-0000A8000000}"/>
    <cellStyle name="_~6712791_APLICAÇÃO" xfId="1050" xr:uid="{00000000-0005-0000-0000-0000A9000000}"/>
    <cellStyle name="_~6712791_APLICAÇÃO()" xfId="1051" xr:uid="{00000000-0005-0000-0000-0000AA000000}"/>
    <cellStyle name="_~6712791_APLICAÇÃO()_HFM Dental" xfId="1052" xr:uid="{00000000-0005-0000-0000-0000AB000000}"/>
    <cellStyle name="_~6712791_APLICAÇÃO(08-ok)" xfId="1053" xr:uid="{00000000-0005-0000-0000-0000AC000000}"/>
    <cellStyle name="_~6712791_APLICAÇÃO_HFM Dental" xfId="1054" xr:uid="{00000000-0005-0000-0000-0000AD000000}"/>
    <cellStyle name="_~6712791_Calculo do PDD GAAP" xfId="1055" xr:uid="{00000000-0005-0000-0000-0000AE000000}"/>
    <cellStyle name="_~6712791_Check USGAAP" xfId="1056" xr:uid="{00000000-0005-0000-0000-0000AF000000}"/>
    <cellStyle name="_~6712791_DE-PARA" xfId="1057" xr:uid="{00000000-0005-0000-0000-0000B0000000}"/>
    <cellStyle name="_~6712791_DESBALANCEAMENTO" xfId="1058" xr:uid="{00000000-0005-0000-0000-0000B1000000}"/>
    <cellStyle name="_~6712791_HFM" xfId="1059" xr:uid="{00000000-0005-0000-0000-0000B2000000}"/>
    <cellStyle name="_~6712791_HFM 2" xfId="1060" xr:uid="{00000000-0005-0000-0000-0000B3000000}"/>
    <cellStyle name="_~6712791_HFM 2_HFM" xfId="1061" xr:uid="{00000000-0005-0000-0000-0000B4000000}"/>
    <cellStyle name="_~6712791_HFM 2_Inv Acc" xfId="1062" xr:uid="{00000000-0005-0000-0000-0000B5000000}"/>
    <cellStyle name="_~6712791_HFM_1" xfId="1063" xr:uid="{00000000-0005-0000-0000-0000B6000000}"/>
    <cellStyle name="_~6712791_HFM_1_HFM" xfId="1064" xr:uid="{00000000-0005-0000-0000-0000B7000000}"/>
    <cellStyle name="_~6712791_HFM_2" xfId="1065" xr:uid="{00000000-0005-0000-0000-0000B8000000}"/>
    <cellStyle name="_~6712791_HFM_2_HFM" xfId="1066" xr:uid="{00000000-0005-0000-0000-0000B9000000}"/>
    <cellStyle name="_~6712791_HFM_3" xfId="1067" xr:uid="{00000000-0005-0000-0000-0000BA000000}"/>
    <cellStyle name="_~6712791_HFM_APLICAÇÃO" xfId="1068" xr:uid="{00000000-0005-0000-0000-0000BB000000}"/>
    <cellStyle name="_~6712791_HFM_APLICAÇÃO()" xfId="1069" xr:uid="{00000000-0005-0000-0000-0000BC000000}"/>
    <cellStyle name="_~6712791_HFM_APLICAÇÃO()_HFM Dental" xfId="1070" xr:uid="{00000000-0005-0000-0000-0000BD000000}"/>
    <cellStyle name="_~6712791_HFM_APLICAÇÃO(08-ok)" xfId="1071" xr:uid="{00000000-0005-0000-0000-0000BE000000}"/>
    <cellStyle name="_~6712791_HFM_APLICAÇÃO_HFM Dental" xfId="1072" xr:uid="{00000000-0005-0000-0000-0000BF000000}"/>
    <cellStyle name="_~6712791_HFM_Check USGAAP" xfId="1073" xr:uid="{00000000-0005-0000-0000-0000C0000000}"/>
    <cellStyle name="_~6712791_HFM_DE-PARA" xfId="1074" xr:uid="{00000000-0005-0000-0000-0000C1000000}"/>
    <cellStyle name="_~6712791_HFM_DESBALANCEAMENTO" xfId="1075" xr:uid="{00000000-0005-0000-0000-0000C2000000}"/>
    <cellStyle name="_~6712791_HFM_HFM" xfId="1076" xr:uid="{00000000-0005-0000-0000-0000C3000000}"/>
    <cellStyle name="_~6712791_HFM_HFM_1" xfId="1077" xr:uid="{00000000-0005-0000-0000-0000C4000000}"/>
    <cellStyle name="_~6712791_HFM_HFM_2" xfId="1078" xr:uid="{00000000-0005-0000-0000-0000C5000000}"/>
    <cellStyle name="_~6712791_HFM_Ji APLICAÇÃO MÊS_TRANSF" xfId="1079" xr:uid="{00000000-0005-0000-0000-0000C6000000}"/>
    <cellStyle name="_~6712791_HFM_JI DPR-AMT" xfId="1080" xr:uid="{00000000-0005-0000-0000-0000C7000000}"/>
    <cellStyle name="_~6712791_HFM_JI DPR-AMT(Correção Software)" xfId="1081" xr:uid="{00000000-0005-0000-0000-0000C8000000}"/>
    <cellStyle name="_~6712791_HFM_JI DPR-AMT(Correção Software)_HFM" xfId="1082" xr:uid="{00000000-0005-0000-0000-0000C9000000}"/>
    <cellStyle name="_~6712791_HFM_JI DPR-AMT(Correção Software)_HFM_1" xfId="1083" xr:uid="{00000000-0005-0000-0000-0000CA000000}"/>
    <cellStyle name="_~6712791_HFM_JI DPR-AMT(Correção Software)_Inv Acc" xfId="1084" xr:uid="{00000000-0005-0000-0000-0000CB000000}"/>
    <cellStyle name="_~6712791_HFM_NOVO SUPORTE PSL" xfId="1085" xr:uid="{00000000-0005-0000-0000-0000CC000000}"/>
    <cellStyle name="_~6712791_HFM_NOVO SUPORTE PSL (2)" xfId="1086" xr:uid="{00000000-0005-0000-0000-0000CD000000}"/>
    <cellStyle name="_~6712791_HFM_NOVO SUPORTE PSL (2)_HFM" xfId="1087" xr:uid="{00000000-0005-0000-0000-0000CE000000}"/>
    <cellStyle name="_~6712791_HFM_NOVO SUPORTE PSL (2)_HFM_1" xfId="1088" xr:uid="{00000000-0005-0000-0000-0000CF000000}"/>
    <cellStyle name="_~6712791_HFM_NOVO SUPORTE PSL (2)_HFM_2" xfId="1089" xr:uid="{00000000-0005-0000-0000-0000D0000000}"/>
    <cellStyle name="_~6712791_HFM_NOVO SUPORTE PSL(ok)" xfId="1090" xr:uid="{00000000-0005-0000-0000-0000D1000000}"/>
    <cellStyle name="_~6712791_HFM_NOVO SUPORTE PSL_HFM" xfId="1091" xr:uid="{00000000-0005-0000-0000-0000D2000000}"/>
    <cellStyle name="_~6712791_HFM_NOVO SUPORTE PSL_HFM_1" xfId="1092" xr:uid="{00000000-0005-0000-0000-0000D3000000}"/>
    <cellStyle name="_~6712791_HFM_NOVO SUPORTE PSL_HFM_2" xfId="1093" xr:uid="{00000000-0005-0000-0000-0000D4000000}"/>
    <cellStyle name="_~6712791_HFM_OP Invest" xfId="1094" xr:uid="{00000000-0005-0000-0000-0000D5000000}"/>
    <cellStyle name="_~6712791_HFM_OP Invest(ok)" xfId="1095" xr:uid="{00000000-0005-0000-0000-0000D6000000}"/>
    <cellStyle name="_~6712791_HFM_OP Invest(ok)_HFM Dental" xfId="1096" xr:uid="{00000000-0005-0000-0000-0000D7000000}"/>
    <cellStyle name="_~6712791_HFM_OP Invest_HFM" xfId="1097" xr:uid="{00000000-0005-0000-0000-0000D8000000}"/>
    <cellStyle name="_~6712791_HFM_OP Invest_HFM Dental" xfId="1098" xr:uid="{00000000-0005-0000-0000-0000D9000000}"/>
    <cellStyle name="_~6712791_HFM_OP Invest_Inv Acc" xfId="1099" xr:uid="{00000000-0005-0000-0000-0000DA000000}"/>
    <cellStyle name="_~6712791_HFM_Plan1" xfId="1100" xr:uid="{00000000-0005-0000-0000-0000DB000000}"/>
    <cellStyle name="_~6712791_HFM_RECLA GANHO NA VENDA" xfId="1101" xr:uid="{00000000-0005-0000-0000-0000DC000000}"/>
    <cellStyle name="_~6712791_HFM_RECLAS DEPREC" xfId="1102" xr:uid="{00000000-0005-0000-0000-0000DD000000}"/>
    <cellStyle name="_~6712791_HFM_Sheet3" xfId="1103" xr:uid="{00000000-0005-0000-0000-0000DE000000}"/>
    <cellStyle name="_~6712791_HFM_Sheet37" xfId="1104" xr:uid="{00000000-0005-0000-0000-0000DF000000}"/>
    <cellStyle name="_~6712791_HFM_SINI ADM" xfId="1105" xr:uid="{00000000-0005-0000-0000-0000E0000000}"/>
    <cellStyle name="_~6712791_HFM_SINI ADM_HFM" xfId="1106" xr:uid="{00000000-0005-0000-0000-0000E1000000}"/>
    <cellStyle name="_~6712791_HFM_SINI ADM_HFM_1" xfId="1107" xr:uid="{00000000-0005-0000-0000-0000E2000000}"/>
    <cellStyle name="_~6712791_HFM_SINI ADM_HFM_2" xfId="1108" xr:uid="{00000000-0005-0000-0000-0000E3000000}"/>
    <cellStyle name="_~6712791_HFM_SUPORTE ASTROMIG" xfId="1109" xr:uid="{00000000-0005-0000-0000-0000E4000000}"/>
    <cellStyle name="_~6712791_HFM_Trial Balance_MetADM" xfId="1110" xr:uid="{00000000-0005-0000-0000-0000E5000000}"/>
    <cellStyle name="_~6712791_IRenda" xfId="1111" xr:uid="{00000000-0005-0000-0000-0000E6000000}"/>
    <cellStyle name="_~6712791_IRenda 2" xfId="1112" xr:uid="{00000000-0005-0000-0000-0000E7000000}"/>
    <cellStyle name="_~6712791_IRenda_APLICAÇÃO" xfId="1113" xr:uid="{00000000-0005-0000-0000-0000E8000000}"/>
    <cellStyle name="_~6712791_IRenda_APLICAÇÃO()" xfId="1114" xr:uid="{00000000-0005-0000-0000-0000E9000000}"/>
    <cellStyle name="_~6712791_IRenda_APLICAÇÃO()_HFM Dental" xfId="1115" xr:uid="{00000000-0005-0000-0000-0000EA000000}"/>
    <cellStyle name="_~6712791_IRenda_APLICAÇÃO(08-ok)" xfId="1116" xr:uid="{00000000-0005-0000-0000-0000EB000000}"/>
    <cellStyle name="_~6712791_IRenda_APLICAÇÃO_HFM Dental" xfId="1117" xr:uid="{00000000-0005-0000-0000-0000EC000000}"/>
    <cellStyle name="_~6712791_IRenda_Check USGAAP" xfId="1118" xr:uid="{00000000-0005-0000-0000-0000ED000000}"/>
    <cellStyle name="_~6712791_IRenda_HFM" xfId="1119" xr:uid="{00000000-0005-0000-0000-0000EE000000}"/>
    <cellStyle name="_~6712791_IRenda_HFM_1" xfId="1120" xr:uid="{00000000-0005-0000-0000-0000EF000000}"/>
    <cellStyle name="_~6712791_IRenda_HFM_2" xfId="1121" xr:uid="{00000000-0005-0000-0000-0000F0000000}"/>
    <cellStyle name="_~6712791_IRenda_OP Invest" xfId="1122" xr:uid="{00000000-0005-0000-0000-0000F1000000}"/>
    <cellStyle name="_~6712791_IRenda_OP Invest(ok)" xfId="1123" xr:uid="{00000000-0005-0000-0000-0000F2000000}"/>
    <cellStyle name="_~6712791_IRenda_OP Invest(ok)_HFM Dental" xfId="1124" xr:uid="{00000000-0005-0000-0000-0000F3000000}"/>
    <cellStyle name="_~6712791_IRenda_OP Invest_HFM" xfId="1125" xr:uid="{00000000-0005-0000-0000-0000F4000000}"/>
    <cellStyle name="_~6712791_IRenda_OP Invest_HFM Dental" xfId="1126" xr:uid="{00000000-0005-0000-0000-0000F5000000}"/>
    <cellStyle name="_~6712791_IRenda_OP Invest_Inv Acc" xfId="1127" xr:uid="{00000000-0005-0000-0000-0000F6000000}"/>
    <cellStyle name="_~6712791_IRenda_RECLA GANHO NA VENDA" xfId="1128" xr:uid="{00000000-0005-0000-0000-0000F7000000}"/>
    <cellStyle name="_~6712791_IRenda_Sheet37" xfId="1129" xr:uid="{00000000-0005-0000-0000-0000F8000000}"/>
    <cellStyle name="_~6712791_LANÇAMENTO" xfId="1130" xr:uid="{00000000-0005-0000-0000-0000F9000000}"/>
    <cellStyle name="_~6712791_LANÇAMENTO_APLICAÇÃO" xfId="1131" xr:uid="{00000000-0005-0000-0000-0000FA000000}"/>
    <cellStyle name="_~6712791_LANÇAMENTO_APLICAÇÃO()" xfId="1132" xr:uid="{00000000-0005-0000-0000-0000FB000000}"/>
    <cellStyle name="_~6712791_LANÇAMENTO_APLICAÇÃO()_HFM Dental" xfId="1133" xr:uid="{00000000-0005-0000-0000-0000FC000000}"/>
    <cellStyle name="_~6712791_LANÇAMENTO_APLICAÇÃO_HFM Dental" xfId="1134" xr:uid="{00000000-0005-0000-0000-0000FD000000}"/>
    <cellStyle name="_~6712791_LANÇAMENTO_Check USGAAP" xfId="1135" xr:uid="{00000000-0005-0000-0000-0000FE000000}"/>
    <cellStyle name="_~6712791_LANÇAMENTO_DESBALANCEAMENTO" xfId="1136" xr:uid="{00000000-0005-0000-0000-0000FF000000}"/>
    <cellStyle name="_~6712791_LANÇAMENTO_NOVO SUPORTE PSL" xfId="1137" xr:uid="{00000000-0005-0000-0000-000000010000}"/>
    <cellStyle name="_~6712791_LANÇAMENTO_NOVO SUPORTE PSL (2)" xfId="1138" xr:uid="{00000000-0005-0000-0000-000001010000}"/>
    <cellStyle name="_~6712791_LANÇAMENTO_OP Invest" xfId="1139" xr:uid="{00000000-0005-0000-0000-000002010000}"/>
    <cellStyle name="_~6712791_LANÇAMENTO_OP Invest(ok)" xfId="1140" xr:uid="{00000000-0005-0000-0000-000003010000}"/>
    <cellStyle name="_~6712791_LANÇAMENTO_OP Invest(ok)_HFM Dental" xfId="1141" xr:uid="{00000000-0005-0000-0000-000004010000}"/>
    <cellStyle name="_~6712791_LANÇAMENTO_OP Invest_HFM Dental" xfId="1142" xr:uid="{00000000-0005-0000-0000-000005010000}"/>
    <cellStyle name="_~6712791_LANÇAMENTO_Plan1" xfId="1143" xr:uid="{00000000-0005-0000-0000-000006010000}"/>
    <cellStyle name="_~6712791_LANÇAMENTO_RECLAS DEPREC" xfId="1144" xr:uid="{00000000-0005-0000-0000-000007010000}"/>
    <cellStyle name="_~6712791_LANÇAMENTO_SINI ADM" xfId="1145" xr:uid="{00000000-0005-0000-0000-000008010000}"/>
    <cellStyle name="_~6712791_LANÇAMENTO_SUPORTE ASTROMIG" xfId="1146" xr:uid="{00000000-0005-0000-0000-000009010000}"/>
    <cellStyle name="_~6712791_NOVO SUPORTE PSL" xfId="1147" xr:uid="{00000000-0005-0000-0000-00000A010000}"/>
    <cellStyle name="_~6712791_NOVO SUPORTE PSL (2)" xfId="1148" xr:uid="{00000000-0005-0000-0000-00000B010000}"/>
    <cellStyle name="_~6712791_OP Invest" xfId="1149" xr:uid="{00000000-0005-0000-0000-00000C010000}"/>
    <cellStyle name="_~6712791_OP Invest(ok)" xfId="1150" xr:uid="{00000000-0005-0000-0000-00000D010000}"/>
    <cellStyle name="_~6712791_OP Invest(ok)_HFM Dental" xfId="1151" xr:uid="{00000000-0005-0000-0000-00000E010000}"/>
    <cellStyle name="_~6712791_OP Invest_HFM Dental" xfId="1152" xr:uid="{00000000-0005-0000-0000-00000F010000}"/>
    <cellStyle name="_~6712791_Plan1" xfId="1153" xr:uid="{00000000-0005-0000-0000-000010010000}"/>
    <cellStyle name="_~6712791_Plan3" xfId="1154" xr:uid="{00000000-0005-0000-0000-000011010000}"/>
    <cellStyle name="_~6712791_Plan3_APLICAÇÃO" xfId="1155" xr:uid="{00000000-0005-0000-0000-000012010000}"/>
    <cellStyle name="_~6712791_Plan3_APLICAÇÃO()" xfId="1156" xr:uid="{00000000-0005-0000-0000-000013010000}"/>
    <cellStyle name="_~6712791_Plan3_APLICAÇÃO()_HFM Dental" xfId="1157" xr:uid="{00000000-0005-0000-0000-000014010000}"/>
    <cellStyle name="_~6712791_Plan3_APLICAÇÃO_HFM Dental" xfId="1158" xr:uid="{00000000-0005-0000-0000-000015010000}"/>
    <cellStyle name="_~6712791_Plan3_Check USGAAP" xfId="1159" xr:uid="{00000000-0005-0000-0000-000016010000}"/>
    <cellStyle name="_~6712791_Plan3_DESBALANCEAMENTO" xfId="1160" xr:uid="{00000000-0005-0000-0000-000017010000}"/>
    <cellStyle name="_~6712791_Plan3_NOVO SUPORTE PSL" xfId="1161" xr:uid="{00000000-0005-0000-0000-000018010000}"/>
    <cellStyle name="_~6712791_Plan3_NOVO SUPORTE PSL (2)" xfId="1162" xr:uid="{00000000-0005-0000-0000-000019010000}"/>
    <cellStyle name="_~6712791_Plan3_OP Invest" xfId="1163" xr:uid="{00000000-0005-0000-0000-00001A010000}"/>
    <cellStyle name="_~6712791_Plan3_OP Invest(ok)" xfId="1164" xr:uid="{00000000-0005-0000-0000-00001B010000}"/>
    <cellStyle name="_~6712791_Plan3_OP Invest(ok)_HFM Dental" xfId="1165" xr:uid="{00000000-0005-0000-0000-00001C010000}"/>
    <cellStyle name="_~6712791_Plan3_OP Invest_HFM Dental" xfId="1166" xr:uid="{00000000-0005-0000-0000-00001D010000}"/>
    <cellStyle name="_~6712791_Plan3_Plan1" xfId="1167" xr:uid="{00000000-0005-0000-0000-00001E010000}"/>
    <cellStyle name="_~6712791_Plan3_RECLAS DEPREC" xfId="1168" xr:uid="{00000000-0005-0000-0000-00001F010000}"/>
    <cellStyle name="_~6712791_Plan3_SINI ADM" xfId="1169" xr:uid="{00000000-0005-0000-0000-000020010000}"/>
    <cellStyle name="_~6712791_Plan3_SUPORTE ASTROMIG" xfId="1170" xr:uid="{00000000-0005-0000-0000-000021010000}"/>
    <cellStyle name="_~6712791_Prov Civeis" xfId="1171" xr:uid="{00000000-0005-0000-0000-000022010000}"/>
    <cellStyle name="_~6712791_Prov Cíveis" xfId="1172" xr:uid="{00000000-0005-0000-0000-000023010000}"/>
    <cellStyle name="_~6712791_Prov Cíveis(ok)" xfId="1173" xr:uid="{00000000-0005-0000-0000-000024010000}"/>
    <cellStyle name="_~6712791_RECLAS DEPREC" xfId="1174" xr:uid="{00000000-0005-0000-0000-000025010000}"/>
    <cellStyle name="_~6712791_Resumo Imobilizado" xfId="1175" xr:uid="{00000000-0005-0000-0000-000026010000}"/>
    <cellStyle name="_~6712791_Resumo Imobilizado_HFM Dental" xfId="1176" xr:uid="{00000000-0005-0000-0000-000027010000}"/>
    <cellStyle name="_~6712791_Sheet9" xfId="1177" xr:uid="{00000000-0005-0000-0000-000028010000}"/>
    <cellStyle name="_~6712791_Sheet9_APLICAÇÃO" xfId="1178" xr:uid="{00000000-0005-0000-0000-000029010000}"/>
    <cellStyle name="_~6712791_Sheet9_APLICAÇÃO()" xfId="1179" xr:uid="{00000000-0005-0000-0000-00002A010000}"/>
    <cellStyle name="_~6712791_Sheet9_APLICAÇÃO()_HFM Dental" xfId="1180" xr:uid="{00000000-0005-0000-0000-00002B010000}"/>
    <cellStyle name="_~6712791_Sheet9_APLICAÇÃO_HFM Dental" xfId="1181" xr:uid="{00000000-0005-0000-0000-00002C010000}"/>
    <cellStyle name="_~6712791_Sheet9_Check USGAAP" xfId="1182" xr:uid="{00000000-0005-0000-0000-00002D010000}"/>
    <cellStyle name="_~6712791_Sheet9_OP Invest" xfId="1183" xr:uid="{00000000-0005-0000-0000-00002E010000}"/>
    <cellStyle name="_~6712791_Sheet9_OP Invest(ok)" xfId="1184" xr:uid="{00000000-0005-0000-0000-00002F010000}"/>
    <cellStyle name="_~6712791_Sheet9_OP Invest(ok)_HFM Dental" xfId="1185" xr:uid="{00000000-0005-0000-0000-000030010000}"/>
    <cellStyle name="_~6712791_Sheet9_OP Invest_HFM Dental" xfId="1186" xr:uid="{00000000-0005-0000-0000-000031010000}"/>
    <cellStyle name="_~6712791_SINI ADM" xfId="1187" xr:uid="{00000000-0005-0000-0000-000032010000}"/>
    <cellStyle name="_~6712791_SUPORTE ASTROMIG" xfId="1188" xr:uid="{00000000-0005-0000-0000-000033010000}"/>
    <cellStyle name="_~6712791_Trial Balance_Dental" xfId="1189" xr:uid="{00000000-0005-0000-0000-000034010000}"/>
    <cellStyle name="_~6712791_Trial Balance_Dental_HFM Dental" xfId="1190" xr:uid="{00000000-0005-0000-0000-000035010000}"/>
    <cellStyle name="_~7142535" xfId="1191" xr:uid="{00000000-0005-0000-0000-000036010000}"/>
    <cellStyle name="_~7398581" xfId="1192" xr:uid="{00000000-0005-0000-0000-000037010000}"/>
    <cellStyle name="_~7398581 2" xfId="1193" xr:uid="{00000000-0005-0000-0000-000038010000}"/>
    <cellStyle name="_~7398581_07-12 SUP HYP LBJ" xfId="1194" xr:uid="{00000000-0005-0000-0000-000039010000}"/>
    <cellStyle name="_~7398581_APLICAÇÃO" xfId="1195" xr:uid="{00000000-0005-0000-0000-00003A010000}"/>
    <cellStyle name="_~7398581_APLICAÇÃO_HFM Dental" xfId="1196" xr:uid="{00000000-0005-0000-0000-00003B010000}"/>
    <cellStyle name="_~7398581_check boy" xfId="1197" xr:uid="{00000000-0005-0000-0000-00003C010000}"/>
    <cellStyle name="_~7398581_Check USGAAP" xfId="1198" xr:uid="{00000000-0005-0000-0000-00003D010000}"/>
    <cellStyle name="_~7398581_Check USGAAP 2" xfId="1199" xr:uid="{00000000-0005-0000-0000-00003E010000}"/>
    <cellStyle name="_~7398581_Check USGAAP_1" xfId="1200" xr:uid="{00000000-0005-0000-0000-00003F010000}"/>
    <cellStyle name="_~7398581_Check USGAAP_1 2" xfId="1201" xr:uid="{00000000-0005-0000-0000-000040010000}"/>
    <cellStyle name="_~7398581_Check USGAAP_2" xfId="1202" xr:uid="{00000000-0005-0000-0000-000041010000}"/>
    <cellStyle name="_~7398581_Check USGAAP_2 2" xfId="1203" xr:uid="{00000000-0005-0000-0000-000042010000}"/>
    <cellStyle name="_~7398581_Check USGAAP_Check USGAAP" xfId="1204" xr:uid="{00000000-0005-0000-0000-000043010000}"/>
    <cellStyle name="_~7398581_Check USGAAP_Check USGAAP 2" xfId="1205" xr:uid="{00000000-0005-0000-0000-000044010000}"/>
    <cellStyle name="_~7398581_HFM Dental" xfId="1206" xr:uid="{00000000-0005-0000-0000-000045010000}"/>
    <cellStyle name="_~7398581_LANÇAMENTO 1 boy" xfId="1207" xr:uid="{00000000-0005-0000-0000-000046010000}"/>
    <cellStyle name="_~7398581_OP Invest" xfId="1208" xr:uid="{00000000-0005-0000-0000-000047010000}"/>
    <cellStyle name="_~7398581_OP Invest 2" xfId="1209" xr:uid="{00000000-0005-0000-0000-000048010000}"/>
    <cellStyle name="_~7398581_OP Invest(ok)" xfId="1210" xr:uid="{00000000-0005-0000-0000-000049010000}"/>
    <cellStyle name="_~7398581_OP Invest(ok)_HFM Dental" xfId="1211" xr:uid="{00000000-0005-0000-0000-00004A010000}"/>
    <cellStyle name="_~7398581_OP Invest_HFM Dental" xfId="1212" xr:uid="{00000000-0005-0000-0000-00004B010000}"/>
    <cellStyle name="_~7398581_Plan1" xfId="1213" xr:uid="{00000000-0005-0000-0000-00004C010000}"/>
    <cellStyle name="_~7398581_Plan1_HFM_Metro_12-11" xfId="1214" xr:uid="{00000000-0005-0000-0000-00004D010000}"/>
    <cellStyle name="_~7398581_Plan1_HFM_Metro_12-11_check boy" xfId="1215" xr:uid="{00000000-0005-0000-0000-00004E010000}"/>
    <cellStyle name="_~7398581_Plan1_HFM_Metro_12-11_Plan4" xfId="1216" xr:uid="{00000000-0005-0000-0000-00004F010000}"/>
    <cellStyle name="_~7398581_Plan3" xfId="1217" xr:uid="{00000000-0005-0000-0000-000050010000}"/>
    <cellStyle name="_~7398581_Plan4" xfId="1218" xr:uid="{00000000-0005-0000-0000-000051010000}"/>
    <cellStyle name="_~7398581_Plan5" xfId="1219" xr:uid="{00000000-0005-0000-0000-000052010000}"/>
    <cellStyle name="_~7398581_Sheet1" xfId="1220" xr:uid="{00000000-0005-0000-0000-000053010000}"/>
    <cellStyle name="_~7398581_Sheet1_HFM Dental" xfId="1221" xr:uid="{00000000-0005-0000-0000-000054010000}"/>
    <cellStyle name="_~7398581_Sheet2" xfId="1222" xr:uid="{00000000-0005-0000-0000-000055010000}"/>
    <cellStyle name="_~7948869" xfId="1223" xr:uid="{00000000-0005-0000-0000-000056010000}"/>
    <cellStyle name="_~7948869 2" xfId="1224" xr:uid="{00000000-0005-0000-0000-000057010000}"/>
    <cellStyle name="_~7948869_9.30.2010 Expat Stock Comp Chargebacks" xfId="1225" xr:uid="{00000000-0005-0000-0000-000058010000}"/>
    <cellStyle name="_~7948869_9.30.2010 Expat Stock Comp Chargebacks 2" xfId="1226" xr:uid="{00000000-0005-0000-0000-000059010000}"/>
    <cellStyle name="_~7995396" xfId="1227" xr:uid="{00000000-0005-0000-0000-00005A010000}"/>
    <cellStyle name="_~7995396 2" xfId="1228" xr:uid="{00000000-0005-0000-0000-00005B010000}"/>
    <cellStyle name="_~7995396 2 2" xfId="1229" xr:uid="{00000000-0005-0000-0000-00005C010000}"/>
    <cellStyle name="_~7995396 3" xfId="1230" xr:uid="{00000000-0005-0000-0000-00005D010000}"/>
    <cellStyle name="_~7995396_~4991161" xfId="1231" xr:uid="{00000000-0005-0000-0000-00005E010000}"/>
    <cellStyle name="_~7995396_~4991161 2" xfId="1232" xr:uid="{00000000-0005-0000-0000-00005F010000}"/>
    <cellStyle name="_~7995396_02Q10 HKM Payroll" xfId="1233" xr:uid="{00000000-0005-0000-0000-000060010000}"/>
    <cellStyle name="_~7995396_02Q10 HKM Payroll 2" xfId="1234" xr:uid="{00000000-0005-0000-0000-000061010000}"/>
    <cellStyle name="_~7995396_02Q10 HKM TP USIB Invoice" xfId="1235" xr:uid="{00000000-0005-0000-0000-000062010000}"/>
    <cellStyle name="_~7995396_02Q10 HKM TP USIB Invoice 2" xfId="1236" xr:uid="{00000000-0005-0000-0000-000063010000}"/>
    <cellStyle name="_~7995396_062010 HK MET TP Interco Template" xfId="1237" xr:uid="{00000000-0005-0000-0000-000064010000}"/>
    <cellStyle name="_~7995396_062010 HK MET TP Interco Template 2" xfId="1238" xr:uid="{00000000-0005-0000-0000-000065010000}"/>
    <cellStyle name="_~7995396_2011 Expat Stock Comp Chargebacks 06-02-11" xfId="1239" xr:uid="{00000000-0005-0000-0000-000066010000}"/>
    <cellStyle name="_~7995396_2011 Expat Stock Comp Chargebacks 06-02-11 2" xfId="1240" xr:uid="{00000000-0005-0000-0000-000067010000}"/>
    <cellStyle name="_~7995396_Chile_Quarterly_TP_Invoice_Template_Final_Q3_2010 v2" xfId="1241" xr:uid="{00000000-0005-0000-0000-000068010000}"/>
    <cellStyle name="_~7995396_Chile_Quarterly_TP_Invoice_Template_Final_Q3_2010 v2 2" xfId="1242" xr:uid="{00000000-0005-0000-0000-000069010000}"/>
    <cellStyle name="_~7995396_HKM Additonal to Invoice" xfId="1243" xr:uid="{00000000-0005-0000-0000-00006A010000}"/>
    <cellStyle name="_~7995396_HKM Additonal to Invoice 2" xfId="1244" xr:uid="{00000000-0005-0000-0000-00006B010000}"/>
    <cellStyle name="_~7995396_Plan Inbound control of Q2 2010" xfId="1245" xr:uid="{00000000-0005-0000-0000-00006C010000}"/>
    <cellStyle name="_~7995396_Plan Inbound control of Q2 2010 2" xfId="1246" xr:uid="{00000000-0005-0000-0000-00006D010000}"/>
    <cellStyle name="_~7995396_Q3 Payment NYHO Intercompany from MSL" xfId="1247" xr:uid="{00000000-0005-0000-0000-00006E010000}"/>
    <cellStyle name="_~7995396_Q3 Payment NYHO Intercompany from MSL 2" xfId="1248" xr:uid="{00000000-0005-0000-0000-00006F010000}"/>
    <cellStyle name="_06_Ireland Intercompany Template Inbound and Outbound" xfId="1249" xr:uid="{00000000-0005-0000-0000-000070010000}"/>
    <cellStyle name="_07_UK Intercompany Template Outbound" xfId="1250" xr:uid="{00000000-0005-0000-0000-000071010000}"/>
    <cellStyle name="_07_UK Intercompany Template Outbound 2" xfId="1251" xr:uid="{00000000-0005-0000-0000-000072010000}"/>
    <cellStyle name="_08.08_Plan_2009-2010_Consolidado" xfId="233" xr:uid="{00000000-0005-0000-0000-000073010000}"/>
    <cellStyle name="_08.08_Plan_2009-2010_Consolidado 2" xfId="1252" xr:uid="{00000000-0005-0000-0000-000074010000}"/>
    <cellStyle name="_08.08_Plan_2009-2010_Consolidado_~4991161" xfId="1253" xr:uid="{00000000-0005-0000-0000-000075010000}"/>
    <cellStyle name="_08.08_Plan_2009-2010_Consolidado_~4991161 2" xfId="1254" xr:uid="{00000000-0005-0000-0000-000076010000}"/>
    <cellStyle name="_08.08_Plan_2009-2010_Consolidado_02Q10 HKM Payroll" xfId="1255" xr:uid="{00000000-0005-0000-0000-000077010000}"/>
    <cellStyle name="_08.08_Plan_2009-2010_Consolidado_02Q10 HKM Payroll 2" xfId="1256" xr:uid="{00000000-0005-0000-0000-000078010000}"/>
    <cellStyle name="_08.08_Plan_2009-2010_Consolidado_02Q10 HKM TP USIB Invoice" xfId="1257" xr:uid="{00000000-0005-0000-0000-000079010000}"/>
    <cellStyle name="_08.08_Plan_2009-2010_Consolidado_02Q10 HKM TP USIB Invoice 2" xfId="1258" xr:uid="{00000000-0005-0000-0000-00007A010000}"/>
    <cellStyle name="_08.08_Plan_2009-2010_Consolidado_03Q11 Australia US TP OB Invoice Final" xfId="1259" xr:uid="{00000000-0005-0000-0000-00007B010000}"/>
    <cellStyle name="_08.08_Plan_2009-2010_Consolidado_03Q11 Australia US TP OB Invoice Final 2" xfId="1260" xr:uid="{00000000-0005-0000-0000-00007C010000}"/>
    <cellStyle name="_08.08_Plan_2009-2010_Consolidado_062010 HK MET TP Interco Template" xfId="1261" xr:uid="{00000000-0005-0000-0000-00007D010000}"/>
    <cellStyle name="_08.08_Plan_2009-2010_Consolidado_062010 HK MET TP Interco Template 2" xfId="1262" xr:uid="{00000000-0005-0000-0000-00007E010000}"/>
    <cellStyle name="_08.08_Plan_2009-2010_Consolidado_2010_Q2_IT" xfId="1263" xr:uid="{00000000-0005-0000-0000-00007F010000}"/>
    <cellStyle name="_08.08_Plan_2009-2010_Consolidado_2010_Q2_IT 2" xfId="1264" xr:uid="{00000000-0005-0000-0000-000080010000}"/>
    <cellStyle name="_08.08_Plan_2009-2010_Consolidado_2010_Q3_TP_Summary_TPO" xfId="1265" xr:uid="{00000000-0005-0000-0000-000081010000}"/>
    <cellStyle name="_08.08_Plan_2009-2010_Consolidado_2010_Q3_TP_Summary_TPO 2" xfId="1266" xr:uid="{00000000-0005-0000-0000-000082010000}"/>
    <cellStyle name="_08.08_Plan_2009-2010_Consolidado_3Q2011_TP_Outbound_Grid_ongoing (version 4)" xfId="1267" xr:uid="{00000000-0005-0000-0000-000083010000}"/>
    <cellStyle name="_08.08_Plan_2009-2010_Consolidado_3Q2011_TP_Outbound_Grid_ongoing (version 4) 2" xfId="1268" xr:uid="{00000000-0005-0000-0000-000084010000}"/>
    <cellStyle name="_08.08_Plan_2009-2010_Consolidado_3Q2011_TP_Outbound_Grid_ongoing (version 4) backup" xfId="1269" xr:uid="{00000000-0005-0000-0000-000085010000}"/>
    <cellStyle name="_08.08_Plan_2009-2010_Consolidado_3Q2011_TP_Outbound_Grid_ongoing (version 4) backup 2" xfId="1270" xr:uid="{00000000-0005-0000-0000-000086010000}"/>
    <cellStyle name="_08.08_Plan_2009-2010_Consolidado_3Q2011_TP_Outbound_Grid_ongoing v2" xfId="1271" xr:uid="{00000000-0005-0000-0000-000087010000}"/>
    <cellStyle name="_08.08_Plan_2009-2010_Consolidado_3Q2011_TP_Outbound_Grid_ongoing v2 2" xfId="1272" xr:uid="{00000000-0005-0000-0000-000088010000}"/>
    <cellStyle name="_08.08_Plan_2009-2010_Consolidado_APLICAÇÃO" xfId="1273" xr:uid="{00000000-0005-0000-0000-000089010000}"/>
    <cellStyle name="_08.08_Plan_2009-2010_Consolidado_APLICAÇÃO()" xfId="1274" xr:uid="{00000000-0005-0000-0000-00008A010000}"/>
    <cellStyle name="_08.08_Plan_2009-2010_Consolidado_APLICAÇÃO()_HFM Dental" xfId="1275" xr:uid="{00000000-0005-0000-0000-00008B010000}"/>
    <cellStyle name="_08.08_Plan_2009-2010_Consolidado_APLICAÇÃO_HFM Dental" xfId="1276" xr:uid="{00000000-0005-0000-0000-00008C010000}"/>
    <cellStyle name="_08.08_Plan_2009-2010_Consolidado_Argentina AW Expense pass-through to Brazil" xfId="1277" xr:uid="{00000000-0005-0000-0000-00008D010000}"/>
    <cellStyle name="_08.08_Plan_2009-2010_Consolidado_Argentina AW Expense pass-through to Brazil 2" xfId="1278" xr:uid="{00000000-0005-0000-0000-00008E010000}"/>
    <cellStyle name="_08.08_Plan_2009-2010_Consolidado_BU31035 Taiwan Interco Template" xfId="1279" xr:uid="{00000000-0005-0000-0000-00008F010000}"/>
    <cellStyle name="_08.08_Plan_2009-2010_Consolidado_BU31035 Taiwan Interco Template 2" xfId="1280" xr:uid="{00000000-0005-0000-0000-000090010000}"/>
    <cellStyle name="_08.08_Plan_2009-2010_Consolidado_BU31050 China JV  Interco Template" xfId="1281" xr:uid="{00000000-0005-0000-0000-000091010000}"/>
    <cellStyle name="_08.08_Plan_2009-2010_Consolidado_BU31050 China JV  Interco Template 2" xfId="1282" xr:uid="{00000000-0005-0000-0000-000092010000}"/>
    <cellStyle name="_08.08_Plan_2009-2010_Consolidado_Calculo do PDD GAAP" xfId="1283" xr:uid="{00000000-0005-0000-0000-000093010000}"/>
    <cellStyle name="_08.08_Plan_2009-2010_Consolidado_check boy" xfId="1284" xr:uid="{00000000-0005-0000-0000-000094010000}"/>
    <cellStyle name="_08.08_Plan_2009-2010_Consolidado_Check USGAAP" xfId="1285" xr:uid="{00000000-0005-0000-0000-000095010000}"/>
    <cellStyle name="_08.08_Plan_2009-2010_Consolidado_Check USGAAP 2" xfId="1286" xr:uid="{00000000-0005-0000-0000-000096010000}"/>
    <cellStyle name="_08.08_Plan_2009-2010_Consolidado_Check USGAAP_1" xfId="1287" xr:uid="{00000000-0005-0000-0000-000097010000}"/>
    <cellStyle name="_08.08_Plan_2009-2010_Consolidado_Check USGAAP_1 2" xfId="1288" xr:uid="{00000000-0005-0000-0000-000098010000}"/>
    <cellStyle name="_08.08_Plan_2009-2010_Consolidado_Check USGAAP_2" xfId="1289" xr:uid="{00000000-0005-0000-0000-000099010000}"/>
    <cellStyle name="_08.08_Plan_2009-2010_Consolidado_Check USGAAP_2 2" xfId="1290" xr:uid="{00000000-0005-0000-0000-00009A010000}"/>
    <cellStyle name="_08.08_Plan_2009-2010_Consolidado_Check USGAAP_Check USGAAP" xfId="1291" xr:uid="{00000000-0005-0000-0000-00009B010000}"/>
    <cellStyle name="_08.08_Plan_2009-2010_Consolidado_Check USGAAP_Check USGAAP 2" xfId="1292" xr:uid="{00000000-0005-0000-0000-00009C010000}"/>
    <cellStyle name="_08.08_Plan_2009-2010_Consolidado_Chile_Quarterly_TP_Invoice_Template_Final_Q3_2010 v2" xfId="1293" xr:uid="{00000000-0005-0000-0000-00009D010000}"/>
    <cellStyle name="_08.08_Plan_2009-2010_Consolidado_Chile_Quarterly_TP_Invoice_Template_Final_Q3_2010 v2 2" xfId="1294" xr:uid="{00000000-0005-0000-0000-00009E010000}"/>
    <cellStyle name="_08.08_Plan_2009-2010_Consolidado_HKM Additonal to Invoice" xfId="1295" xr:uid="{00000000-0005-0000-0000-00009F010000}"/>
    <cellStyle name="_08.08_Plan_2009-2010_Consolidado_HKM Additonal to Invoice 2" xfId="1296" xr:uid="{00000000-0005-0000-0000-0000A0010000}"/>
    <cellStyle name="_08.08_Plan_2009-2010_Consolidado_Internal Audit Pass-through from Argentina" xfId="1297" xr:uid="{00000000-0005-0000-0000-0000A1010000}"/>
    <cellStyle name="_08.08_Plan_2009-2010_Consolidado_Internal Audit Pass-through from Argentina 2" xfId="1298" xr:uid="{00000000-0005-0000-0000-0000A2010000}"/>
    <cellStyle name="_08.08_Plan_2009-2010_Consolidado_IT_Investments_" xfId="1299" xr:uid="{00000000-0005-0000-0000-0000A3010000}"/>
    <cellStyle name="_08.08_Plan_2009-2010_Consolidado_IT_Investments_ 2" xfId="1300" xr:uid="{00000000-0005-0000-0000-0000A4010000}"/>
    <cellStyle name="_08.08_Plan_2009-2010_Consolidado_Local" xfId="1301" xr:uid="{00000000-0005-0000-0000-0000A5010000}"/>
    <cellStyle name="_08.08_Plan_2009-2010_Consolidado_OP Invest" xfId="1302" xr:uid="{00000000-0005-0000-0000-0000A6010000}"/>
    <cellStyle name="_08.08_Plan_2009-2010_Consolidado_OP Invest 2" xfId="1303" xr:uid="{00000000-0005-0000-0000-0000A7010000}"/>
    <cellStyle name="_08.08_Plan_2009-2010_Consolidado_OP Invest(ok)" xfId="1304" xr:uid="{00000000-0005-0000-0000-0000A8010000}"/>
    <cellStyle name="_08.08_Plan_2009-2010_Consolidado_OP Invest(ok)_HFM Dental" xfId="1305" xr:uid="{00000000-0005-0000-0000-0000A9010000}"/>
    <cellStyle name="_08.08_Plan_2009-2010_Consolidado_OP Invest_HFM Dental" xfId="1306" xr:uid="{00000000-0005-0000-0000-0000AA010000}"/>
    <cellStyle name="_08.08_Plan_2009-2010_Consolidado_Plan1" xfId="1307" xr:uid="{00000000-0005-0000-0000-0000AB010000}"/>
    <cellStyle name="_08.08_Plan_2009-2010_Consolidado_Plan1 2" xfId="1308" xr:uid="{00000000-0005-0000-0000-0000AC010000}"/>
    <cellStyle name="_08.08_Plan_2009-2010_Consolidado_Plan1_HFM_Metro_12-11" xfId="1309" xr:uid="{00000000-0005-0000-0000-0000AD010000}"/>
    <cellStyle name="_08.08_Plan_2009-2010_Consolidado_Plan1_HFM_Metro_12-11_check boy" xfId="1310" xr:uid="{00000000-0005-0000-0000-0000AE010000}"/>
    <cellStyle name="_08.08_Plan_2009-2010_Consolidado_Plan1_HFM_Metro_12-11_Plan4" xfId="1311" xr:uid="{00000000-0005-0000-0000-0000AF010000}"/>
    <cellStyle name="_08.08_Plan_2009-2010_Consolidado_Plan2" xfId="1312" xr:uid="{00000000-0005-0000-0000-0000B0010000}"/>
    <cellStyle name="_08.08_Plan_2009-2010_Consolidado_Plan3" xfId="1313" xr:uid="{00000000-0005-0000-0000-0000B1010000}"/>
    <cellStyle name="_08.08_Plan_2009-2010_Consolidado_Plan4" xfId="1314" xr:uid="{00000000-0005-0000-0000-0000B2010000}"/>
    <cellStyle name="_08.08_Plan_2009-2010_Consolidado_Plan5" xfId="1315" xr:uid="{00000000-0005-0000-0000-0000B3010000}"/>
    <cellStyle name="_08.08_Plan_2009-2010_Consolidado_Q1_2011 IT TP Corp Svcs Excl FFI" xfId="1316" xr:uid="{00000000-0005-0000-0000-0000B4010000}"/>
    <cellStyle name="_08.08_Plan_2009-2010_Consolidado_Q1_2011 IT TP Corp Svcs Excl FFI 2" xfId="1317" xr:uid="{00000000-0005-0000-0000-0000B5010000}"/>
    <cellStyle name="_08.08_Plan_2009-2010_Consolidado_Razão" xfId="1318" xr:uid="{00000000-0005-0000-0000-0000B6010000}"/>
    <cellStyle name="_08.08_Plan_2009-2010_Consolidado_Razão 2013" xfId="1319" xr:uid="{00000000-0005-0000-0000-0000B7010000}"/>
    <cellStyle name="_08.08_Plan_2009-2010_Consolidado_Resumo Imobilizado" xfId="1320" xr:uid="{00000000-0005-0000-0000-0000B8010000}"/>
    <cellStyle name="_08.08_Plan_2009-2010_Consolidado_Saldo Local" xfId="1321" xr:uid="{00000000-0005-0000-0000-0000B9010000}"/>
    <cellStyle name="_08.08_Plan_2009-2010_Consolidado_Sheet1" xfId="1322" xr:uid="{00000000-0005-0000-0000-0000BA010000}"/>
    <cellStyle name="_08.08_Plan_2009-2010_Consolidado_Sheet2" xfId="1323" xr:uid="{00000000-0005-0000-0000-0000BB010000}"/>
    <cellStyle name="_08.08_Plan_2009-2010_Consolidado_Sheet2 2" xfId="1324" xr:uid="{00000000-0005-0000-0000-0000BC010000}"/>
    <cellStyle name="_08.08_Plan_2009-2010_Consolidado_Trial Balance_Dental" xfId="1325" xr:uid="{00000000-0005-0000-0000-0000BD010000}"/>
    <cellStyle name="_08.08_Plan_2009-2010_Consolidado_Trial Balance_Dental_HFM Dental" xfId="1326" xr:uid="{00000000-0005-0000-0000-0000BE010000}"/>
    <cellStyle name="_0808 Reclasses" xfId="234" xr:uid="{00000000-0005-0000-0000-0000BF010000}"/>
    <cellStyle name="_0808 Reclasses 2" xfId="1327" xr:uid="{00000000-0005-0000-0000-0000C0010000}"/>
    <cellStyle name="_0808 Reclasses_APLICAÇÃO" xfId="1328" xr:uid="{00000000-0005-0000-0000-0000C1010000}"/>
    <cellStyle name="_0808 Reclasses_APLICAÇÃO_HFM Dental" xfId="1329" xr:uid="{00000000-0005-0000-0000-0000C2010000}"/>
    <cellStyle name="_0808 Reclasses_Calculo do PDD GAAP" xfId="1330" xr:uid="{00000000-0005-0000-0000-0000C3010000}"/>
    <cellStyle name="_0808 Reclasses_check boy" xfId="1331" xr:uid="{00000000-0005-0000-0000-0000C4010000}"/>
    <cellStyle name="_0808 Reclasses_Check USGAAP" xfId="1332" xr:uid="{00000000-0005-0000-0000-0000C5010000}"/>
    <cellStyle name="_0808 Reclasses_Check USGAAP 2" xfId="1333" xr:uid="{00000000-0005-0000-0000-0000C6010000}"/>
    <cellStyle name="_0808 Reclasses_Check USGAAP_1" xfId="1334" xr:uid="{00000000-0005-0000-0000-0000C7010000}"/>
    <cellStyle name="_0808 Reclasses_Check USGAAP_1 2" xfId="1335" xr:uid="{00000000-0005-0000-0000-0000C8010000}"/>
    <cellStyle name="_0808 Reclasses_Check USGAAP_2" xfId="1336" xr:uid="{00000000-0005-0000-0000-0000C9010000}"/>
    <cellStyle name="_0808 Reclasses_Check USGAAP_2 2" xfId="1337" xr:uid="{00000000-0005-0000-0000-0000CA010000}"/>
    <cellStyle name="_0808 Reclasses_Check USGAAP_Check USGAAP" xfId="1338" xr:uid="{00000000-0005-0000-0000-0000CB010000}"/>
    <cellStyle name="_0808 Reclasses_Check USGAAP_Check USGAAP 2" xfId="1339" xr:uid="{00000000-0005-0000-0000-0000CC010000}"/>
    <cellStyle name="_0808 Reclasses_Local" xfId="1340" xr:uid="{00000000-0005-0000-0000-0000CD010000}"/>
    <cellStyle name="_0808 Reclasses_OP Invest" xfId="1341" xr:uid="{00000000-0005-0000-0000-0000CE010000}"/>
    <cellStyle name="_0808 Reclasses_OP Invest 2" xfId="1342" xr:uid="{00000000-0005-0000-0000-0000CF010000}"/>
    <cellStyle name="_0808 Reclasses_OP Invest(ok)" xfId="1343" xr:uid="{00000000-0005-0000-0000-0000D0010000}"/>
    <cellStyle name="_0808 Reclasses_OP Invest(ok)_HFM Dental" xfId="1344" xr:uid="{00000000-0005-0000-0000-0000D1010000}"/>
    <cellStyle name="_0808 Reclasses_OP Invest_HFM Dental" xfId="1345" xr:uid="{00000000-0005-0000-0000-0000D2010000}"/>
    <cellStyle name="_0808 Reclasses_Plan1" xfId="1346" xr:uid="{00000000-0005-0000-0000-0000D3010000}"/>
    <cellStyle name="_0808 Reclasses_Plan1 2" xfId="1347" xr:uid="{00000000-0005-0000-0000-0000D4010000}"/>
    <cellStyle name="_0808 Reclasses_Plan1_HFM_Metro_12-11" xfId="1348" xr:uid="{00000000-0005-0000-0000-0000D5010000}"/>
    <cellStyle name="_0808 Reclasses_Plan1_HFM_Metro_12-11_check boy" xfId="1349" xr:uid="{00000000-0005-0000-0000-0000D6010000}"/>
    <cellStyle name="_0808 Reclasses_Plan1_HFM_Metro_12-11_Plan4" xfId="1350" xr:uid="{00000000-0005-0000-0000-0000D7010000}"/>
    <cellStyle name="_0808 Reclasses_Plan2" xfId="1351" xr:uid="{00000000-0005-0000-0000-0000D8010000}"/>
    <cellStyle name="_0808 Reclasses_Plan3" xfId="1352" xr:uid="{00000000-0005-0000-0000-0000D9010000}"/>
    <cellStyle name="_0808 Reclasses_Plan4" xfId="1353" xr:uid="{00000000-0005-0000-0000-0000DA010000}"/>
    <cellStyle name="_0808 Reclasses_Plan5" xfId="1354" xr:uid="{00000000-0005-0000-0000-0000DB010000}"/>
    <cellStyle name="_0808 Reclasses_Razão" xfId="1355" xr:uid="{00000000-0005-0000-0000-0000DC010000}"/>
    <cellStyle name="_0808 Reclasses_Razão 2013" xfId="1356" xr:uid="{00000000-0005-0000-0000-0000DD010000}"/>
    <cellStyle name="_0808 Reclasses_Resumo Imobilizado" xfId="1357" xr:uid="{00000000-0005-0000-0000-0000DE010000}"/>
    <cellStyle name="_0808 Reclasses_Saldo Local" xfId="1358" xr:uid="{00000000-0005-0000-0000-0000DF010000}"/>
    <cellStyle name="_0808 Reclasses_Sheet1" xfId="1359" xr:uid="{00000000-0005-0000-0000-0000E0010000}"/>
    <cellStyle name="_0808 Reclasses_Sheet2" xfId="1360" xr:uid="{00000000-0005-0000-0000-0000E1010000}"/>
    <cellStyle name="_0808 Reclasses_Sheet2 2" xfId="1361" xr:uid="{00000000-0005-0000-0000-0000E2010000}"/>
    <cellStyle name="_0808 Reclasses_Trial Balance_Dental" xfId="1362" xr:uid="{00000000-0005-0000-0000-0000E3010000}"/>
    <cellStyle name="_0808 Reclasses_Trial Balance_Dental_HFM Dental" xfId="1363" xr:uid="{00000000-0005-0000-0000-0000E4010000}"/>
    <cellStyle name="_082008 Conciliação" xfId="235" xr:uid="{00000000-0005-0000-0000-0000E5010000}"/>
    <cellStyle name="_082008 Conciliação 2" xfId="1364" xr:uid="{00000000-0005-0000-0000-0000E6010000}"/>
    <cellStyle name="_082008 Conciliação_APLICAÇÃO" xfId="1365" xr:uid="{00000000-0005-0000-0000-0000E7010000}"/>
    <cellStyle name="_082008 Conciliação_APLICAÇÃO_HFM Dental" xfId="1366" xr:uid="{00000000-0005-0000-0000-0000E8010000}"/>
    <cellStyle name="_082008 Conciliação_Calculo do PDD GAAP" xfId="1367" xr:uid="{00000000-0005-0000-0000-0000E9010000}"/>
    <cellStyle name="_082008 Conciliação_check boy" xfId="1368" xr:uid="{00000000-0005-0000-0000-0000EA010000}"/>
    <cellStyle name="_082008 Conciliação_Check USGAAP" xfId="1369" xr:uid="{00000000-0005-0000-0000-0000EB010000}"/>
    <cellStyle name="_082008 Conciliação_Check USGAAP 2" xfId="1370" xr:uid="{00000000-0005-0000-0000-0000EC010000}"/>
    <cellStyle name="_082008 Conciliação_Check USGAAP_1" xfId="1371" xr:uid="{00000000-0005-0000-0000-0000ED010000}"/>
    <cellStyle name="_082008 Conciliação_Check USGAAP_1 2" xfId="1372" xr:uid="{00000000-0005-0000-0000-0000EE010000}"/>
    <cellStyle name="_082008 Conciliação_Check USGAAP_2" xfId="1373" xr:uid="{00000000-0005-0000-0000-0000EF010000}"/>
    <cellStyle name="_082008 Conciliação_Check USGAAP_2 2" xfId="1374" xr:uid="{00000000-0005-0000-0000-0000F0010000}"/>
    <cellStyle name="_082008 Conciliação_Check USGAAP_Check USGAAP" xfId="1375" xr:uid="{00000000-0005-0000-0000-0000F1010000}"/>
    <cellStyle name="_082008 Conciliação_Check USGAAP_Check USGAAP 2" xfId="1376" xr:uid="{00000000-0005-0000-0000-0000F2010000}"/>
    <cellStyle name="_082008 Conciliação_Local" xfId="1377" xr:uid="{00000000-0005-0000-0000-0000F3010000}"/>
    <cellStyle name="_082008 Conciliação_OP Invest" xfId="1378" xr:uid="{00000000-0005-0000-0000-0000F4010000}"/>
    <cellStyle name="_082008 Conciliação_OP Invest 2" xfId="1379" xr:uid="{00000000-0005-0000-0000-0000F5010000}"/>
    <cellStyle name="_082008 Conciliação_OP Invest_HFM Dental" xfId="1380" xr:uid="{00000000-0005-0000-0000-0000F6010000}"/>
    <cellStyle name="_082008 Conciliação_Plan1" xfId="1381" xr:uid="{00000000-0005-0000-0000-0000F7010000}"/>
    <cellStyle name="_082008 Conciliação_Plan1 2" xfId="1382" xr:uid="{00000000-0005-0000-0000-0000F8010000}"/>
    <cellStyle name="_082008 Conciliação_Plan1_HFM_Metro_12-11" xfId="1383" xr:uid="{00000000-0005-0000-0000-0000F9010000}"/>
    <cellStyle name="_082008 Conciliação_Plan1_HFM_Metro_12-11_check boy" xfId="1384" xr:uid="{00000000-0005-0000-0000-0000FA010000}"/>
    <cellStyle name="_082008 Conciliação_Plan1_HFM_Metro_12-11_Plan4" xfId="1385" xr:uid="{00000000-0005-0000-0000-0000FB010000}"/>
    <cellStyle name="_082008 Conciliação_Plan2" xfId="1386" xr:uid="{00000000-0005-0000-0000-0000FC010000}"/>
    <cellStyle name="_082008 Conciliação_Plan3" xfId="1387" xr:uid="{00000000-0005-0000-0000-0000FD010000}"/>
    <cellStyle name="_082008 Conciliação_Plan4" xfId="1388" xr:uid="{00000000-0005-0000-0000-0000FE010000}"/>
    <cellStyle name="_082008 Conciliação_Plan5" xfId="1389" xr:uid="{00000000-0005-0000-0000-0000FF010000}"/>
    <cellStyle name="_082008 Conciliação_Razão" xfId="1390" xr:uid="{00000000-0005-0000-0000-000000020000}"/>
    <cellStyle name="_082008 Conciliação_Razão 2013" xfId="1391" xr:uid="{00000000-0005-0000-0000-000001020000}"/>
    <cellStyle name="_082008 Conciliação_Resumo Imobilizado" xfId="1392" xr:uid="{00000000-0005-0000-0000-000002020000}"/>
    <cellStyle name="_082008 Conciliação_Saldo Local" xfId="1393" xr:uid="{00000000-0005-0000-0000-000003020000}"/>
    <cellStyle name="_082008 Conciliação_Sheet1" xfId="1394" xr:uid="{00000000-0005-0000-0000-000004020000}"/>
    <cellStyle name="_082008 Conciliação_Sheet2" xfId="1395" xr:uid="{00000000-0005-0000-0000-000005020000}"/>
    <cellStyle name="_082008 Conciliação_Sheet2 2" xfId="1396" xr:uid="{00000000-0005-0000-0000-000006020000}"/>
    <cellStyle name="_082008 Conciliação_Trial Balance_Dental" xfId="1397" xr:uid="{00000000-0005-0000-0000-000007020000}"/>
    <cellStyle name="_082008 Conciliação_Trial Balance_Dental_HFM Dental" xfId="1398" xr:uid="{00000000-0005-0000-0000-000008020000}"/>
    <cellStyle name="_09_Ireland Intercompany Template Inbound and Outbound" xfId="1399" xr:uid="{00000000-0005-0000-0000-000009020000}"/>
    <cellStyle name="_1 - Metropolitan - Reembolso para Matriz - 2010" xfId="1400" xr:uid="{00000000-0005-0000-0000-00000A020000}"/>
    <cellStyle name="_11181 - VEÍCULOS" xfId="1401" xr:uid="{00000000-0005-0000-0000-00000B020000}"/>
    <cellStyle name="_11181 - VEÍCULOS_Plan2" xfId="1402" xr:uid="{00000000-0005-0000-0000-00000C020000}"/>
    <cellStyle name="_11181 - VEÍCULOS_Plan4" xfId="1403" xr:uid="{00000000-0005-0000-0000-00000D020000}"/>
    <cellStyle name="_12_07 Fin Statements" xfId="1404" xr:uid="{00000000-0005-0000-0000-00000E020000}"/>
    <cellStyle name="_12_07 Fin Statements 2" xfId="1405" xr:uid="{00000000-0005-0000-0000-00000F020000}"/>
    <cellStyle name="_12_07 Fin Statements_APLICAÇÃO" xfId="1406" xr:uid="{00000000-0005-0000-0000-000010020000}"/>
    <cellStyle name="_12_07 Fin Statements_APLICAÇÃO_HFM Dental" xfId="1407" xr:uid="{00000000-0005-0000-0000-000011020000}"/>
    <cellStyle name="_12_07 Fin Statements_check boy" xfId="1408" xr:uid="{00000000-0005-0000-0000-000012020000}"/>
    <cellStyle name="_12_07 Fin Statements_Check USGAAP" xfId="1409" xr:uid="{00000000-0005-0000-0000-000013020000}"/>
    <cellStyle name="_12_07 Fin Statements_Check USGAAP 2" xfId="1410" xr:uid="{00000000-0005-0000-0000-000014020000}"/>
    <cellStyle name="_12_07 Fin Statements_Check USGAAP_1" xfId="1411" xr:uid="{00000000-0005-0000-0000-000015020000}"/>
    <cellStyle name="_12_07 Fin Statements_Check USGAAP_1 2" xfId="1412" xr:uid="{00000000-0005-0000-0000-000016020000}"/>
    <cellStyle name="_12_07 Fin Statements_Check USGAAP_2" xfId="1413" xr:uid="{00000000-0005-0000-0000-000017020000}"/>
    <cellStyle name="_12_07 Fin Statements_Check USGAAP_2 2" xfId="1414" xr:uid="{00000000-0005-0000-0000-000018020000}"/>
    <cellStyle name="_12_07 Fin Statements_Check USGAAP_Check USGAAP" xfId="1415" xr:uid="{00000000-0005-0000-0000-000019020000}"/>
    <cellStyle name="_12_07 Fin Statements_Check USGAAP_Check USGAAP 2" xfId="1416" xr:uid="{00000000-0005-0000-0000-00001A020000}"/>
    <cellStyle name="_12_07 Fin Statements_OP Invest" xfId="1417" xr:uid="{00000000-0005-0000-0000-00001B020000}"/>
    <cellStyle name="_12_07 Fin Statements_OP Invest 2" xfId="1418" xr:uid="{00000000-0005-0000-0000-00001C020000}"/>
    <cellStyle name="_12_07 Fin Statements_OP Invest_HFM Dental" xfId="1419" xr:uid="{00000000-0005-0000-0000-00001D020000}"/>
    <cellStyle name="_12_07 Fin Statements_Plan1" xfId="1420" xr:uid="{00000000-0005-0000-0000-00001E020000}"/>
    <cellStyle name="_12_07 Fin Statements_Plan1_HFM_Metro_12-11" xfId="1421" xr:uid="{00000000-0005-0000-0000-00001F020000}"/>
    <cellStyle name="_12_07 Fin Statements_Plan1_HFM_Metro_12-11_check boy" xfId="1422" xr:uid="{00000000-0005-0000-0000-000020020000}"/>
    <cellStyle name="_12_07 Fin Statements_Plan1_HFM_Metro_12-11_Plan4" xfId="1423" xr:uid="{00000000-0005-0000-0000-000021020000}"/>
    <cellStyle name="_12_07 Fin Statements_Plan2" xfId="1424" xr:uid="{00000000-0005-0000-0000-000022020000}"/>
    <cellStyle name="_12_07 Fin Statements_Plan3" xfId="1425" xr:uid="{00000000-0005-0000-0000-000023020000}"/>
    <cellStyle name="_12_07 Fin Statements_Plan4" xfId="1426" xr:uid="{00000000-0005-0000-0000-000024020000}"/>
    <cellStyle name="_12_07 Fin Statements_Plan5" xfId="1427" xr:uid="{00000000-0005-0000-0000-000025020000}"/>
    <cellStyle name="_13332-MAQ_EQPTOS NAO HOSP-ODONT" xfId="1428" xr:uid="{00000000-0005-0000-0000-000026020000}"/>
    <cellStyle name="_1341 - INTANGIVEL" xfId="1429" xr:uid="{00000000-0005-0000-0000-000027020000}"/>
    <cellStyle name="_1341 - INTANGIVEL_Plan2" xfId="1430" xr:uid="{00000000-0005-0000-0000-000028020000}"/>
    <cellStyle name="_1341 - INTANGIVEL_Plan4" xfId="1431" xr:uid="{00000000-0005-0000-0000-000029020000}"/>
    <cellStyle name="_15560 - INSTALAÇÕES" xfId="1432" xr:uid="{00000000-0005-0000-0000-00002A020000}"/>
    <cellStyle name="_15560 - INSTALAÇÕES_Plan2" xfId="1433" xr:uid="{00000000-0005-0000-0000-00002B020000}"/>
    <cellStyle name="_15560 - INSTALAÇÕES_Plan4" xfId="1434" xr:uid="{00000000-0005-0000-0000-00002C020000}"/>
    <cellStyle name="_157db_iCAMRA_Specs_071609" xfId="1435" xr:uid="{00000000-0005-0000-0000-00002D020000}"/>
    <cellStyle name="_157db_iCAMRA_Specs_071609 2" xfId="1436" xr:uid="{00000000-0005-0000-0000-00002E020000}"/>
    <cellStyle name="_157db_iCAMRA_Specs_071609_HFM Dental" xfId="1437" xr:uid="{00000000-0005-0000-0000-00002F020000}"/>
    <cellStyle name="_2" xfId="852" xr:uid="{00000000-0005-0000-0000-000030020000}"/>
    <cellStyle name="_2007  2008 True -up (Regions to MLIAC) V1" xfId="1438" xr:uid="{00000000-0005-0000-0000-000031020000}"/>
    <cellStyle name="_2007  2008 True -up (Regions to MLIAC) V1 2" xfId="1439" xr:uid="{00000000-0005-0000-0000-000032020000}"/>
    <cellStyle name="_2007 FINAL Expat Expense" xfId="1440" xr:uid="{00000000-0005-0000-0000-000033020000}"/>
    <cellStyle name="_2007 FINAL Expat Expense 2" xfId="1441" xr:uid="{00000000-0005-0000-0000-000034020000}"/>
    <cellStyle name="_2007 FINAL Expat Expense 2 2" xfId="1442" xr:uid="{00000000-0005-0000-0000-000035020000}"/>
    <cellStyle name="_2007 FINAL Expat Expense 3" xfId="1443" xr:uid="{00000000-0005-0000-0000-000036020000}"/>
    <cellStyle name="_2007 FINAL Expat Expense_~4991161" xfId="1444" xr:uid="{00000000-0005-0000-0000-000037020000}"/>
    <cellStyle name="_2007 FINAL Expat Expense_~4991161 2" xfId="1445" xr:uid="{00000000-0005-0000-0000-000038020000}"/>
    <cellStyle name="_2007 FINAL Expat Expense_02Q10 HKM Payroll" xfId="1446" xr:uid="{00000000-0005-0000-0000-000039020000}"/>
    <cellStyle name="_2007 FINAL Expat Expense_02Q10 HKM Payroll 2" xfId="1447" xr:uid="{00000000-0005-0000-0000-00003A020000}"/>
    <cellStyle name="_2007 FINAL Expat Expense_02Q10 HKM TP USIB Invoice" xfId="1448" xr:uid="{00000000-0005-0000-0000-00003B020000}"/>
    <cellStyle name="_2007 FINAL Expat Expense_02Q10 HKM TP USIB Invoice 2" xfId="1449" xr:uid="{00000000-0005-0000-0000-00003C020000}"/>
    <cellStyle name="_2007 FINAL Expat Expense_062010 HK MET TP Interco Template" xfId="1450" xr:uid="{00000000-0005-0000-0000-00003D020000}"/>
    <cellStyle name="_2007 FINAL Expat Expense_062010 HK MET TP Interco Template 2" xfId="1451" xr:uid="{00000000-0005-0000-0000-00003E020000}"/>
    <cellStyle name="_2007 FINAL Expat Expense_2011 Expat Stock Comp Chargebacks 06-02-11" xfId="1452" xr:uid="{00000000-0005-0000-0000-00003F020000}"/>
    <cellStyle name="_2007 FINAL Expat Expense_2011 Expat Stock Comp Chargebacks 06-02-11 2" xfId="1453" xr:uid="{00000000-0005-0000-0000-000040020000}"/>
    <cellStyle name="_2007 FINAL Expat Expense_Chile_Quarterly_TP_Invoice_Template_Final_Q3_2010 v2" xfId="1454" xr:uid="{00000000-0005-0000-0000-000041020000}"/>
    <cellStyle name="_2007 FINAL Expat Expense_Chile_Quarterly_TP_Invoice_Template_Final_Q3_2010 v2 2" xfId="1455" xr:uid="{00000000-0005-0000-0000-000042020000}"/>
    <cellStyle name="_2007 FINAL Expat Expense_HKM Additonal to Invoice" xfId="1456" xr:uid="{00000000-0005-0000-0000-000043020000}"/>
    <cellStyle name="_2007 FINAL Expat Expense_HKM Additonal to Invoice 2" xfId="1457" xr:uid="{00000000-0005-0000-0000-000044020000}"/>
    <cellStyle name="_2007 FINAL Expat Expense_Plan Inbound control of Q2 2010" xfId="1458" xr:uid="{00000000-0005-0000-0000-000045020000}"/>
    <cellStyle name="_2007 FINAL Expat Expense_Plan Inbound control of Q2 2010 2" xfId="1459" xr:uid="{00000000-0005-0000-0000-000046020000}"/>
    <cellStyle name="_2007 Metlife Summary Model v.10" xfId="1460" xr:uid="{00000000-0005-0000-0000-000047020000}"/>
    <cellStyle name="_2007 Metlife Summary Model v.10 2" xfId="1461" xr:uid="{00000000-0005-0000-0000-000048020000}"/>
    <cellStyle name="_2007 Metlife Summary Model v.10_~4991161" xfId="1462" xr:uid="{00000000-0005-0000-0000-000049020000}"/>
    <cellStyle name="_2007 Metlife Summary Model v.10_~4991161 2" xfId="1463" xr:uid="{00000000-0005-0000-0000-00004A020000}"/>
    <cellStyle name="_2007 Metlife Summary Model v.10_02Q10 HKM TP USIB Invoice" xfId="1464" xr:uid="{00000000-0005-0000-0000-00004B020000}"/>
    <cellStyle name="_2007 Metlife Summary Model v.10_02Q10 HKM TP USIB Invoice 2" xfId="1465" xr:uid="{00000000-0005-0000-0000-00004C020000}"/>
    <cellStyle name="_2007 Metlife Summary Model v.10_Chile_Quarterly_TP_Invoice_Template_Final_Q3_2010 v2" xfId="1466" xr:uid="{00000000-0005-0000-0000-00004D020000}"/>
    <cellStyle name="_2007 Metlife Summary Model v.10_Chile_Quarterly_TP_Invoice_Template_Final_Q3_2010 v2 2" xfId="1467" xr:uid="{00000000-0005-0000-0000-00004E020000}"/>
    <cellStyle name="_2007 Q4-YTD Expat charges by countries" xfId="1468" xr:uid="{00000000-0005-0000-0000-00004F020000}"/>
    <cellStyle name="_2007 Q4-YTD Expat charges by countries 2" xfId="1469" xr:uid="{00000000-0005-0000-0000-000050020000}"/>
    <cellStyle name="_2007 Q4-YTD Expat charges by countries 2 2" xfId="1470" xr:uid="{00000000-0005-0000-0000-000051020000}"/>
    <cellStyle name="_2007 Q4-YTD Expat charges by countries 3" xfId="1471" xr:uid="{00000000-0005-0000-0000-000052020000}"/>
    <cellStyle name="_2007 Q4-YTD Expat charges by countries_~4991161" xfId="1472" xr:uid="{00000000-0005-0000-0000-000053020000}"/>
    <cellStyle name="_2007 Q4-YTD Expat charges by countries_~4991161 2" xfId="1473" xr:uid="{00000000-0005-0000-0000-000054020000}"/>
    <cellStyle name="_2007 Q4-YTD Expat charges by countries_02Q10 HKM Payroll" xfId="1474" xr:uid="{00000000-0005-0000-0000-000055020000}"/>
    <cellStyle name="_2007 Q4-YTD Expat charges by countries_02Q10 HKM Payroll 2" xfId="1475" xr:uid="{00000000-0005-0000-0000-000056020000}"/>
    <cellStyle name="_2007 Q4-YTD Expat charges by countries_02Q10 HKM TP USIB Invoice" xfId="1476" xr:uid="{00000000-0005-0000-0000-000057020000}"/>
    <cellStyle name="_2007 Q4-YTD Expat charges by countries_02Q10 HKM TP USIB Invoice 2" xfId="1477" xr:uid="{00000000-0005-0000-0000-000058020000}"/>
    <cellStyle name="_2007 Q4-YTD Expat charges by countries_062010 HK MET TP Interco Template" xfId="1478" xr:uid="{00000000-0005-0000-0000-000059020000}"/>
    <cellStyle name="_2007 Q4-YTD Expat charges by countries_062010 HK MET TP Interco Template 2" xfId="1479" xr:uid="{00000000-0005-0000-0000-00005A020000}"/>
    <cellStyle name="_2007 Q4-YTD Expat charges by countries_2011 Expat Stock Comp Chargebacks 06-02-11" xfId="1480" xr:uid="{00000000-0005-0000-0000-00005B020000}"/>
    <cellStyle name="_2007 Q4-YTD Expat charges by countries_2011 Expat Stock Comp Chargebacks 06-02-11 2" xfId="1481" xr:uid="{00000000-0005-0000-0000-00005C020000}"/>
    <cellStyle name="_2007 Q4-YTD Expat charges by countries_Chile_Quarterly_TP_Invoice_Template_Final_Q3_2010 v2" xfId="1482" xr:uid="{00000000-0005-0000-0000-00005D020000}"/>
    <cellStyle name="_2007 Q4-YTD Expat charges by countries_Chile_Quarterly_TP_Invoice_Template_Final_Q3_2010 v2 2" xfId="1483" xr:uid="{00000000-0005-0000-0000-00005E020000}"/>
    <cellStyle name="_2007 Q4-YTD Expat charges by countries_HKM Additonal to Invoice" xfId="1484" xr:uid="{00000000-0005-0000-0000-00005F020000}"/>
    <cellStyle name="_2007 Q4-YTD Expat charges by countries_HKM Additonal to Invoice 2" xfId="1485" xr:uid="{00000000-0005-0000-0000-000060020000}"/>
    <cellStyle name="_2007 Q4-YTD Expat charges by countries_Plan Inbound control of Q2 2010" xfId="1486" xr:uid="{00000000-0005-0000-0000-000061020000}"/>
    <cellStyle name="_2007 Q4-YTD Expat charges by countries_Plan Inbound control of Q2 2010 2" xfId="1487" xr:uid="{00000000-0005-0000-0000-000062020000}"/>
    <cellStyle name="_2007.01.03 LOB Plan I-S Shanghai" xfId="1488" xr:uid="{00000000-0005-0000-0000-000063020000}"/>
    <cellStyle name="_2007.01.03 LOB Plan I-S Shanghai 2" xfId="1489" xr:uid="{00000000-0005-0000-0000-000064020000}"/>
    <cellStyle name="_2007.01.03 LOB Plan I-S Shanghai_03Q11 Australia US TP OB Invoice Final" xfId="1490" xr:uid="{00000000-0005-0000-0000-000065020000}"/>
    <cellStyle name="_2007.01.03 LOB Plan I-S Shanghai_03Q11 Australia US TP OB Invoice Final 2" xfId="1491" xr:uid="{00000000-0005-0000-0000-000066020000}"/>
    <cellStyle name="_2007.01.03 LOB Plan I-S Shanghai_2008.08.08 2009-2011 Plan - China Shanghai - Sales Plan" xfId="1492" xr:uid="{00000000-0005-0000-0000-000067020000}"/>
    <cellStyle name="_2007.01.03 LOB Plan I-S Shanghai_2008.08.08 2009-2011 Plan - China Shanghai - Sales Plan 2" xfId="1493" xr:uid="{00000000-0005-0000-0000-000068020000}"/>
    <cellStyle name="_2007.01.03 LOB Plan I-S Shanghai_2008.08.08 2009-2011 Plan - China Shanghai - Sales Plan_03Q11 Australia US TP OB Invoice Final" xfId="1494" xr:uid="{00000000-0005-0000-0000-000069020000}"/>
    <cellStyle name="_2007.01.03 LOB Plan I-S Shanghai_2008.08.08 2009-2011 Plan - China Shanghai - Sales Plan_03Q11 Australia US TP OB Invoice Final 2" xfId="1495" xr:uid="{00000000-0005-0000-0000-00006A020000}"/>
    <cellStyle name="_2007.01.03 LOB Plan I-S Shanghai_2008.08.08 2009-2011 Plan - China Shanghai - Sales Plan_2010_Q2_IT" xfId="1496" xr:uid="{00000000-0005-0000-0000-00006B020000}"/>
    <cellStyle name="_2007.01.03 LOB Plan I-S Shanghai_2008.08.08 2009-2011 Plan - China Shanghai - Sales Plan_2010_Q2_IT 2" xfId="1497" xr:uid="{00000000-0005-0000-0000-00006C020000}"/>
    <cellStyle name="_2007.01.03 LOB Plan I-S Shanghai_2008.08.08 2009-2011 Plan - China Shanghai - Sales Plan_2010_Q3_TP_Summary_TPO" xfId="1498" xr:uid="{00000000-0005-0000-0000-00006D020000}"/>
    <cellStyle name="_2007.01.03 LOB Plan I-S Shanghai_2008.08.08 2009-2011 Plan - China Shanghai - Sales Plan_2010_Q3_TP_Summary_TPO 2" xfId="1499" xr:uid="{00000000-0005-0000-0000-00006E020000}"/>
    <cellStyle name="_2007.01.03 LOB Plan I-S Shanghai_2008.08.08 2009-2011 Plan - China Shanghai - Sales Plan_2Q2011 Expat " xfId="1500" xr:uid="{00000000-0005-0000-0000-00006F020000}"/>
    <cellStyle name="_2007.01.03 LOB Plan I-S Shanghai_2008.08.08 2009-2011 Plan - China Shanghai - Sales Plan_2Q2011 Expat  2" xfId="1501" xr:uid="{00000000-0005-0000-0000-000070020000}"/>
    <cellStyle name="_2007.01.03 LOB Plan I-S Shanghai_2008.08.08 2009-2011 Plan - China Shanghai - Sales Plan_3Q2011_TP_Outbound_Grid_ongoing (version 4)" xfId="1502" xr:uid="{00000000-0005-0000-0000-000071020000}"/>
    <cellStyle name="_2007.01.03 LOB Plan I-S Shanghai_2008.08.08 2009-2011 Plan - China Shanghai - Sales Plan_3Q2011_TP_Outbound_Grid_ongoing (version 4) 2" xfId="1503" xr:uid="{00000000-0005-0000-0000-000072020000}"/>
    <cellStyle name="_2007.01.03 LOB Plan I-S Shanghai_2008.08.08 2009-2011 Plan - China Shanghai - Sales Plan_3Q2011_TP_Outbound_Grid_ongoing (version 4) backup" xfId="1504" xr:uid="{00000000-0005-0000-0000-000073020000}"/>
    <cellStyle name="_2007.01.03 LOB Plan I-S Shanghai_2008.08.08 2009-2011 Plan - China Shanghai - Sales Plan_3Q2011_TP_Outbound_Grid_ongoing (version 4) backup 2" xfId="1505" xr:uid="{00000000-0005-0000-0000-000074020000}"/>
    <cellStyle name="_2007.01.03 LOB Plan I-S Shanghai_2008.08.08 2009-2011 Plan - China Shanghai - Sales Plan_3Q2011_TP_Outbound_Grid_ongoing v2" xfId="1506" xr:uid="{00000000-0005-0000-0000-000075020000}"/>
    <cellStyle name="_2007.01.03 LOB Plan I-S Shanghai_2008.08.08 2009-2011 Plan - China Shanghai - Sales Plan_3Q2011_TP_Outbound_Grid_ongoing v2 2" xfId="1507" xr:uid="{00000000-0005-0000-0000-000076020000}"/>
    <cellStyle name="_2007.01.03 LOB Plan I-S Shanghai_2008.08.08 2009-2011 Plan - China Shanghai - Sales Plan_BU31035 Taiwan Interco Template" xfId="1508" xr:uid="{00000000-0005-0000-0000-000077020000}"/>
    <cellStyle name="_2007.01.03 LOB Plan I-S Shanghai_2008.08.08 2009-2011 Plan - China Shanghai - Sales Plan_BU31035 Taiwan Interco Template 2" xfId="1509" xr:uid="{00000000-0005-0000-0000-000078020000}"/>
    <cellStyle name="_2007.01.03 LOB Plan I-S Shanghai_2008.08.08 2009-2011 Plan - China Shanghai - Sales Plan_IT_Investments_" xfId="1510" xr:uid="{00000000-0005-0000-0000-000079020000}"/>
    <cellStyle name="_2007.01.03 LOB Plan I-S Shanghai_2008.08.08 2009-2011 Plan - China Shanghai - Sales Plan_IT_Investments_ 2" xfId="1511" xr:uid="{00000000-0005-0000-0000-00007A020000}"/>
    <cellStyle name="_2007.01.03 LOB Plan I-S Shanghai_2008.08.08 2009-2011 Plan - China Shanghai - Sales Plan_Q1_2011 IT TP Corp Svcs Excl FFI" xfId="1512" xr:uid="{00000000-0005-0000-0000-00007B020000}"/>
    <cellStyle name="_2007.01.03 LOB Plan I-S Shanghai_2008.08.08 2009-2011 Plan - China Shanghai - Sales Plan_Q1_2011 IT TP Corp Svcs Excl FFI 2" xfId="1513" xr:uid="{00000000-0005-0000-0000-00007C020000}"/>
    <cellStyle name="_2007.01.03 LOB Plan I-S Shanghai_2009-2011 Plan - (Met HK) Sales Plan" xfId="1514" xr:uid="{00000000-0005-0000-0000-00007D020000}"/>
    <cellStyle name="_2007.01.03 LOB Plan I-S Shanghai_2009-2011 Plan - (Met HK) Sales Plan 2" xfId="1515" xr:uid="{00000000-0005-0000-0000-00007E020000}"/>
    <cellStyle name="_2007.01.03 LOB Plan I-S Shanghai_2009-2011 Plan - (Met HK) Sales Plan_03Q11 Australia US TP OB Invoice Final" xfId="1516" xr:uid="{00000000-0005-0000-0000-00007F020000}"/>
    <cellStyle name="_2007.01.03 LOB Plan I-S Shanghai_2009-2011 Plan - (Met HK) Sales Plan_03Q11 Australia US TP OB Invoice Final 2" xfId="1517" xr:uid="{00000000-0005-0000-0000-000080020000}"/>
    <cellStyle name="_2007.01.03 LOB Plan I-S Shanghai_2009-2011 Plan - (Met HK) Sales Plan_2010_Q2_IT" xfId="1518" xr:uid="{00000000-0005-0000-0000-000081020000}"/>
    <cellStyle name="_2007.01.03 LOB Plan I-S Shanghai_2009-2011 Plan - (Met HK) Sales Plan_2010_Q2_IT 2" xfId="1519" xr:uid="{00000000-0005-0000-0000-000082020000}"/>
    <cellStyle name="_2007.01.03 LOB Plan I-S Shanghai_2009-2011 Plan - (Met HK) Sales Plan_2010_Q3_TP_Summary_TPO" xfId="1520" xr:uid="{00000000-0005-0000-0000-000083020000}"/>
    <cellStyle name="_2007.01.03 LOB Plan I-S Shanghai_2009-2011 Plan - (Met HK) Sales Plan_2010_Q3_TP_Summary_TPO 2" xfId="1521" xr:uid="{00000000-0005-0000-0000-000084020000}"/>
    <cellStyle name="_2007.01.03 LOB Plan I-S Shanghai_2009-2011 Plan - (Met HK) Sales Plan_2Q2011 Expat " xfId="1522" xr:uid="{00000000-0005-0000-0000-000085020000}"/>
    <cellStyle name="_2007.01.03 LOB Plan I-S Shanghai_2009-2011 Plan - (Met HK) Sales Plan_2Q2011 Expat  2" xfId="1523" xr:uid="{00000000-0005-0000-0000-000086020000}"/>
    <cellStyle name="_2007.01.03 LOB Plan I-S Shanghai_2009-2011 Plan - (Met HK) Sales Plan_3Q2011_TP_Outbound_Grid_ongoing (version 4)" xfId="1524" xr:uid="{00000000-0005-0000-0000-000087020000}"/>
    <cellStyle name="_2007.01.03 LOB Plan I-S Shanghai_2009-2011 Plan - (Met HK) Sales Plan_3Q2011_TP_Outbound_Grid_ongoing (version 4) 2" xfId="1525" xr:uid="{00000000-0005-0000-0000-000088020000}"/>
    <cellStyle name="_2007.01.03 LOB Plan I-S Shanghai_2009-2011 Plan - (Met HK) Sales Plan_3Q2011_TP_Outbound_Grid_ongoing (version 4) backup" xfId="1526" xr:uid="{00000000-0005-0000-0000-000089020000}"/>
    <cellStyle name="_2007.01.03 LOB Plan I-S Shanghai_2009-2011 Plan - (Met HK) Sales Plan_3Q2011_TP_Outbound_Grid_ongoing (version 4) backup 2" xfId="1527" xr:uid="{00000000-0005-0000-0000-00008A020000}"/>
    <cellStyle name="_2007.01.03 LOB Plan I-S Shanghai_2009-2011 Plan - (Met HK) Sales Plan_3Q2011_TP_Outbound_Grid_ongoing v2" xfId="1528" xr:uid="{00000000-0005-0000-0000-00008B020000}"/>
    <cellStyle name="_2007.01.03 LOB Plan I-S Shanghai_2009-2011 Plan - (Met HK) Sales Plan_3Q2011_TP_Outbound_Grid_ongoing v2 2" xfId="1529" xr:uid="{00000000-0005-0000-0000-00008C020000}"/>
    <cellStyle name="_2007.01.03 LOB Plan I-S Shanghai_2009-2011 Plan - (Met HK) Sales Plan_BU31035 Taiwan Interco Template" xfId="1530" xr:uid="{00000000-0005-0000-0000-00008D020000}"/>
    <cellStyle name="_2007.01.03 LOB Plan I-S Shanghai_2009-2011 Plan - (Met HK) Sales Plan_BU31035 Taiwan Interco Template 2" xfId="1531" xr:uid="{00000000-0005-0000-0000-00008E020000}"/>
    <cellStyle name="_2007.01.03 LOB Plan I-S Shanghai_2009-2011 Plan - (Met HK) Sales Plan_IT_Investments_" xfId="1532" xr:uid="{00000000-0005-0000-0000-00008F020000}"/>
    <cellStyle name="_2007.01.03 LOB Plan I-S Shanghai_2009-2011 Plan - (Met HK) Sales Plan_IT_Investments_ 2" xfId="1533" xr:uid="{00000000-0005-0000-0000-000090020000}"/>
    <cellStyle name="_2007.01.03 LOB Plan I-S Shanghai_2009-2011 Plan - (Met HK) Sales Plan_Q1_2011 IT TP Corp Svcs Excl FFI" xfId="1534" xr:uid="{00000000-0005-0000-0000-000091020000}"/>
    <cellStyle name="_2007.01.03 LOB Plan I-S Shanghai_2009-2011 Plan - (Met HK) Sales Plan_Q1_2011 IT TP Corp Svcs Excl FFI 2" xfId="1535" xr:uid="{00000000-0005-0000-0000-000092020000}"/>
    <cellStyle name="_2007.01.03 LOB Plan I-S Shanghai_2010_Q2_IT" xfId="1536" xr:uid="{00000000-0005-0000-0000-000093020000}"/>
    <cellStyle name="_2007.01.03 LOB Plan I-S Shanghai_2010_Q2_IT 2" xfId="1537" xr:uid="{00000000-0005-0000-0000-000094020000}"/>
    <cellStyle name="_2007.01.03 LOB Plan I-S Shanghai_2010_Q3_TP_Summary_TPO" xfId="1538" xr:uid="{00000000-0005-0000-0000-000095020000}"/>
    <cellStyle name="_2007.01.03 LOB Plan I-S Shanghai_2010_Q3_TP_Summary_TPO 2" xfId="1539" xr:uid="{00000000-0005-0000-0000-000096020000}"/>
    <cellStyle name="_2007.01.03 LOB Plan I-S Shanghai_2Q2011 Expat " xfId="1540" xr:uid="{00000000-0005-0000-0000-000097020000}"/>
    <cellStyle name="_2007.01.03 LOB Plan I-S Shanghai_2Q2011 Expat  2" xfId="1541" xr:uid="{00000000-0005-0000-0000-000098020000}"/>
    <cellStyle name="_2007.01.03 LOB Plan I-S Shanghai_3Q2011_TP_Outbound_Grid_ongoing (version 4)" xfId="1542" xr:uid="{00000000-0005-0000-0000-000099020000}"/>
    <cellStyle name="_2007.01.03 LOB Plan I-S Shanghai_3Q2011_TP_Outbound_Grid_ongoing (version 4) 2" xfId="1543" xr:uid="{00000000-0005-0000-0000-00009A020000}"/>
    <cellStyle name="_2007.01.03 LOB Plan I-S Shanghai_3Q2011_TP_Outbound_Grid_ongoing (version 4) backup" xfId="1544" xr:uid="{00000000-0005-0000-0000-00009B020000}"/>
    <cellStyle name="_2007.01.03 LOB Plan I-S Shanghai_3Q2011_TP_Outbound_Grid_ongoing (version 4) backup 2" xfId="1545" xr:uid="{00000000-0005-0000-0000-00009C020000}"/>
    <cellStyle name="_2007.01.03 LOB Plan I-S Shanghai_3Q2011_TP_Outbound_Grid_ongoing v2" xfId="1546" xr:uid="{00000000-0005-0000-0000-00009D020000}"/>
    <cellStyle name="_2007.01.03 LOB Plan I-S Shanghai_3Q2011_TP_Outbound_Grid_ongoing v2 2" xfId="1547" xr:uid="{00000000-0005-0000-0000-00009E020000}"/>
    <cellStyle name="_2007.01.03 LOB Plan I-S Shanghai_BU31035 Taiwan Interco Template" xfId="1548" xr:uid="{00000000-0005-0000-0000-00009F020000}"/>
    <cellStyle name="_2007.01.03 LOB Plan I-S Shanghai_BU31035 Taiwan Interco Template 2" xfId="1549" xr:uid="{00000000-0005-0000-0000-0000A0020000}"/>
    <cellStyle name="_2007.01.03 LOB Plan I-S Shanghai_China Beijing 09 Projection" xfId="1550" xr:uid="{00000000-0005-0000-0000-0000A1020000}"/>
    <cellStyle name="_2007.01.03 LOB Plan I-S Shanghai_China Beijing 09 Projection 2" xfId="1551" xr:uid="{00000000-0005-0000-0000-0000A2020000}"/>
    <cellStyle name="_2007.01.03 LOB Plan I-S Shanghai_China Beijing 09 Projection_03Q11 Australia US TP OB Invoice Final" xfId="1552" xr:uid="{00000000-0005-0000-0000-0000A3020000}"/>
    <cellStyle name="_2007.01.03 LOB Plan I-S Shanghai_China Beijing 09 Projection_03Q11 Australia US TP OB Invoice Final 2" xfId="1553" xr:uid="{00000000-0005-0000-0000-0000A4020000}"/>
    <cellStyle name="_2007.01.03 LOB Plan I-S Shanghai_China Beijing 09 Projection_2010_Q2_IT" xfId="1554" xr:uid="{00000000-0005-0000-0000-0000A5020000}"/>
    <cellStyle name="_2007.01.03 LOB Plan I-S Shanghai_China Beijing 09 Projection_2010_Q2_IT 2" xfId="1555" xr:uid="{00000000-0005-0000-0000-0000A6020000}"/>
    <cellStyle name="_2007.01.03 LOB Plan I-S Shanghai_China Beijing 09 Projection_2010_Q3_TP_Summary_TPO" xfId="1556" xr:uid="{00000000-0005-0000-0000-0000A7020000}"/>
    <cellStyle name="_2007.01.03 LOB Plan I-S Shanghai_China Beijing 09 Projection_2010_Q3_TP_Summary_TPO 2" xfId="1557" xr:uid="{00000000-0005-0000-0000-0000A8020000}"/>
    <cellStyle name="_2007.01.03 LOB Plan I-S Shanghai_China Beijing 09 Projection_2Q2011 Expat " xfId="1558" xr:uid="{00000000-0005-0000-0000-0000A9020000}"/>
    <cellStyle name="_2007.01.03 LOB Plan I-S Shanghai_China Beijing 09 Projection_2Q2011 Expat  2" xfId="1559" xr:uid="{00000000-0005-0000-0000-0000AA020000}"/>
    <cellStyle name="_2007.01.03 LOB Plan I-S Shanghai_China Beijing 09 Projection_3Q2011_TP_Outbound_Grid_ongoing (version 4)" xfId="1560" xr:uid="{00000000-0005-0000-0000-0000AB020000}"/>
    <cellStyle name="_2007.01.03 LOB Plan I-S Shanghai_China Beijing 09 Projection_3Q2011_TP_Outbound_Grid_ongoing (version 4) 2" xfId="1561" xr:uid="{00000000-0005-0000-0000-0000AC020000}"/>
    <cellStyle name="_2007.01.03 LOB Plan I-S Shanghai_China Beijing 09 Projection_3Q2011_TP_Outbound_Grid_ongoing (version 4) backup" xfId="1562" xr:uid="{00000000-0005-0000-0000-0000AD020000}"/>
    <cellStyle name="_2007.01.03 LOB Plan I-S Shanghai_China Beijing 09 Projection_3Q2011_TP_Outbound_Grid_ongoing (version 4) backup 2" xfId="1563" xr:uid="{00000000-0005-0000-0000-0000AE020000}"/>
    <cellStyle name="_2007.01.03 LOB Plan I-S Shanghai_China Beijing 09 Projection_3Q2011_TP_Outbound_Grid_ongoing v2" xfId="1564" xr:uid="{00000000-0005-0000-0000-0000AF020000}"/>
    <cellStyle name="_2007.01.03 LOB Plan I-S Shanghai_China Beijing 09 Projection_3Q2011_TP_Outbound_Grid_ongoing v2 2" xfId="1565" xr:uid="{00000000-0005-0000-0000-0000B0020000}"/>
    <cellStyle name="_2007.01.03 LOB Plan I-S Shanghai_China Beijing 09 Projection_BU31035 Taiwan Interco Template" xfId="1566" xr:uid="{00000000-0005-0000-0000-0000B1020000}"/>
    <cellStyle name="_2007.01.03 LOB Plan I-S Shanghai_China Beijing 09 Projection_BU31035 Taiwan Interco Template 2" xfId="1567" xr:uid="{00000000-0005-0000-0000-0000B2020000}"/>
    <cellStyle name="_2007.01.03 LOB Plan I-S Shanghai_China Beijing 09 Projection_IT_Investments_" xfId="1568" xr:uid="{00000000-0005-0000-0000-0000B3020000}"/>
    <cellStyle name="_2007.01.03 LOB Plan I-S Shanghai_China Beijing 09 Projection_IT_Investments_ 2" xfId="1569" xr:uid="{00000000-0005-0000-0000-0000B4020000}"/>
    <cellStyle name="_2007.01.03 LOB Plan I-S Shanghai_China Beijing 09 Projection_Q1_2011 IT TP Corp Svcs Excl FFI" xfId="1570" xr:uid="{00000000-0005-0000-0000-0000B5020000}"/>
    <cellStyle name="_2007.01.03 LOB Plan I-S Shanghai_China Beijing 09 Projection_Q1_2011 IT TP Corp Svcs Excl FFI 2" xfId="1571" xr:uid="{00000000-0005-0000-0000-0000B6020000}"/>
    <cellStyle name="_2007.01.03 LOB Plan I-S Shanghai_IT_Investments_" xfId="1572" xr:uid="{00000000-0005-0000-0000-0000B7020000}"/>
    <cellStyle name="_2007.01.03 LOB Plan I-S Shanghai_IT_Investments_ 2" xfId="1573" xr:uid="{00000000-0005-0000-0000-0000B8020000}"/>
    <cellStyle name="_2007.01.03 LOB Plan I-S Shanghai_Q1_2011 IT TP Corp Svcs Excl FFI" xfId="1574" xr:uid="{00000000-0005-0000-0000-0000B9020000}"/>
    <cellStyle name="_2007.01.03 LOB Plan I-S Shanghai_Q1_2011 IT TP Corp Svcs Excl FFI 2" xfId="1575" xr:uid="{00000000-0005-0000-0000-0000BA020000}"/>
    <cellStyle name="_2007.05.18 Transfer Pricing Plan 2008 - 2010 Revised Submission'" xfId="1576" xr:uid="{00000000-0005-0000-0000-0000BB020000}"/>
    <cellStyle name="_2007.05.18 Transfer Pricing Plan 2008 - 2010 Revised Submission' 2" xfId="1577" xr:uid="{00000000-0005-0000-0000-0000BC020000}"/>
    <cellStyle name="_2007.05.18 Transfer Pricing Plan 2008 - 2010 Revised Submission' 2 2" xfId="1578" xr:uid="{00000000-0005-0000-0000-0000BD020000}"/>
    <cellStyle name="_2007.05.18 Transfer Pricing Plan 2008 - 2010 Revised Submission' 3" xfId="1579" xr:uid="{00000000-0005-0000-0000-0000BE020000}"/>
    <cellStyle name="_2007.05.18 Transfer Pricing Plan 2008 - 2010 Revised Submission'_~4991161" xfId="1580" xr:uid="{00000000-0005-0000-0000-0000BF020000}"/>
    <cellStyle name="_2007.05.18 Transfer Pricing Plan 2008 - 2010 Revised Submission'_~4991161 2" xfId="1581" xr:uid="{00000000-0005-0000-0000-0000C0020000}"/>
    <cellStyle name="_2007.05.18 Transfer Pricing Plan 2008 - 2010 Revised Submission'_02Q10 HKM Payroll" xfId="1582" xr:uid="{00000000-0005-0000-0000-0000C1020000}"/>
    <cellStyle name="_2007.05.18 Transfer Pricing Plan 2008 - 2010 Revised Submission'_02Q10 HKM Payroll 2" xfId="1583" xr:uid="{00000000-0005-0000-0000-0000C2020000}"/>
    <cellStyle name="_2007.05.18 Transfer Pricing Plan 2008 - 2010 Revised Submission'_02Q10 HKM TP USIB Invoice" xfId="1584" xr:uid="{00000000-0005-0000-0000-0000C3020000}"/>
    <cellStyle name="_2007.05.18 Transfer Pricing Plan 2008 - 2010 Revised Submission'_02Q10 HKM TP USIB Invoice 2" xfId="1585" xr:uid="{00000000-0005-0000-0000-0000C4020000}"/>
    <cellStyle name="_2007.05.18 Transfer Pricing Plan 2008 - 2010 Revised Submission'_062010 HK MET TP Interco Template" xfId="1586" xr:uid="{00000000-0005-0000-0000-0000C5020000}"/>
    <cellStyle name="_2007.05.18 Transfer Pricing Plan 2008 - 2010 Revised Submission'_062010 HK MET TP Interco Template 2" xfId="1587" xr:uid="{00000000-0005-0000-0000-0000C6020000}"/>
    <cellStyle name="_2007.05.18 Transfer Pricing Plan 2008 - 2010 Revised Submission'_2011 Expat Stock Comp Chargebacks 06-02-11" xfId="1588" xr:uid="{00000000-0005-0000-0000-0000C7020000}"/>
    <cellStyle name="_2007.05.18 Transfer Pricing Plan 2008 - 2010 Revised Submission'_2011 Expat Stock Comp Chargebacks 06-02-11 2" xfId="1589" xr:uid="{00000000-0005-0000-0000-0000C8020000}"/>
    <cellStyle name="_2007.05.18 Transfer Pricing Plan 2008 - 2010 Revised Submission'_Chile_Quarterly_TP_Invoice_Template_Final_Q3_2010 v2" xfId="1590" xr:uid="{00000000-0005-0000-0000-0000C9020000}"/>
    <cellStyle name="_2007.05.18 Transfer Pricing Plan 2008 - 2010 Revised Submission'_Chile_Quarterly_TP_Invoice_Template_Final_Q3_2010 v2 2" xfId="1591" xr:uid="{00000000-0005-0000-0000-0000CA020000}"/>
    <cellStyle name="_2007.05.18 Transfer Pricing Plan 2008 - 2010 Revised Submission'_HKM Additonal to Invoice" xfId="1592" xr:uid="{00000000-0005-0000-0000-0000CB020000}"/>
    <cellStyle name="_2007.05.18 Transfer Pricing Plan 2008 - 2010 Revised Submission'_HKM Additonal to Invoice 2" xfId="1593" xr:uid="{00000000-0005-0000-0000-0000CC020000}"/>
    <cellStyle name="_2007.05.18 Transfer Pricing Plan 2008 - 2010 Revised Submission'_Plan Inbound control of Q2 2010" xfId="1594" xr:uid="{00000000-0005-0000-0000-0000CD020000}"/>
    <cellStyle name="_2007.05.18 Transfer Pricing Plan 2008 - 2010 Revised Submission'_Plan Inbound control of Q2 2010 2" xfId="1595" xr:uid="{00000000-0005-0000-0000-0000CE020000}"/>
    <cellStyle name="_2007.05.18 Transfer Pricing Plan 2008 - 2010 Revised Submission'_Q3 Payment NYHO Intercompany from MSL" xfId="1596" xr:uid="{00000000-0005-0000-0000-0000CF020000}"/>
    <cellStyle name="_2007.05.18 Transfer Pricing Plan 2008 - 2010 Revised Submission'_Q3 Payment NYHO Intercompany from MSL 2" xfId="1597" xr:uid="{00000000-0005-0000-0000-0000D0020000}"/>
    <cellStyle name="_2007.06.07 Operating Expense Plan 2008-2010" xfId="1598" xr:uid="{00000000-0005-0000-0000-0000D1020000}"/>
    <cellStyle name="_2007.06.07 Operating Expense Plan 2008-2010 2" xfId="1599" xr:uid="{00000000-0005-0000-0000-0000D2020000}"/>
    <cellStyle name="_2007.06.07 Operating Expense Plan 2008-2010 COMBINED" xfId="1600" xr:uid="{00000000-0005-0000-0000-0000D3020000}"/>
    <cellStyle name="_2007.06.07 Operating Expense Plan 2008-2010 COMBINED 2" xfId="1601" xr:uid="{00000000-0005-0000-0000-0000D4020000}"/>
    <cellStyle name="_2007.06.07 Operating Expense Plan 2008-2010_03Q11 Australia US TP OB Invoice Final" xfId="1602" xr:uid="{00000000-0005-0000-0000-0000D5020000}"/>
    <cellStyle name="_2007.06.07 Operating Expense Plan 2008-2010_03Q11 Australia US TP OB Invoice Final 2" xfId="1603" xr:uid="{00000000-0005-0000-0000-0000D6020000}"/>
    <cellStyle name="_2007.06.07 Operating Expense Plan 2008-2010_2010_Q2_IT" xfId="1604" xr:uid="{00000000-0005-0000-0000-0000D7020000}"/>
    <cellStyle name="_2007.06.07 Operating Expense Plan 2008-2010_2010_Q2_IT 2" xfId="1605" xr:uid="{00000000-0005-0000-0000-0000D8020000}"/>
    <cellStyle name="_2007.06.07 Operating Expense Plan 2008-2010_2010_Q3_TP_Summary_TPO" xfId="1606" xr:uid="{00000000-0005-0000-0000-0000D9020000}"/>
    <cellStyle name="_2007.06.07 Operating Expense Plan 2008-2010_2010_Q3_TP_Summary_TPO 2" xfId="1607" xr:uid="{00000000-0005-0000-0000-0000DA020000}"/>
    <cellStyle name="_2007.06.07 Operating Expense Plan 2008-2010_3Q2011_TP_Outbound_Grid_ongoing (version 4)" xfId="1608" xr:uid="{00000000-0005-0000-0000-0000DB020000}"/>
    <cellStyle name="_2007.06.07 Operating Expense Plan 2008-2010_3Q2011_TP_Outbound_Grid_ongoing (version 4) 2" xfId="1609" xr:uid="{00000000-0005-0000-0000-0000DC020000}"/>
    <cellStyle name="_2007.06.07 Operating Expense Plan 2008-2010_3Q2011_TP_Outbound_Grid_ongoing (version 4) backup" xfId="1610" xr:uid="{00000000-0005-0000-0000-0000DD020000}"/>
    <cellStyle name="_2007.06.07 Operating Expense Plan 2008-2010_3Q2011_TP_Outbound_Grid_ongoing (version 4) backup 2" xfId="1611" xr:uid="{00000000-0005-0000-0000-0000DE020000}"/>
    <cellStyle name="_2007.06.07 Operating Expense Plan 2008-2010_3Q2011_TP_Outbound_Grid_ongoing v2" xfId="1612" xr:uid="{00000000-0005-0000-0000-0000DF020000}"/>
    <cellStyle name="_2007.06.07 Operating Expense Plan 2008-2010_3Q2011_TP_Outbound_Grid_ongoing v2 2" xfId="1613" xr:uid="{00000000-0005-0000-0000-0000E0020000}"/>
    <cellStyle name="_2007.06.07 Operating Expense Plan 2008-2010_Argentina AW Expense pass-through to Brazil" xfId="1614" xr:uid="{00000000-0005-0000-0000-0000E1020000}"/>
    <cellStyle name="_2007.06.07 Operating Expense Plan 2008-2010_Argentina AW Expense pass-through to Brazil 2" xfId="1615" xr:uid="{00000000-0005-0000-0000-0000E2020000}"/>
    <cellStyle name="_2007.06.07 Operating Expense Plan 2008-2010_BU31035 Taiwan Interco Template" xfId="1616" xr:uid="{00000000-0005-0000-0000-0000E3020000}"/>
    <cellStyle name="_2007.06.07 Operating Expense Plan 2008-2010_BU31035 Taiwan Interco Template 2" xfId="1617" xr:uid="{00000000-0005-0000-0000-0000E4020000}"/>
    <cellStyle name="_2007.06.07 Operating Expense Plan 2008-2010_BU31050 China JV  Interco Template" xfId="1618" xr:uid="{00000000-0005-0000-0000-0000E5020000}"/>
    <cellStyle name="_2007.06.07 Operating Expense Plan 2008-2010_BU31050 China JV  Interco Template 2" xfId="1619" xr:uid="{00000000-0005-0000-0000-0000E6020000}"/>
    <cellStyle name="_2007.06.07 Operating Expense Plan 2008-2010_Internal Audit Pass-through from Argentina" xfId="1620" xr:uid="{00000000-0005-0000-0000-0000E7020000}"/>
    <cellStyle name="_2007.06.07 Operating Expense Plan 2008-2010_Internal Audit Pass-through from Argentina 2" xfId="1621" xr:uid="{00000000-0005-0000-0000-0000E8020000}"/>
    <cellStyle name="_2007.06.07 Operating Expense Plan 2008-2010_IT_Investments_" xfId="1622" xr:uid="{00000000-0005-0000-0000-0000E9020000}"/>
    <cellStyle name="_2007.06.07 Operating Expense Plan 2008-2010_IT_Investments_ 2" xfId="1623" xr:uid="{00000000-0005-0000-0000-0000EA020000}"/>
    <cellStyle name="_2007.06.07 Operating Expense Plan 2008-2010_Q1_2011 IT TP Corp Svcs Excl FFI" xfId="1624" xr:uid="{00000000-0005-0000-0000-0000EB020000}"/>
    <cellStyle name="_2007.06.07 Operating Expense Plan 2008-2010_Q1_2011 IT TP Corp Svcs Excl FFI 2" xfId="1625" xr:uid="{00000000-0005-0000-0000-0000EC020000}"/>
    <cellStyle name="_2007.09.28 MHK+MFB Operating Expense Plan 2008-2010" xfId="1626" xr:uid="{00000000-0005-0000-0000-0000ED020000}"/>
    <cellStyle name="_2007.09.28 MHK+MFB Operating Expense Plan 2008-2010 2" xfId="1627" xr:uid="{00000000-0005-0000-0000-0000EE020000}"/>
    <cellStyle name="_2007.09.28 Operating Expense" xfId="1628" xr:uid="{00000000-0005-0000-0000-0000EF020000}"/>
    <cellStyle name="_2007.09.28 Operating Expense 2" xfId="1629" xr:uid="{00000000-0005-0000-0000-0000F0020000}"/>
    <cellStyle name="_200712_Plan_2008-2011_Consolidado" xfId="236" xr:uid="{00000000-0005-0000-0000-0000F1020000}"/>
    <cellStyle name="_200712_Plan_2008-2011_Consolidado 2" xfId="237" xr:uid="{00000000-0005-0000-0000-0000F2020000}"/>
    <cellStyle name="_200712_Plan_2008-2011_Consolidado 2 2" xfId="1630" xr:uid="{00000000-0005-0000-0000-0000F3020000}"/>
    <cellStyle name="_200712_Plan_2008-2011_Consolidado 2_Plan1" xfId="1631" xr:uid="{00000000-0005-0000-0000-0000F4020000}"/>
    <cellStyle name="_200712_Plan_2008-2011_Consolidado 2_Plan1 2" xfId="1632" xr:uid="{00000000-0005-0000-0000-0000F5020000}"/>
    <cellStyle name="_200712_Plan_2008-2011_Consolidado 2_Razão 2013" xfId="1633" xr:uid="{00000000-0005-0000-0000-0000F6020000}"/>
    <cellStyle name="_200712_Plan_2008-2011_Consolidado 3" xfId="1634" xr:uid="{00000000-0005-0000-0000-0000F7020000}"/>
    <cellStyle name="_200712_Plan_2008-2011_Consolidado_ADM DEZ" xfId="1635" xr:uid="{00000000-0005-0000-0000-0000F8020000}"/>
    <cellStyle name="_200712_Plan_2008-2011_Consolidado_AJUSTE FATUR 881" xfId="238" xr:uid="{00000000-0005-0000-0000-0000F9020000}"/>
    <cellStyle name="_200712_Plan_2008-2011_Consolidado_AJUSTE FATUR 881 2" xfId="1636" xr:uid="{00000000-0005-0000-0000-0000FA020000}"/>
    <cellStyle name="_200712_Plan_2008-2011_Consolidado_AJUSTE FATUR 881_Plan1" xfId="1637" xr:uid="{00000000-0005-0000-0000-0000FB020000}"/>
    <cellStyle name="_200712_Plan_2008-2011_Consolidado_AJUSTE FATUR 881_Plan1 2" xfId="1638" xr:uid="{00000000-0005-0000-0000-0000FC020000}"/>
    <cellStyle name="_200712_Plan_2008-2011_Consolidado_AJUSTE FATUR 881_Razão 2013" xfId="1639" xr:uid="{00000000-0005-0000-0000-0000FD020000}"/>
    <cellStyle name="_200712_Plan_2008-2011_Consolidado_Apuração PIS COFINS" xfId="1640" xr:uid="{00000000-0005-0000-0000-0000FE020000}"/>
    <cellStyle name="_200712_Plan_2008-2011_Consolidado_Apuração PIS COFINS 2" xfId="1641" xr:uid="{00000000-0005-0000-0000-0000FF020000}"/>
    <cellStyle name="_200712_Plan_2008-2011_Consolidado_Arquivo Contabil 09" xfId="239" xr:uid="{00000000-0005-0000-0000-000000030000}"/>
    <cellStyle name="_200712_Plan_2008-2011_Consolidado_Arquivo Contabil 09 2" xfId="1642" xr:uid="{00000000-0005-0000-0000-000001030000}"/>
    <cellStyle name="_200712_Plan_2008-2011_Consolidado_Arquivo Contabil 09_Plan1" xfId="1643" xr:uid="{00000000-0005-0000-0000-000002030000}"/>
    <cellStyle name="_200712_Plan_2008-2011_Consolidado_Arquivo Contabil 09_Plan1 2" xfId="1644" xr:uid="{00000000-0005-0000-0000-000003030000}"/>
    <cellStyle name="_200712_Plan_2008-2011_Consolidado_Arquivo Contabil 09_Razão 2013" xfId="1645" xr:uid="{00000000-0005-0000-0000-000004030000}"/>
    <cellStyle name="_200712_Plan_2008-2011_Consolidado_Arquivo contábil fopag 032012" xfId="1646" xr:uid="{00000000-0005-0000-0000-000005030000}"/>
    <cellStyle name="_200712_Plan_2008-2011_Consolidado_Arquivo contábil fopag 032012 2" xfId="1647" xr:uid="{00000000-0005-0000-0000-000006030000}"/>
    <cellStyle name="_200712_Plan_2008-2011_Consolidado_Arquivo contábil fopag 032012_ADM DEZ" xfId="1648" xr:uid="{00000000-0005-0000-0000-000007030000}"/>
    <cellStyle name="_200712_Plan_2008-2011_Consolidado_Arquivo contábil fopag 032012_Pagto extrato" xfId="1649" xr:uid="{00000000-0005-0000-0000-000008030000}"/>
    <cellStyle name="_200712_Plan_2008-2011_Consolidado_Arquivo contábil fopag 032012_Plan1" xfId="1650" xr:uid="{00000000-0005-0000-0000-000009030000}"/>
    <cellStyle name="_200712_Plan_2008-2011_Consolidado_Arquivo contábil fopag 042012" xfId="1651" xr:uid="{00000000-0005-0000-0000-00000A030000}"/>
    <cellStyle name="_200712_Plan_2008-2011_Consolidado_Arquivo contábil fopag 042012 2" xfId="1652" xr:uid="{00000000-0005-0000-0000-00000B030000}"/>
    <cellStyle name="_200712_Plan_2008-2011_Consolidado_Arquivo contábil fopag 042012_ADM DEZ" xfId="1653" xr:uid="{00000000-0005-0000-0000-00000C030000}"/>
    <cellStyle name="_200712_Plan_2008-2011_Consolidado_Arquivo contábil fopag 042012_Pagto extrato" xfId="1654" xr:uid="{00000000-0005-0000-0000-00000D030000}"/>
    <cellStyle name="_200712_Plan_2008-2011_Consolidado_Arquivo contábil fopag 042012_Plan1" xfId="1655" xr:uid="{00000000-0005-0000-0000-00000E030000}"/>
    <cellStyle name="_200712_Plan_2008-2011_Consolidado_Base Conta" xfId="1656" xr:uid="{00000000-0005-0000-0000-00000F030000}"/>
    <cellStyle name="_200712_Plan_2008-2011_Consolidado_HFM Dental" xfId="1657" xr:uid="{00000000-0005-0000-0000-000010030000}"/>
    <cellStyle name="_200712_Plan_2008-2011_Consolidado_Pagnet 042015" xfId="1658" xr:uid="{00000000-0005-0000-0000-000011030000}"/>
    <cellStyle name="_200712_Plan_2008-2011_Consolidado_Pagto extrato" xfId="1659" xr:uid="{00000000-0005-0000-0000-000012030000}"/>
    <cellStyle name="_200712_Plan_2008-2011_Consolidado_Plan1" xfId="1660" xr:uid="{00000000-0005-0000-0000-000013030000}"/>
    <cellStyle name="_200712_Plan_2008-2011_Consolidado_Plan1 2" xfId="1661" xr:uid="{00000000-0005-0000-0000-000014030000}"/>
    <cellStyle name="_200712_Plan_2008-2011_Consolidado_Razão 2013" xfId="1662" xr:uid="{00000000-0005-0000-0000-000015030000}"/>
    <cellStyle name="_200712_Plan_2008-2011_Consolidado_RECLA" xfId="240" xr:uid="{00000000-0005-0000-0000-000016030000}"/>
    <cellStyle name="_200712_Plan_2008-2011_Consolidado_RECLA 2" xfId="1663" xr:uid="{00000000-0005-0000-0000-000017030000}"/>
    <cellStyle name="_200712_Plan_2008-2011_Consolidado_RECLA 989" xfId="241" xr:uid="{00000000-0005-0000-0000-000018030000}"/>
    <cellStyle name="_200712_Plan_2008-2011_Consolidado_RECLA 989 2" xfId="1664" xr:uid="{00000000-0005-0000-0000-000019030000}"/>
    <cellStyle name="_200712_Plan_2008-2011_Consolidado_RECLA 989_Plan1" xfId="1665" xr:uid="{00000000-0005-0000-0000-00001A030000}"/>
    <cellStyle name="_200712_Plan_2008-2011_Consolidado_RECLA 989_Plan1 2" xfId="1666" xr:uid="{00000000-0005-0000-0000-00001B030000}"/>
    <cellStyle name="_200712_Plan_2008-2011_Consolidado_RECLA 989_Razão 2013" xfId="1667" xr:uid="{00000000-0005-0000-0000-00001C030000}"/>
    <cellStyle name="_200712_Plan_2008-2011_Consolidado_RECLA_Plan1" xfId="1668" xr:uid="{00000000-0005-0000-0000-00001D030000}"/>
    <cellStyle name="_200712_Plan_2008-2011_Consolidado_RECLA_Plan1 2" xfId="1669" xr:uid="{00000000-0005-0000-0000-00001E030000}"/>
    <cellStyle name="_200712_Plan_2008-2011_Consolidado_RECLA_Razão 2013" xfId="1670" xr:uid="{00000000-0005-0000-0000-00001F030000}"/>
    <cellStyle name="_2008 - 2010 Plan Sector Capital Submission 3 (2008)" xfId="1671" xr:uid="{00000000-0005-0000-0000-000020030000}"/>
    <cellStyle name="_2008 BP AV00 정보지원팀_1015 fianl" xfId="1672" xr:uid="{00000000-0005-0000-0000-000021030000}"/>
    <cellStyle name="_2008 BP AV00 정보지원팀_1015 fianl_03Q11 Australia US TP OB Invoice Final" xfId="1673" xr:uid="{00000000-0005-0000-0000-000022030000}"/>
    <cellStyle name="_2008 BP AV00 정보지원팀_1015 fianl_2010_Q2_IT" xfId="1674" xr:uid="{00000000-0005-0000-0000-000023030000}"/>
    <cellStyle name="_2008 BP AV00 정보지원팀_1015 fianl_2010_Q3_TP_Summary_TPO" xfId="1675" xr:uid="{00000000-0005-0000-0000-000024030000}"/>
    <cellStyle name="_2008 BP AV00 정보지원팀_1015 fianl_3Q2011_TP_Outbound_Grid_ongoing (version 4)" xfId="1676" xr:uid="{00000000-0005-0000-0000-000025030000}"/>
    <cellStyle name="_2008 BP AV00 정보지원팀_1015 fianl_3Q2011_TP_Outbound_Grid_ongoing (version 4) backup" xfId="1677" xr:uid="{00000000-0005-0000-0000-000026030000}"/>
    <cellStyle name="_2008 BP AV00 정보지원팀_1015 fianl_3Q2011_TP_Outbound_Grid_ongoing v2" xfId="1678" xr:uid="{00000000-0005-0000-0000-000027030000}"/>
    <cellStyle name="_2008 BP AV00 정보지원팀_1015 fianl_Argentina AW Expense pass-through to Brazil" xfId="1679" xr:uid="{00000000-0005-0000-0000-000028030000}"/>
    <cellStyle name="_2008 BP AV00 정보지원팀_1015 fianl_BU31035 Taiwan Interco Template" xfId="1680" xr:uid="{00000000-0005-0000-0000-000029030000}"/>
    <cellStyle name="_2008 BP AV00 정보지원팀_1015 fianl_BU31050 China JV  Interco Template" xfId="1681" xr:uid="{00000000-0005-0000-0000-00002A030000}"/>
    <cellStyle name="_2008 BP AV00 정보지원팀_1015 fianl_Internal Audit Pass-through from Argentina" xfId="1682" xr:uid="{00000000-0005-0000-0000-00002B030000}"/>
    <cellStyle name="_2008 BP AV00 정보지원팀_1015 fianl_IT_Investments_" xfId="1683" xr:uid="{00000000-0005-0000-0000-00002C030000}"/>
    <cellStyle name="_2008 BP AV00 정보지원팀_1015 fianl_Q1_2011 IT TP Corp Svcs Excl FFI" xfId="1684" xr:uid="{00000000-0005-0000-0000-00002D030000}"/>
    <cellStyle name="_2008 Consolidated QTR Projection Admin Expenses 03.05.08 LAM" xfId="1685" xr:uid="{00000000-0005-0000-0000-00002E030000}"/>
    <cellStyle name="_2008 Consolidated QTR Projection Admin Expenses 03.05.08 LAM 2" xfId="1686" xr:uid="{00000000-0005-0000-0000-00002F030000}"/>
    <cellStyle name="_2008 Expat Compensation - July-September" xfId="1687" xr:uid="{00000000-0005-0000-0000-000030030000}"/>
    <cellStyle name="_2008 Expat Compensation - July-September 2" xfId="1688" xr:uid="{00000000-0005-0000-0000-000031030000}"/>
    <cellStyle name="_2008 Expat Equity Comp Reconciliation" xfId="1689" xr:uid="{00000000-0005-0000-0000-000032030000}"/>
    <cellStyle name="_2008 Expat Equity Comp Reconciliation 2" xfId="1690" xr:uid="{00000000-0005-0000-0000-000033030000}"/>
    <cellStyle name="_2008 Operation" xfId="1691" xr:uid="{00000000-0005-0000-0000-000034030000}"/>
    <cellStyle name="_2008 Operation 2" xfId="1692" xr:uid="{00000000-0005-0000-0000-000035030000}"/>
    <cellStyle name="_2008 Operation_03Q11 Australia US TP OB Invoice Final" xfId="1693" xr:uid="{00000000-0005-0000-0000-000036030000}"/>
    <cellStyle name="_2008 Operation_03Q11 Australia US TP OB Invoice Final 2" xfId="1694" xr:uid="{00000000-0005-0000-0000-000037030000}"/>
    <cellStyle name="_2008 Operation_2010_Q2_IT" xfId="1695" xr:uid="{00000000-0005-0000-0000-000038030000}"/>
    <cellStyle name="_2008 Operation_2010_Q2_IT 2" xfId="1696" xr:uid="{00000000-0005-0000-0000-000039030000}"/>
    <cellStyle name="_2008 Operation_2010_Q3_TP_Summary_TPO" xfId="1697" xr:uid="{00000000-0005-0000-0000-00003A030000}"/>
    <cellStyle name="_2008 Operation_2010_Q3_TP_Summary_TPO 2" xfId="1698" xr:uid="{00000000-0005-0000-0000-00003B030000}"/>
    <cellStyle name="_2008 Operation_3Q2011_TP_Outbound_Grid_ongoing (version 4)" xfId="1699" xr:uid="{00000000-0005-0000-0000-00003C030000}"/>
    <cellStyle name="_2008 Operation_3Q2011_TP_Outbound_Grid_ongoing (version 4) 2" xfId="1700" xr:uid="{00000000-0005-0000-0000-00003D030000}"/>
    <cellStyle name="_2008 Operation_3Q2011_TP_Outbound_Grid_ongoing (version 4) backup" xfId="1701" xr:uid="{00000000-0005-0000-0000-00003E030000}"/>
    <cellStyle name="_2008 Operation_3Q2011_TP_Outbound_Grid_ongoing (version 4) backup 2" xfId="1702" xr:uid="{00000000-0005-0000-0000-00003F030000}"/>
    <cellStyle name="_2008 Operation_3Q2011_TP_Outbound_Grid_ongoing v2" xfId="1703" xr:uid="{00000000-0005-0000-0000-000040030000}"/>
    <cellStyle name="_2008 Operation_3Q2011_TP_Outbound_Grid_ongoing v2 2" xfId="1704" xr:uid="{00000000-0005-0000-0000-000041030000}"/>
    <cellStyle name="_2008 Operation_Argentina AW Expense pass-through to Brazil" xfId="1705" xr:uid="{00000000-0005-0000-0000-000042030000}"/>
    <cellStyle name="_2008 Operation_Argentina AW Expense pass-through to Brazil 2" xfId="1706" xr:uid="{00000000-0005-0000-0000-000043030000}"/>
    <cellStyle name="_2008 Operation_BU31035 Taiwan Interco Template" xfId="1707" xr:uid="{00000000-0005-0000-0000-000044030000}"/>
    <cellStyle name="_2008 Operation_BU31035 Taiwan Interco Template 2" xfId="1708" xr:uid="{00000000-0005-0000-0000-000045030000}"/>
    <cellStyle name="_2008 Operation_BU31050 China JV  Interco Template" xfId="1709" xr:uid="{00000000-0005-0000-0000-000046030000}"/>
    <cellStyle name="_2008 Operation_BU31050 China JV  Interco Template 2" xfId="1710" xr:uid="{00000000-0005-0000-0000-000047030000}"/>
    <cellStyle name="_2008 Operation_Internal Audit Pass-through from Argentina" xfId="1711" xr:uid="{00000000-0005-0000-0000-000048030000}"/>
    <cellStyle name="_2008 Operation_Internal Audit Pass-through from Argentina 2" xfId="1712" xr:uid="{00000000-0005-0000-0000-000049030000}"/>
    <cellStyle name="_2008 Operation_IT_Investments_" xfId="1713" xr:uid="{00000000-0005-0000-0000-00004A030000}"/>
    <cellStyle name="_2008 Operation_IT_Investments_ 2" xfId="1714" xr:uid="{00000000-0005-0000-0000-00004B030000}"/>
    <cellStyle name="_2008 Operation_Q1_2011 IT TP Corp Svcs Excl FFI" xfId="1715" xr:uid="{00000000-0005-0000-0000-00004C030000}"/>
    <cellStyle name="_2008 Operation_Q1_2011 IT TP Corp Svcs Excl FFI 2" xfId="1716" xr:uid="{00000000-0005-0000-0000-00004D030000}"/>
    <cellStyle name="_2008 plan" xfId="1717" xr:uid="{00000000-0005-0000-0000-00004E030000}"/>
    <cellStyle name="_2008 plan 2" xfId="1718" xr:uid="{00000000-0005-0000-0000-00004F030000}"/>
    <cellStyle name="_2008 plan_~4991161" xfId="1719" xr:uid="{00000000-0005-0000-0000-000050030000}"/>
    <cellStyle name="_2008 plan_~4991161 2" xfId="1720" xr:uid="{00000000-0005-0000-0000-000051030000}"/>
    <cellStyle name="_2008 plan_02Q10 HKM TP USIB Invoice" xfId="1721" xr:uid="{00000000-0005-0000-0000-000052030000}"/>
    <cellStyle name="_2008 plan_02Q10 HKM TP USIB Invoice 2" xfId="1722" xr:uid="{00000000-0005-0000-0000-000053030000}"/>
    <cellStyle name="_2008 plan_Chile_Quarterly_TP_Invoice_Template_Final_Q3_2010 v2" xfId="1723" xr:uid="{00000000-0005-0000-0000-000054030000}"/>
    <cellStyle name="_2008 plan_Chile_Quarterly_TP_Invoice_Template_Final_Q3_2010 v2 2" xfId="1724" xr:uid="{00000000-0005-0000-0000-000055030000}"/>
    <cellStyle name="_2008.08.08 Plan reporting summary" xfId="1725" xr:uid="{00000000-0005-0000-0000-000056030000}"/>
    <cellStyle name="_2008.08.08 Plan reporting summary 2" xfId="1726" xr:uid="{00000000-0005-0000-0000-000057030000}"/>
    <cellStyle name="_2008_2009 Consolidated AdmiEx By Countries" xfId="1727" xr:uid="{00000000-0005-0000-0000-000058030000}"/>
    <cellStyle name="_2008_2009 Consolidated AdmiEx By Countries 2" xfId="1728" xr:uid="{00000000-0005-0000-0000-000059030000}"/>
    <cellStyle name="_2008_2009 Consolidated AdmiEx By Countries_~4991161" xfId="1729" xr:uid="{00000000-0005-0000-0000-00005A030000}"/>
    <cellStyle name="_2008_2009 Consolidated AdmiEx By Countries_~4991161 2" xfId="1730" xr:uid="{00000000-0005-0000-0000-00005B030000}"/>
    <cellStyle name="_2008_2009 Consolidated AdmiEx By Countries_02Q10 HKM TP USIB Invoice" xfId="1731" xr:uid="{00000000-0005-0000-0000-00005C030000}"/>
    <cellStyle name="_2008_2009 Consolidated AdmiEx By Countries_02Q10 HKM TP USIB Invoice 2" xfId="1732" xr:uid="{00000000-0005-0000-0000-00005D030000}"/>
    <cellStyle name="_2008_2009 Consolidated AdmiEx By Countries_Chile_Quarterly_TP_Invoice_Template_Final_Q3_2010 v2" xfId="1733" xr:uid="{00000000-0005-0000-0000-00005E030000}"/>
    <cellStyle name="_2008_2009 Consolidated AdmiEx By Countries_Chile_Quarterly_TP_Invoice_Template_Final_Q3_2010 v2 2" xfId="1734" xr:uid="{00000000-0005-0000-0000-00005F030000}"/>
    <cellStyle name="_200803 Ireland Intercompany Template Outbound final" xfId="1735" xr:uid="{00000000-0005-0000-0000-000060030000}"/>
    <cellStyle name="_200803_Plan_2008-2011_Consolidado" xfId="242" xr:uid="{00000000-0005-0000-0000-000061030000}"/>
    <cellStyle name="_200803_Plan_2008-2011_Consolidado 2" xfId="243" xr:uid="{00000000-0005-0000-0000-000062030000}"/>
    <cellStyle name="_200803_Plan_2008-2011_Consolidado 2 2" xfId="1736" xr:uid="{00000000-0005-0000-0000-000063030000}"/>
    <cellStyle name="_200803_Plan_2008-2011_Consolidado 2_Plan1" xfId="1737" xr:uid="{00000000-0005-0000-0000-000064030000}"/>
    <cellStyle name="_200803_Plan_2008-2011_Consolidado 2_Plan1 2" xfId="1738" xr:uid="{00000000-0005-0000-0000-000065030000}"/>
    <cellStyle name="_200803_Plan_2008-2011_Consolidado 2_Razão 2013" xfId="1739" xr:uid="{00000000-0005-0000-0000-000066030000}"/>
    <cellStyle name="_200803_Plan_2008-2011_Consolidado 3" xfId="1740" xr:uid="{00000000-0005-0000-0000-000067030000}"/>
    <cellStyle name="_200803_Plan_2008-2011_Consolidado_ADM DEZ" xfId="1741" xr:uid="{00000000-0005-0000-0000-000068030000}"/>
    <cellStyle name="_200803_Plan_2008-2011_Consolidado_AJUSTE FATUR 881" xfId="244" xr:uid="{00000000-0005-0000-0000-000069030000}"/>
    <cellStyle name="_200803_Plan_2008-2011_Consolidado_AJUSTE FATUR 881 2" xfId="1742" xr:uid="{00000000-0005-0000-0000-00006A030000}"/>
    <cellStyle name="_200803_Plan_2008-2011_Consolidado_AJUSTE FATUR 881_Plan1" xfId="1743" xr:uid="{00000000-0005-0000-0000-00006B030000}"/>
    <cellStyle name="_200803_Plan_2008-2011_Consolidado_AJUSTE FATUR 881_Plan1 2" xfId="1744" xr:uid="{00000000-0005-0000-0000-00006C030000}"/>
    <cellStyle name="_200803_Plan_2008-2011_Consolidado_AJUSTE FATUR 881_Razão 2013" xfId="1745" xr:uid="{00000000-0005-0000-0000-00006D030000}"/>
    <cellStyle name="_200803_Plan_2008-2011_Consolidado_Apuração PIS COFINS" xfId="1746" xr:uid="{00000000-0005-0000-0000-00006E030000}"/>
    <cellStyle name="_200803_Plan_2008-2011_Consolidado_Apuração PIS COFINS 2" xfId="1747" xr:uid="{00000000-0005-0000-0000-00006F030000}"/>
    <cellStyle name="_200803_Plan_2008-2011_Consolidado_Arquivo Contabil 09" xfId="245" xr:uid="{00000000-0005-0000-0000-000070030000}"/>
    <cellStyle name="_200803_Plan_2008-2011_Consolidado_Arquivo Contabil 09 2" xfId="1748" xr:uid="{00000000-0005-0000-0000-000071030000}"/>
    <cellStyle name="_200803_Plan_2008-2011_Consolidado_Arquivo Contabil 09_Plan1" xfId="1749" xr:uid="{00000000-0005-0000-0000-000072030000}"/>
    <cellStyle name="_200803_Plan_2008-2011_Consolidado_Arquivo Contabil 09_Plan1 2" xfId="1750" xr:uid="{00000000-0005-0000-0000-000073030000}"/>
    <cellStyle name="_200803_Plan_2008-2011_Consolidado_Arquivo Contabil 09_Razão 2013" xfId="1751" xr:uid="{00000000-0005-0000-0000-000074030000}"/>
    <cellStyle name="_200803_Plan_2008-2011_Consolidado_Arquivo contábil fopag 032012" xfId="1752" xr:uid="{00000000-0005-0000-0000-000075030000}"/>
    <cellStyle name="_200803_Plan_2008-2011_Consolidado_Arquivo contábil fopag 032012 2" xfId="1753" xr:uid="{00000000-0005-0000-0000-000076030000}"/>
    <cellStyle name="_200803_Plan_2008-2011_Consolidado_Arquivo contábil fopag 032012_ADM DEZ" xfId="1754" xr:uid="{00000000-0005-0000-0000-000077030000}"/>
    <cellStyle name="_200803_Plan_2008-2011_Consolidado_Arquivo contábil fopag 032012_Pagto extrato" xfId="1755" xr:uid="{00000000-0005-0000-0000-000078030000}"/>
    <cellStyle name="_200803_Plan_2008-2011_Consolidado_Arquivo contábil fopag 032012_Plan1" xfId="1756" xr:uid="{00000000-0005-0000-0000-000079030000}"/>
    <cellStyle name="_200803_Plan_2008-2011_Consolidado_Arquivo contábil fopag 042012" xfId="1757" xr:uid="{00000000-0005-0000-0000-00007A030000}"/>
    <cellStyle name="_200803_Plan_2008-2011_Consolidado_Arquivo contábil fopag 042012 2" xfId="1758" xr:uid="{00000000-0005-0000-0000-00007B030000}"/>
    <cellStyle name="_200803_Plan_2008-2011_Consolidado_Arquivo contábil fopag 042012_ADM DEZ" xfId="1759" xr:uid="{00000000-0005-0000-0000-00007C030000}"/>
    <cellStyle name="_200803_Plan_2008-2011_Consolidado_Arquivo contábil fopag 042012_Pagto extrato" xfId="1760" xr:uid="{00000000-0005-0000-0000-00007D030000}"/>
    <cellStyle name="_200803_Plan_2008-2011_Consolidado_Arquivo contábil fopag 042012_Plan1" xfId="1761" xr:uid="{00000000-0005-0000-0000-00007E030000}"/>
    <cellStyle name="_200803_Plan_2008-2011_Consolidado_Base Conta" xfId="1762" xr:uid="{00000000-0005-0000-0000-00007F030000}"/>
    <cellStyle name="_200803_Plan_2008-2011_Consolidado_HFM Dental" xfId="1763" xr:uid="{00000000-0005-0000-0000-000080030000}"/>
    <cellStyle name="_200803_Plan_2008-2011_Consolidado_Pagnet 042015" xfId="1764" xr:uid="{00000000-0005-0000-0000-000081030000}"/>
    <cellStyle name="_200803_Plan_2008-2011_Consolidado_Pagto extrato" xfId="1765" xr:uid="{00000000-0005-0000-0000-000082030000}"/>
    <cellStyle name="_200803_Plan_2008-2011_Consolidado_Plan1" xfId="1766" xr:uid="{00000000-0005-0000-0000-000083030000}"/>
    <cellStyle name="_200803_Plan_2008-2011_Consolidado_Plan1 2" xfId="1767" xr:uid="{00000000-0005-0000-0000-000084030000}"/>
    <cellStyle name="_200803_Plan_2008-2011_Consolidado_Razão 2013" xfId="1768" xr:uid="{00000000-0005-0000-0000-000085030000}"/>
    <cellStyle name="_200803_Plan_2008-2011_Consolidado_RECLA" xfId="246" xr:uid="{00000000-0005-0000-0000-000086030000}"/>
    <cellStyle name="_200803_Plan_2008-2011_Consolidado_RECLA 2" xfId="1769" xr:uid="{00000000-0005-0000-0000-000087030000}"/>
    <cellStyle name="_200803_Plan_2008-2011_Consolidado_RECLA 989" xfId="247" xr:uid="{00000000-0005-0000-0000-000088030000}"/>
    <cellStyle name="_200803_Plan_2008-2011_Consolidado_RECLA 989 2" xfId="1770" xr:uid="{00000000-0005-0000-0000-000089030000}"/>
    <cellStyle name="_200803_Plan_2008-2011_Consolidado_RECLA 989_Plan1" xfId="1771" xr:uid="{00000000-0005-0000-0000-00008A030000}"/>
    <cellStyle name="_200803_Plan_2008-2011_Consolidado_RECLA 989_Plan1 2" xfId="1772" xr:uid="{00000000-0005-0000-0000-00008B030000}"/>
    <cellStyle name="_200803_Plan_2008-2011_Consolidado_RECLA 989_Razão 2013" xfId="1773" xr:uid="{00000000-0005-0000-0000-00008C030000}"/>
    <cellStyle name="_200803_Plan_2008-2011_Consolidado_RECLA_Plan1" xfId="1774" xr:uid="{00000000-0005-0000-0000-00008D030000}"/>
    <cellStyle name="_200803_Plan_2008-2011_Consolidado_RECLA_Plan1 2" xfId="1775" xr:uid="{00000000-0005-0000-0000-00008E030000}"/>
    <cellStyle name="_200803_Plan_2008-2011_Consolidado_RECLA_Razão 2013" xfId="1776" xr:uid="{00000000-0005-0000-0000-00008F030000}"/>
    <cellStyle name="_200806_Plan_2008-2011_Consolidado" xfId="248" xr:uid="{00000000-0005-0000-0000-000090030000}"/>
    <cellStyle name="_200806_Plan_2008-2011_Consolidado 2" xfId="249" xr:uid="{00000000-0005-0000-0000-000091030000}"/>
    <cellStyle name="_200806_Plan_2008-2011_Consolidado 2 2" xfId="1777" xr:uid="{00000000-0005-0000-0000-000092030000}"/>
    <cellStyle name="_200806_Plan_2008-2011_Consolidado 2_Plan1" xfId="1778" xr:uid="{00000000-0005-0000-0000-000093030000}"/>
    <cellStyle name="_200806_Plan_2008-2011_Consolidado 2_Plan1 2" xfId="1779" xr:uid="{00000000-0005-0000-0000-000094030000}"/>
    <cellStyle name="_200806_Plan_2008-2011_Consolidado 2_Razão 2013" xfId="1780" xr:uid="{00000000-0005-0000-0000-000095030000}"/>
    <cellStyle name="_200806_Plan_2008-2011_Consolidado 3" xfId="1781" xr:uid="{00000000-0005-0000-0000-000096030000}"/>
    <cellStyle name="_200806_Plan_2008-2011_Consolidado_03Q11 Australia US TP OB Invoice Final" xfId="1782" xr:uid="{00000000-0005-0000-0000-000097030000}"/>
    <cellStyle name="_200806_Plan_2008-2011_Consolidado_03Q11 Australia US TP OB Invoice Final 2" xfId="1783" xr:uid="{00000000-0005-0000-0000-000098030000}"/>
    <cellStyle name="_200806_Plan_2008-2011_Consolidado_2010_Q2_IT" xfId="1784" xr:uid="{00000000-0005-0000-0000-000099030000}"/>
    <cellStyle name="_200806_Plan_2008-2011_Consolidado_2010_Q2_IT 2" xfId="1785" xr:uid="{00000000-0005-0000-0000-00009A030000}"/>
    <cellStyle name="_200806_Plan_2008-2011_Consolidado_2010_Q3_TP_Summary_TPO" xfId="1786" xr:uid="{00000000-0005-0000-0000-00009B030000}"/>
    <cellStyle name="_200806_Plan_2008-2011_Consolidado_2010_Q3_TP_Summary_TPO 2" xfId="1787" xr:uid="{00000000-0005-0000-0000-00009C030000}"/>
    <cellStyle name="_200806_Plan_2008-2011_Consolidado_3Q2011_TP_Outbound_Grid_ongoing (version 4)" xfId="1788" xr:uid="{00000000-0005-0000-0000-00009D030000}"/>
    <cellStyle name="_200806_Plan_2008-2011_Consolidado_3Q2011_TP_Outbound_Grid_ongoing (version 4) 2" xfId="1789" xr:uid="{00000000-0005-0000-0000-00009E030000}"/>
    <cellStyle name="_200806_Plan_2008-2011_Consolidado_3Q2011_TP_Outbound_Grid_ongoing (version 4) backup" xfId="1790" xr:uid="{00000000-0005-0000-0000-00009F030000}"/>
    <cellStyle name="_200806_Plan_2008-2011_Consolidado_3Q2011_TP_Outbound_Grid_ongoing (version 4) backup 2" xfId="1791" xr:uid="{00000000-0005-0000-0000-0000A0030000}"/>
    <cellStyle name="_200806_Plan_2008-2011_Consolidado_3Q2011_TP_Outbound_Grid_ongoing v2" xfId="1792" xr:uid="{00000000-0005-0000-0000-0000A1030000}"/>
    <cellStyle name="_200806_Plan_2008-2011_Consolidado_3Q2011_TP_Outbound_Grid_ongoing v2 2" xfId="1793" xr:uid="{00000000-0005-0000-0000-0000A2030000}"/>
    <cellStyle name="_200806_Plan_2008-2011_Consolidado_AJUSTE FATUR 881" xfId="250" xr:uid="{00000000-0005-0000-0000-0000A3030000}"/>
    <cellStyle name="_200806_Plan_2008-2011_Consolidado_AJUSTE FATUR 881 2" xfId="1794" xr:uid="{00000000-0005-0000-0000-0000A4030000}"/>
    <cellStyle name="_200806_Plan_2008-2011_Consolidado_AJUSTE FATUR 881_Plan1" xfId="1795" xr:uid="{00000000-0005-0000-0000-0000A5030000}"/>
    <cellStyle name="_200806_Plan_2008-2011_Consolidado_AJUSTE FATUR 881_Plan1 2" xfId="1796" xr:uid="{00000000-0005-0000-0000-0000A6030000}"/>
    <cellStyle name="_200806_Plan_2008-2011_Consolidado_AJUSTE FATUR 881_Razão 2013" xfId="1797" xr:uid="{00000000-0005-0000-0000-0000A7030000}"/>
    <cellStyle name="_200806_Plan_2008-2011_Consolidado_Apuração PIS COFINS" xfId="1798" xr:uid="{00000000-0005-0000-0000-0000A8030000}"/>
    <cellStyle name="_200806_Plan_2008-2011_Consolidado_Apuração PIS COFINS 2" xfId="1799" xr:uid="{00000000-0005-0000-0000-0000A9030000}"/>
    <cellStyle name="_200806_Plan_2008-2011_Consolidado_Argentina AW Expense pass-through to Brazil" xfId="1800" xr:uid="{00000000-0005-0000-0000-0000AA030000}"/>
    <cellStyle name="_200806_Plan_2008-2011_Consolidado_Argentina AW Expense pass-through to Brazil 2" xfId="1801" xr:uid="{00000000-0005-0000-0000-0000AB030000}"/>
    <cellStyle name="_200806_Plan_2008-2011_Consolidado_Arquivo Contabil 09" xfId="251" xr:uid="{00000000-0005-0000-0000-0000AC030000}"/>
    <cellStyle name="_200806_Plan_2008-2011_Consolidado_Arquivo Contabil 09 2" xfId="1802" xr:uid="{00000000-0005-0000-0000-0000AD030000}"/>
    <cellStyle name="_200806_Plan_2008-2011_Consolidado_Arquivo Contabil 09_Plan1" xfId="1803" xr:uid="{00000000-0005-0000-0000-0000AE030000}"/>
    <cellStyle name="_200806_Plan_2008-2011_Consolidado_Arquivo Contabil 09_Plan1 2" xfId="1804" xr:uid="{00000000-0005-0000-0000-0000AF030000}"/>
    <cellStyle name="_200806_Plan_2008-2011_Consolidado_Arquivo Contabil 09_Razão 2013" xfId="1805" xr:uid="{00000000-0005-0000-0000-0000B0030000}"/>
    <cellStyle name="_200806_Plan_2008-2011_Consolidado_BU31035 Taiwan Interco Template" xfId="1806" xr:uid="{00000000-0005-0000-0000-0000B1030000}"/>
    <cellStyle name="_200806_Plan_2008-2011_Consolidado_BU31035 Taiwan Interco Template 2" xfId="1807" xr:uid="{00000000-0005-0000-0000-0000B2030000}"/>
    <cellStyle name="_200806_Plan_2008-2011_Consolidado_BU31050 China JV  Interco Template" xfId="1808" xr:uid="{00000000-0005-0000-0000-0000B3030000}"/>
    <cellStyle name="_200806_Plan_2008-2011_Consolidado_BU31050 China JV  Interco Template 2" xfId="1809" xr:uid="{00000000-0005-0000-0000-0000B4030000}"/>
    <cellStyle name="_200806_Plan_2008-2011_Consolidado_HFM Dental" xfId="1810" xr:uid="{00000000-0005-0000-0000-0000B5030000}"/>
    <cellStyle name="_200806_Plan_2008-2011_Consolidado_Internal Audit Pass-through from Argentina" xfId="1811" xr:uid="{00000000-0005-0000-0000-0000B6030000}"/>
    <cellStyle name="_200806_Plan_2008-2011_Consolidado_Internal Audit Pass-through from Argentina 2" xfId="1812" xr:uid="{00000000-0005-0000-0000-0000B7030000}"/>
    <cellStyle name="_200806_Plan_2008-2011_Consolidado_IT_Investments_" xfId="1813" xr:uid="{00000000-0005-0000-0000-0000B8030000}"/>
    <cellStyle name="_200806_Plan_2008-2011_Consolidado_IT_Investments_ 2" xfId="1814" xr:uid="{00000000-0005-0000-0000-0000B9030000}"/>
    <cellStyle name="_200806_Plan_2008-2011_Consolidado_Pagnet 042015" xfId="1815" xr:uid="{00000000-0005-0000-0000-0000BA030000}"/>
    <cellStyle name="_200806_Plan_2008-2011_Consolidado_Plan1" xfId="1816" xr:uid="{00000000-0005-0000-0000-0000BB030000}"/>
    <cellStyle name="_200806_Plan_2008-2011_Consolidado_Plan1 2" xfId="1817" xr:uid="{00000000-0005-0000-0000-0000BC030000}"/>
    <cellStyle name="_200806_Plan_2008-2011_Consolidado_Q1_2011 IT TP Corp Svcs Excl FFI" xfId="1818" xr:uid="{00000000-0005-0000-0000-0000BD030000}"/>
    <cellStyle name="_200806_Plan_2008-2011_Consolidado_Q1_2011 IT TP Corp Svcs Excl FFI 2" xfId="1819" xr:uid="{00000000-0005-0000-0000-0000BE030000}"/>
    <cellStyle name="_200806_Plan_2008-2011_Consolidado_Razão 2013" xfId="1820" xr:uid="{00000000-0005-0000-0000-0000BF030000}"/>
    <cellStyle name="_200806_Plan_2008-2011_Consolidado_RECLA" xfId="252" xr:uid="{00000000-0005-0000-0000-0000C0030000}"/>
    <cellStyle name="_200806_Plan_2008-2011_Consolidado_RECLA 2" xfId="1821" xr:uid="{00000000-0005-0000-0000-0000C1030000}"/>
    <cellStyle name="_200806_Plan_2008-2011_Consolidado_RECLA 989" xfId="253" xr:uid="{00000000-0005-0000-0000-0000C2030000}"/>
    <cellStyle name="_200806_Plan_2008-2011_Consolidado_RECLA 989 2" xfId="1822" xr:uid="{00000000-0005-0000-0000-0000C3030000}"/>
    <cellStyle name="_200806_Plan_2008-2011_Consolidado_RECLA 989_Plan1" xfId="1823" xr:uid="{00000000-0005-0000-0000-0000C4030000}"/>
    <cellStyle name="_200806_Plan_2008-2011_Consolidado_RECLA 989_Plan1 2" xfId="1824" xr:uid="{00000000-0005-0000-0000-0000C5030000}"/>
    <cellStyle name="_200806_Plan_2008-2011_Consolidado_RECLA 989_Razão 2013" xfId="1825" xr:uid="{00000000-0005-0000-0000-0000C6030000}"/>
    <cellStyle name="_200806_Plan_2008-2011_Consolidado_RECLA_Plan1" xfId="1826" xr:uid="{00000000-0005-0000-0000-0000C7030000}"/>
    <cellStyle name="_200806_Plan_2008-2011_Consolidado_RECLA_Plan1 2" xfId="1827" xr:uid="{00000000-0005-0000-0000-0000C8030000}"/>
    <cellStyle name="_200806_Plan_2008-2011_Consolidado_RECLA_Razão 2013" xfId="1828" xr:uid="{00000000-0005-0000-0000-0000C9030000}"/>
    <cellStyle name="_2009  Expat Comp Sheets 11-02-09" xfId="1829" xr:uid="{00000000-0005-0000-0000-0000CA030000}"/>
    <cellStyle name="_2009 Equity Calculation-123R Non Stewardship Expense for Expatriates" xfId="1830" xr:uid="{00000000-0005-0000-0000-0000CB030000}"/>
    <cellStyle name="_2009 Equity Calculation-123R Non Stewardship Expense for Expatriates 2" xfId="1831" xr:uid="{00000000-0005-0000-0000-0000CC030000}"/>
    <cellStyle name="_2009 Executive Summary of Sales December Actual" xfId="1832" xr:uid="{00000000-0005-0000-0000-0000CD030000}"/>
    <cellStyle name="_2009 Executive Summary of Sales December Actual 2" xfId="1833" xr:uid="{00000000-0005-0000-0000-0000CE030000}"/>
    <cellStyle name="_2009 Executive Summary of Sales September Projections-Final" xfId="1834" xr:uid="{00000000-0005-0000-0000-0000CF030000}"/>
    <cellStyle name="_2009 Executive Summary of Sales September Projections-Final 2" xfId="1835" xr:uid="{00000000-0005-0000-0000-0000D0030000}"/>
    <cellStyle name="_2009 Executive Summary of Sales September Projections-Final_03Q11 Australia US TP OB Invoice Final" xfId="1836" xr:uid="{00000000-0005-0000-0000-0000D1030000}"/>
    <cellStyle name="_2009 Executive Summary of Sales September Projections-Final_03Q11 Australia US TP OB Invoice Final 2" xfId="1837" xr:uid="{00000000-0005-0000-0000-0000D2030000}"/>
    <cellStyle name="_2009 Executive Summary of Sales September Projections-Final_2010_Q2_IT" xfId="1838" xr:uid="{00000000-0005-0000-0000-0000D3030000}"/>
    <cellStyle name="_2009 Executive Summary of Sales September Projections-Final_2010_Q2_IT 2" xfId="1839" xr:uid="{00000000-0005-0000-0000-0000D4030000}"/>
    <cellStyle name="_2009 Executive Summary of Sales September Projections-Final_2010_Q3_TP_Summary_TPO" xfId="1840" xr:uid="{00000000-0005-0000-0000-0000D5030000}"/>
    <cellStyle name="_2009 Executive Summary of Sales September Projections-Final_2010_Q3_TP_Summary_TPO 2" xfId="1841" xr:uid="{00000000-0005-0000-0000-0000D6030000}"/>
    <cellStyle name="_2009 Executive Summary of Sales September Projections-Final_2Q2011 Expat " xfId="1842" xr:uid="{00000000-0005-0000-0000-0000D7030000}"/>
    <cellStyle name="_2009 Executive Summary of Sales September Projections-Final_2Q2011 Expat  2" xfId="1843" xr:uid="{00000000-0005-0000-0000-0000D8030000}"/>
    <cellStyle name="_2009 Executive Summary of Sales September Projections-Final_3Q2011_TP_Outbound_Grid_ongoing (version 4)" xfId="1844" xr:uid="{00000000-0005-0000-0000-0000D9030000}"/>
    <cellStyle name="_2009 Executive Summary of Sales September Projections-Final_3Q2011_TP_Outbound_Grid_ongoing (version 4) 2" xfId="1845" xr:uid="{00000000-0005-0000-0000-0000DA030000}"/>
    <cellStyle name="_2009 Executive Summary of Sales September Projections-Final_3Q2011_TP_Outbound_Grid_ongoing (version 4) backup" xfId="1846" xr:uid="{00000000-0005-0000-0000-0000DB030000}"/>
    <cellStyle name="_2009 Executive Summary of Sales September Projections-Final_3Q2011_TP_Outbound_Grid_ongoing (version 4) backup 2" xfId="1847" xr:uid="{00000000-0005-0000-0000-0000DC030000}"/>
    <cellStyle name="_2009 Executive Summary of Sales September Projections-Final_3Q2011_TP_Outbound_Grid_ongoing v2" xfId="1848" xr:uid="{00000000-0005-0000-0000-0000DD030000}"/>
    <cellStyle name="_2009 Executive Summary of Sales September Projections-Final_3Q2011_TP_Outbound_Grid_ongoing v2 2" xfId="1849" xr:uid="{00000000-0005-0000-0000-0000DE030000}"/>
    <cellStyle name="_2009 Executive Summary of Sales September Projections-Final_BU31035 Taiwan Interco Template" xfId="1850" xr:uid="{00000000-0005-0000-0000-0000DF030000}"/>
    <cellStyle name="_2009 Executive Summary of Sales September Projections-Final_BU31035 Taiwan Interco Template 2" xfId="1851" xr:uid="{00000000-0005-0000-0000-0000E0030000}"/>
    <cellStyle name="_2009 Executive Summary of Sales September Projections-Final_IT_Investments_" xfId="1852" xr:uid="{00000000-0005-0000-0000-0000E1030000}"/>
    <cellStyle name="_2009 Executive Summary of Sales September Projections-Final_IT_Investments_ 2" xfId="1853" xr:uid="{00000000-0005-0000-0000-0000E2030000}"/>
    <cellStyle name="_2009 Executive Summary of Sales September Projections-Final_Q1_2011 IT TP Corp Svcs Excl FFI" xfId="1854" xr:uid="{00000000-0005-0000-0000-0000E3030000}"/>
    <cellStyle name="_2009 Executive Summary of Sales September Projections-Final_Q1_2011 IT TP Corp Svcs Excl FFI 2" xfId="1855" xr:uid="{00000000-0005-0000-0000-0000E4030000}"/>
    <cellStyle name="_2009 FINAL EXPAT Q1--emailed" xfId="1856" xr:uid="{00000000-0005-0000-0000-0000E5030000}"/>
    <cellStyle name="_2009 International Sales Projection Summary--December '09-with JPN Separate" xfId="1857" xr:uid="{00000000-0005-0000-0000-0000E6030000}"/>
    <cellStyle name="_2009 International Sales Projection Summary--December '09-with JPN Separate 2" xfId="1858" xr:uid="{00000000-0005-0000-0000-0000E7030000}"/>
    <cellStyle name="_2009-2011 Plan - China - Beijing Sales Plan" xfId="1859" xr:uid="{00000000-0005-0000-0000-0000E8030000}"/>
    <cellStyle name="_2009-2011 Plan - China - Beijing Sales Plan 2" xfId="1860" xr:uid="{00000000-0005-0000-0000-0000E9030000}"/>
    <cellStyle name="_2009-2011 Plan - China - Beijing Sales Plan_03Q11 Australia US TP OB Invoice Final" xfId="1861" xr:uid="{00000000-0005-0000-0000-0000EA030000}"/>
    <cellStyle name="_2009-2011 Plan - China - Beijing Sales Plan_03Q11 Australia US TP OB Invoice Final 2" xfId="1862" xr:uid="{00000000-0005-0000-0000-0000EB030000}"/>
    <cellStyle name="_2009-2011 Plan - China - Beijing Sales Plan_2010_Q2_IT" xfId="1863" xr:uid="{00000000-0005-0000-0000-0000EC030000}"/>
    <cellStyle name="_2009-2011 Plan - China - Beijing Sales Plan_2010_Q2_IT 2" xfId="1864" xr:uid="{00000000-0005-0000-0000-0000ED030000}"/>
    <cellStyle name="_2009-2011 Plan - China - Beijing Sales Plan_2010_Q3_TP_Summary_TPO" xfId="1865" xr:uid="{00000000-0005-0000-0000-0000EE030000}"/>
    <cellStyle name="_2009-2011 Plan - China - Beijing Sales Plan_2010_Q3_TP_Summary_TPO 2" xfId="1866" xr:uid="{00000000-0005-0000-0000-0000EF030000}"/>
    <cellStyle name="_2009-2011 Plan - China - Beijing Sales Plan_2Q2011 Expat " xfId="1867" xr:uid="{00000000-0005-0000-0000-0000F0030000}"/>
    <cellStyle name="_2009-2011 Plan - China - Beijing Sales Plan_2Q2011 Expat  2" xfId="1868" xr:uid="{00000000-0005-0000-0000-0000F1030000}"/>
    <cellStyle name="_2009-2011 Plan - China - Beijing Sales Plan_3Q2011_TP_Outbound_Grid_ongoing (version 4)" xfId="1869" xr:uid="{00000000-0005-0000-0000-0000F2030000}"/>
    <cellStyle name="_2009-2011 Plan - China - Beijing Sales Plan_3Q2011_TP_Outbound_Grid_ongoing (version 4) 2" xfId="1870" xr:uid="{00000000-0005-0000-0000-0000F3030000}"/>
    <cellStyle name="_2009-2011 Plan - China - Beijing Sales Plan_3Q2011_TP_Outbound_Grid_ongoing (version 4) backup" xfId="1871" xr:uid="{00000000-0005-0000-0000-0000F4030000}"/>
    <cellStyle name="_2009-2011 Plan - China - Beijing Sales Plan_3Q2011_TP_Outbound_Grid_ongoing (version 4) backup 2" xfId="1872" xr:uid="{00000000-0005-0000-0000-0000F5030000}"/>
    <cellStyle name="_2009-2011 Plan - China - Beijing Sales Plan_3Q2011_TP_Outbound_Grid_ongoing v2" xfId="1873" xr:uid="{00000000-0005-0000-0000-0000F6030000}"/>
    <cellStyle name="_2009-2011 Plan - China - Beijing Sales Plan_3Q2011_TP_Outbound_Grid_ongoing v2 2" xfId="1874" xr:uid="{00000000-0005-0000-0000-0000F7030000}"/>
    <cellStyle name="_2009-2011 Plan - China - Beijing Sales Plan_BU31035 Taiwan Interco Template" xfId="1875" xr:uid="{00000000-0005-0000-0000-0000F8030000}"/>
    <cellStyle name="_2009-2011 Plan - China - Beijing Sales Plan_BU31035 Taiwan Interco Template 2" xfId="1876" xr:uid="{00000000-0005-0000-0000-0000F9030000}"/>
    <cellStyle name="_2009-2011 Plan - China - Beijing Sales Plan_IT_Investments_" xfId="1877" xr:uid="{00000000-0005-0000-0000-0000FA030000}"/>
    <cellStyle name="_2009-2011 Plan - China - Beijing Sales Plan_IT_Investments_ 2" xfId="1878" xr:uid="{00000000-0005-0000-0000-0000FB030000}"/>
    <cellStyle name="_2009-2011 Plan - China - Beijing Sales Plan_Q1_2011 IT TP Corp Svcs Excl FFI" xfId="1879" xr:uid="{00000000-0005-0000-0000-0000FC030000}"/>
    <cellStyle name="_2009-2011 Plan - China - Beijing Sales Plan_Q1_2011 IT TP Corp Svcs Excl FFI 2" xfId="1880" xr:uid="{00000000-0005-0000-0000-0000FD030000}"/>
    <cellStyle name="_2009-2011 Plan - China - Shanghai Sales Plan" xfId="1881" xr:uid="{00000000-0005-0000-0000-0000FE030000}"/>
    <cellStyle name="_2009-2011 Plan - China - Shanghai Sales Plan 2" xfId="1882" xr:uid="{00000000-0005-0000-0000-0000FF030000}"/>
    <cellStyle name="_2009-2011 Plan - China - Shanghai Sales Plan_03Q11 Australia US TP OB Invoice Final" xfId="1883" xr:uid="{00000000-0005-0000-0000-000000040000}"/>
    <cellStyle name="_2009-2011 Plan - China - Shanghai Sales Plan_03Q11 Australia US TP OB Invoice Final 2" xfId="1884" xr:uid="{00000000-0005-0000-0000-000001040000}"/>
    <cellStyle name="_2009-2011 Plan - China - Shanghai Sales Plan_2010_Q2_IT" xfId="1885" xr:uid="{00000000-0005-0000-0000-000002040000}"/>
    <cellStyle name="_2009-2011 Plan - China - Shanghai Sales Plan_2010_Q2_IT 2" xfId="1886" xr:uid="{00000000-0005-0000-0000-000003040000}"/>
    <cellStyle name="_2009-2011 Plan - China - Shanghai Sales Plan_2010_Q3_TP_Summary_TPO" xfId="1887" xr:uid="{00000000-0005-0000-0000-000004040000}"/>
    <cellStyle name="_2009-2011 Plan - China - Shanghai Sales Plan_2010_Q3_TP_Summary_TPO 2" xfId="1888" xr:uid="{00000000-0005-0000-0000-000005040000}"/>
    <cellStyle name="_2009-2011 Plan - China - Shanghai Sales Plan_2Q2011 Expat " xfId="1889" xr:uid="{00000000-0005-0000-0000-000006040000}"/>
    <cellStyle name="_2009-2011 Plan - China - Shanghai Sales Plan_2Q2011 Expat  2" xfId="1890" xr:uid="{00000000-0005-0000-0000-000007040000}"/>
    <cellStyle name="_2009-2011 Plan - China - Shanghai Sales Plan_3Q2011_TP_Outbound_Grid_ongoing (version 4)" xfId="1891" xr:uid="{00000000-0005-0000-0000-000008040000}"/>
    <cellStyle name="_2009-2011 Plan - China - Shanghai Sales Plan_3Q2011_TP_Outbound_Grid_ongoing (version 4) 2" xfId="1892" xr:uid="{00000000-0005-0000-0000-000009040000}"/>
    <cellStyle name="_2009-2011 Plan - China - Shanghai Sales Plan_3Q2011_TP_Outbound_Grid_ongoing (version 4) backup" xfId="1893" xr:uid="{00000000-0005-0000-0000-00000A040000}"/>
    <cellStyle name="_2009-2011 Plan - China - Shanghai Sales Plan_3Q2011_TP_Outbound_Grid_ongoing (version 4) backup 2" xfId="1894" xr:uid="{00000000-0005-0000-0000-00000B040000}"/>
    <cellStyle name="_2009-2011 Plan - China - Shanghai Sales Plan_3Q2011_TP_Outbound_Grid_ongoing v2" xfId="1895" xr:uid="{00000000-0005-0000-0000-00000C040000}"/>
    <cellStyle name="_2009-2011 Plan - China - Shanghai Sales Plan_3Q2011_TP_Outbound_Grid_ongoing v2 2" xfId="1896" xr:uid="{00000000-0005-0000-0000-00000D040000}"/>
    <cellStyle name="_2009-2011 Plan - China - Shanghai Sales Plan_BU31035 Taiwan Interco Template" xfId="1897" xr:uid="{00000000-0005-0000-0000-00000E040000}"/>
    <cellStyle name="_2009-2011 Plan - China - Shanghai Sales Plan_BU31035 Taiwan Interco Template 2" xfId="1898" xr:uid="{00000000-0005-0000-0000-00000F040000}"/>
    <cellStyle name="_2009-2011 Plan - China - Shanghai Sales Plan_IT_Investments_" xfId="1899" xr:uid="{00000000-0005-0000-0000-000010040000}"/>
    <cellStyle name="_2009-2011 Plan - China - Shanghai Sales Plan_IT_Investments_ 2" xfId="1900" xr:uid="{00000000-0005-0000-0000-000011040000}"/>
    <cellStyle name="_2009-2011 Plan - China - Shanghai Sales Plan_Q1_2011 IT TP Corp Svcs Excl FFI" xfId="1901" xr:uid="{00000000-0005-0000-0000-000012040000}"/>
    <cellStyle name="_2009-2011 Plan - China - Shanghai Sales Plan_Q1_2011 IT TP Corp Svcs Excl FFI 2" xfId="1902" xr:uid="{00000000-0005-0000-0000-000013040000}"/>
    <cellStyle name="_2009-2011 Plan - Hong Kong Sales Plan" xfId="1903" xr:uid="{00000000-0005-0000-0000-000014040000}"/>
    <cellStyle name="_2009-2011 Plan - Hong Kong Sales Plan 2" xfId="1904" xr:uid="{00000000-0005-0000-0000-000015040000}"/>
    <cellStyle name="_2009-2011 Plan - Hong Kong Sales Plan_03Q11 Australia US TP OB Invoice Final" xfId="1905" xr:uid="{00000000-0005-0000-0000-000016040000}"/>
    <cellStyle name="_2009-2011 Plan - Hong Kong Sales Plan_03Q11 Australia US TP OB Invoice Final 2" xfId="1906" xr:uid="{00000000-0005-0000-0000-000017040000}"/>
    <cellStyle name="_2009-2011 Plan - Hong Kong Sales Plan_2010_Q2_IT" xfId="1907" xr:uid="{00000000-0005-0000-0000-000018040000}"/>
    <cellStyle name="_2009-2011 Plan - Hong Kong Sales Plan_2010_Q2_IT 2" xfId="1908" xr:uid="{00000000-0005-0000-0000-000019040000}"/>
    <cellStyle name="_2009-2011 Plan - Hong Kong Sales Plan_2010_Q3_TP_Summary_TPO" xfId="1909" xr:uid="{00000000-0005-0000-0000-00001A040000}"/>
    <cellStyle name="_2009-2011 Plan - Hong Kong Sales Plan_2010_Q3_TP_Summary_TPO 2" xfId="1910" xr:uid="{00000000-0005-0000-0000-00001B040000}"/>
    <cellStyle name="_2009-2011 Plan - Hong Kong Sales Plan_2Q2011 Expat " xfId="1911" xr:uid="{00000000-0005-0000-0000-00001C040000}"/>
    <cellStyle name="_2009-2011 Plan - Hong Kong Sales Plan_2Q2011 Expat  2" xfId="1912" xr:uid="{00000000-0005-0000-0000-00001D040000}"/>
    <cellStyle name="_2009-2011 Plan - Hong Kong Sales Plan_3Q2011_TP_Outbound_Grid_ongoing (version 4)" xfId="1913" xr:uid="{00000000-0005-0000-0000-00001E040000}"/>
    <cellStyle name="_2009-2011 Plan - Hong Kong Sales Plan_3Q2011_TP_Outbound_Grid_ongoing (version 4) 2" xfId="1914" xr:uid="{00000000-0005-0000-0000-00001F040000}"/>
    <cellStyle name="_2009-2011 Plan - Hong Kong Sales Plan_3Q2011_TP_Outbound_Grid_ongoing (version 4) backup" xfId="1915" xr:uid="{00000000-0005-0000-0000-000020040000}"/>
    <cellStyle name="_2009-2011 Plan - Hong Kong Sales Plan_3Q2011_TP_Outbound_Grid_ongoing (version 4) backup 2" xfId="1916" xr:uid="{00000000-0005-0000-0000-000021040000}"/>
    <cellStyle name="_2009-2011 Plan - Hong Kong Sales Plan_3Q2011_TP_Outbound_Grid_ongoing v2" xfId="1917" xr:uid="{00000000-0005-0000-0000-000022040000}"/>
    <cellStyle name="_2009-2011 Plan - Hong Kong Sales Plan_3Q2011_TP_Outbound_Grid_ongoing v2 2" xfId="1918" xr:uid="{00000000-0005-0000-0000-000023040000}"/>
    <cellStyle name="_2009-2011 Plan - Hong Kong Sales Plan_BU31035 Taiwan Interco Template" xfId="1919" xr:uid="{00000000-0005-0000-0000-000024040000}"/>
    <cellStyle name="_2009-2011 Plan - Hong Kong Sales Plan_BU31035 Taiwan Interco Template 2" xfId="1920" xr:uid="{00000000-0005-0000-0000-000025040000}"/>
    <cellStyle name="_2009-2011 Plan - Hong Kong Sales Plan_IT_Investments_" xfId="1921" xr:uid="{00000000-0005-0000-0000-000026040000}"/>
    <cellStyle name="_2009-2011 Plan - Hong Kong Sales Plan_IT_Investments_ 2" xfId="1922" xr:uid="{00000000-0005-0000-0000-000027040000}"/>
    <cellStyle name="_2009-2011 Plan - Hong Kong Sales Plan_Q1_2011 IT TP Corp Svcs Excl FFI" xfId="1923" xr:uid="{00000000-0005-0000-0000-000028040000}"/>
    <cellStyle name="_2009-2011 Plan - Hong Kong Sales Plan_Q1_2011 IT TP Corp Svcs Excl FFI 2" xfId="1924" xr:uid="{00000000-0005-0000-0000-000029040000}"/>
    <cellStyle name="_2009-2011 Plan - Hong Kong Sales Planv2" xfId="1925" xr:uid="{00000000-0005-0000-0000-00002A040000}"/>
    <cellStyle name="_2009-2011 Plan - Hong Kong Sales Planv2 2" xfId="1926" xr:uid="{00000000-0005-0000-0000-00002B040000}"/>
    <cellStyle name="_2009-2011 Plan - Hong Kong Sales Planv2_03Q11 Australia US TP OB Invoice Final" xfId="1927" xr:uid="{00000000-0005-0000-0000-00002C040000}"/>
    <cellStyle name="_2009-2011 Plan - Hong Kong Sales Planv2_03Q11 Australia US TP OB Invoice Final 2" xfId="1928" xr:uid="{00000000-0005-0000-0000-00002D040000}"/>
    <cellStyle name="_2009-2011 Plan - Hong Kong Sales Planv2_2010_Q2_IT" xfId="1929" xr:uid="{00000000-0005-0000-0000-00002E040000}"/>
    <cellStyle name="_2009-2011 Plan - Hong Kong Sales Planv2_2010_Q2_IT 2" xfId="1930" xr:uid="{00000000-0005-0000-0000-00002F040000}"/>
    <cellStyle name="_2009-2011 Plan - Hong Kong Sales Planv2_2010_Q3_TP_Summary_TPO" xfId="1931" xr:uid="{00000000-0005-0000-0000-000030040000}"/>
    <cellStyle name="_2009-2011 Plan - Hong Kong Sales Planv2_2010_Q3_TP_Summary_TPO 2" xfId="1932" xr:uid="{00000000-0005-0000-0000-000031040000}"/>
    <cellStyle name="_2009-2011 Plan - Hong Kong Sales Planv2_2Q2011 Expat " xfId="1933" xr:uid="{00000000-0005-0000-0000-000032040000}"/>
    <cellStyle name="_2009-2011 Plan - Hong Kong Sales Planv2_2Q2011 Expat  2" xfId="1934" xr:uid="{00000000-0005-0000-0000-000033040000}"/>
    <cellStyle name="_2009-2011 Plan - Hong Kong Sales Planv2_3Q2011_TP_Outbound_Grid_ongoing (version 4)" xfId="1935" xr:uid="{00000000-0005-0000-0000-000034040000}"/>
    <cellStyle name="_2009-2011 Plan - Hong Kong Sales Planv2_3Q2011_TP_Outbound_Grid_ongoing (version 4) 2" xfId="1936" xr:uid="{00000000-0005-0000-0000-000035040000}"/>
    <cellStyle name="_2009-2011 Plan - Hong Kong Sales Planv2_3Q2011_TP_Outbound_Grid_ongoing (version 4) backup" xfId="1937" xr:uid="{00000000-0005-0000-0000-000036040000}"/>
    <cellStyle name="_2009-2011 Plan - Hong Kong Sales Planv2_3Q2011_TP_Outbound_Grid_ongoing (version 4) backup 2" xfId="1938" xr:uid="{00000000-0005-0000-0000-000037040000}"/>
    <cellStyle name="_2009-2011 Plan - Hong Kong Sales Planv2_3Q2011_TP_Outbound_Grid_ongoing v2" xfId="1939" xr:uid="{00000000-0005-0000-0000-000038040000}"/>
    <cellStyle name="_2009-2011 Plan - Hong Kong Sales Planv2_3Q2011_TP_Outbound_Grid_ongoing v2 2" xfId="1940" xr:uid="{00000000-0005-0000-0000-000039040000}"/>
    <cellStyle name="_2009-2011 Plan - Hong Kong Sales Planv2_BU31035 Taiwan Interco Template" xfId="1941" xr:uid="{00000000-0005-0000-0000-00003A040000}"/>
    <cellStyle name="_2009-2011 Plan - Hong Kong Sales Planv2_BU31035 Taiwan Interco Template 2" xfId="1942" xr:uid="{00000000-0005-0000-0000-00003B040000}"/>
    <cellStyle name="_2009-2011 Plan - Hong Kong Sales Planv2_IT_Investments_" xfId="1943" xr:uid="{00000000-0005-0000-0000-00003C040000}"/>
    <cellStyle name="_2009-2011 Plan - Hong Kong Sales Planv2_IT_Investments_ 2" xfId="1944" xr:uid="{00000000-0005-0000-0000-00003D040000}"/>
    <cellStyle name="_2009-2011 Plan - Hong Kong Sales Planv2_Q1_2011 IT TP Corp Svcs Excl FFI" xfId="1945" xr:uid="{00000000-0005-0000-0000-00003E040000}"/>
    <cellStyle name="_2009-2011 Plan - Hong Kong Sales Planv2_Q1_2011 IT TP Corp Svcs Excl FFI 2" xfId="1946" xr:uid="{00000000-0005-0000-0000-00003F040000}"/>
    <cellStyle name="_2009-2011 Plan - Japan JV Sales Plan" xfId="1947" xr:uid="{00000000-0005-0000-0000-000040040000}"/>
    <cellStyle name="_2009-2011 Plan - Japan JV Sales Plan 2" xfId="1948" xr:uid="{00000000-0005-0000-0000-000041040000}"/>
    <cellStyle name="_2009-2011 Plan - Japan JV Sales Plan_03Q11 Australia US TP OB Invoice Final" xfId="1949" xr:uid="{00000000-0005-0000-0000-000042040000}"/>
    <cellStyle name="_2009-2011 Plan - Japan JV Sales Plan_03Q11 Australia US TP OB Invoice Final 2" xfId="1950" xr:uid="{00000000-0005-0000-0000-000043040000}"/>
    <cellStyle name="_2009-2011 Plan - Japan JV Sales Plan_2010_Q2_IT" xfId="1951" xr:uid="{00000000-0005-0000-0000-000044040000}"/>
    <cellStyle name="_2009-2011 Plan - Japan JV Sales Plan_2010_Q2_IT 2" xfId="1952" xr:uid="{00000000-0005-0000-0000-000045040000}"/>
    <cellStyle name="_2009-2011 Plan - Japan JV Sales Plan_2010_Q3_TP_Summary_TPO" xfId="1953" xr:uid="{00000000-0005-0000-0000-000046040000}"/>
    <cellStyle name="_2009-2011 Plan - Japan JV Sales Plan_2010_Q3_TP_Summary_TPO 2" xfId="1954" xr:uid="{00000000-0005-0000-0000-000047040000}"/>
    <cellStyle name="_2009-2011 Plan - Japan JV Sales Plan_2Q2011 Expat " xfId="1955" xr:uid="{00000000-0005-0000-0000-000048040000}"/>
    <cellStyle name="_2009-2011 Plan - Japan JV Sales Plan_2Q2011 Expat  2" xfId="1956" xr:uid="{00000000-0005-0000-0000-000049040000}"/>
    <cellStyle name="_2009-2011 Plan - Japan JV Sales Plan_3Q2011_TP_Outbound_Grid_ongoing (version 4)" xfId="1957" xr:uid="{00000000-0005-0000-0000-00004A040000}"/>
    <cellStyle name="_2009-2011 Plan - Japan JV Sales Plan_3Q2011_TP_Outbound_Grid_ongoing (version 4) 2" xfId="1958" xr:uid="{00000000-0005-0000-0000-00004B040000}"/>
    <cellStyle name="_2009-2011 Plan - Japan JV Sales Plan_3Q2011_TP_Outbound_Grid_ongoing (version 4) backup" xfId="1959" xr:uid="{00000000-0005-0000-0000-00004C040000}"/>
    <cellStyle name="_2009-2011 Plan - Japan JV Sales Plan_3Q2011_TP_Outbound_Grid_ongoing (version 4) backup 2" xfId="1960" xr:uid="{00000000-0005-0000-0000-00004D040000}"/>
    <cellStyle name="_2009-2011 Plan - Japan JV Sales Plan_3Q2011_TP_Outbound_Grid_ongoing v2" xfId="1961" xr:uid="{00000000-0005-0000-0000-00004E040000}"/>
    <cellStyle name="_2009-2011 Plan - Japan JV Sales Plan_3Q2011_TP_Outbound_Grid_ongoing v2 2" xfId="1962" xr:uid="{00000000-0005-0000-0000-00004F040000}"/>
    <cellStyle name="_2009-2011 Plan - Japan JV Sales Plan_BU31035 Taiwan Interco Template" xfId="1963" xr:uid="{00000000-0005-0000-0000-000050040000}"/>
    <cellStyle name="_2009-2011 Plan - Japan JV Sales Plan_BU31035 Taiwan Interco Template 2" xfId="1964" xr:uid="{00000000-0005-0000-0000-000051040000}"/>
    <cellStyle name="_2009-2011 Plan - Japan JV Sales Plan_IT_Investments_" xfId="1965" xr:uid="{00000000-0005-0000-0000-000052040000}"/>
    <cellStyle name="_2009-2011 Plan - Japan JV Sales Plan_IT_Investments_ 2" xfId="1966" xr:uid="{00000000-0005-0000-0000-000053040000}"/>
    <cellStyle name="_2009-2011 Plan - Japan JV Sales Plan_Q1_2011 IT TP Corp Svcs Excl FFI" xfId="1967" xr:uid="{00000000-0005-0000-0000-000054040000}"/>
    <cellStyle name="_2009-2011 Plan - Japan JV Sales Plan_Q1_2011 IT TP Corp Svcs Excl FFI 2" xfId="1968" xr:uid="{00000000-0005-0000-0000-000055040000}"/>
    <cellStyle name="_2009-2011 Plan - Korea Sales Plan" xfId="1969" xr:uid="{00000000-0005-0000-0000-000056040000}"/>
    <cellStyle name="_2009-2011 Plan - Korea Sales Plan 2" xfId="1970" xr:uid="{00000000-0005-0000-0000-000057040000}"/>
    <cellStyle name="_2009-2011 Plan - Korea Sales Plan_03Q11 Australia US TP OB Invoice Final" xfId="1971" xr:uid="{00000000-0005-0000-0000-000058040000}"/>
    <cellStyle name="_2009-2011 Plan - Korea Sales Plan_03Q11 Australia US TP OB Invoice Final 2" xfId="1972" xr:uid="{00000000-0005-0000-0000-000059040000}"/>
    <cellStyle name="_2009-2011 Plan - Korea Sales Plan_2010_Q2_IT" xfId="1973" xr:uid="{00000000-0005-0000-0000-00005A040000}"/>
    <cellStyle name="_2009-2011 Plan - Korea Sales Plan_2010_Q2_IT 2" xfId="1974" xr:uid="{00000000-0005-0000-0000-00005B040000}"/>
    <cellStyle name="_2009-2011 Plan - Korea Sales Plan_2010_Q3_TP_Summary_TPO" xfId="1975" xr:uid="{00000000-0005-0000-0000-00005C040000}"/>
    <cellStyle name="_2009-2011 Plan - Korea Sales Plan_2010_Q3_TP_Summary_TPO 2" xfId="1976" xr:uid="{00000000-0005-0000-0000-00005D040000}"/>
    <cellStyle name="_2009-2011 Plan - Korea Sales Plan_2Q2011 Expat " xfId="1977" xr:uid="{00000000-0005-0000-0000-00005E040000}"/>
    <cellStyle name="_2009-2011 Plan - Korea Sales Plan_2Q2011 Expat  2" xfId="1978" xr:uid="{00000000-0005-0000-0000-00005F040000}"/>
    <cellStyle name="_2009-2011 Plan - Korea Sales Plan_3Q2011_TP_Outbound_Grid_ongoing (version 4)" xfId="1979" xr:uid="{00000000-0005-0000-0000-000060040000}"/>
    <cellStyle name="_2009-2011 Plan - Korea Sales Plan_3Q2011_TP_Outbound_Grid_ongoing (version 4) 2" xfId="1980" xr:uid="{00000000-0005-0000-0000-000061040000}"/>
    <cellStyle name="_2009-2011 Plan - Korea Sales Plan_3Q2011_TP_Outbound_Grid_ongoing (version 4) backup" xfId="1981" xr:uid="{00000000-0005-0000-0000-000062040000}"/>
    <cellStyle name="_2009-2011 Plan - Korea Sales Plan_3Q2011_TP_Outbound_Grid_ongoing (version 4) backup 2" xfId="1982" xr:uid="{00000000-0005-0000-0000-000063040000}"/>
    <cellStyle name="_2009-2011 Plan - Korea Sales Plan_3Q2011_TP_Outbound_Grid_ongoing v2" xfId="1983" xr:uid="{00000000-0005-0000-0000-000064040000}"/>
    <cellStyle name="_2009-2011 Plan - Korea Sales Plan_3Q2011_TP_Outbound_Grid_ongoing v2 2" xfId="1984" xr:uid="{00000000-0005-0000-0000-000065040000}"/>
    <cellStyle name="_2009-2011 Plan - Korea Sales Plan_BU31035 Taiwan Interco Template" xfId="1985" xr:uid="{00000000-0005-0000-0000-000066040000}"/>
    <cellStyle name="_2009-2011 Plan - Korea Sales Plan_BU31035 Taiwan Interco Template 2" xfId="1986" xr:uid="{00000000-0005-0000-0000-000067040000}"/>
    <cellStyle name="_2009-2011 Plan - Korea Sales Plan_IT_Investments_" xfId="1987" xr:uid="{00000000-0005-0000-0000-000068040000}"/>
    <cellStyle name="_2009-2011 Plan - Korea Sales Plan_IT_Investments_ 2" xfId="1988" xr:uid="{00000000-0005-0000-0000-000069040000}"/>
    <cellStyle name="_2009-2011 Plan - Korea Sales Plan_Q1_2011 IT TP Corp Svcs Excl FFI" xfId="1989" xr:uid="{00000000-0005-0000-0000-00006A040000}"/>
    <cellStyle name="_2009-2011 Plan - Korea Sales Plan_Q1_2011 IT TP Corp Svcs Excl FFI 2" xfId="1990" xr:uid="{00000000-0005-0000-0000-00006B040000}"/>
    <cellStyle name="_2009-2011 Plan - Taiwan Sales Plan" xfId="1991" xr:uid="{00000000-0005-0000-0000-00006C040000}"/>
    <cellStyle name="_2009-2011 Plan - Taiwan Sales Plan 2" xfId="1992" xr:uid="{00000000-0005-0000-0000-00006D040000}"/>
    <cellStyle name="_2009-2011 Plan - Taiwan Sales Plan_03Q11 Australia US TP OB Invoice Final" xfId="1993" xr:uid="{00000000-0005-0000-0000-00006E040000}"/>
    <cellStyle name="_2009-2011 Plan - Taiwan Sales Plan_03Q11 Australia US TP OB Invoice Final 2" xfId="1994" xr:uid="{00000000-0005-0000-0000-00006F040000}"/>
    <cellStyle name="_2009-2011 Plan - Taiwan Sales Plan_2010_Q2_IT" xfId="1995" xr:uid="{00000000-0005-0000-0000-000070040000}"/>
    <cellStyle name="_2009-2011 Plan - Taiwan Sales Plan_2010_Q2_IT 2" xfId="1996" xr:uid="{00000000-0005-0000-0000-000071040000}"/>
    <cellStyle name="_2009-2011 Plan - Taiwan Sales Plan_2010_Q3_TP_Summary_TPO" xfId="1997" xr:uid="{00000000-0005-0000-0000-000072040000}"/>
    <cellStyle name="_2009-2011 Plan - Taiwan Sales Plan_2010_Q3_TP_Summary_TPO 2" xfId="1998" xr:uid="{00000000-0005-0000-0000-000073040000}"/>
    <cellStyle name="_2009-2011 Plan - Taiwan Sales Plan_2Q2011 Expat " xfId="1999" xr:uid="{00000000-0005-0000-0000-000074040000}"/>
    <cellStyle name="_2009-2011 Plan - Taiwan Sales Plan_2Q2011 Expat  2" xfId="2000" xr:uid="{00000000-0005-0000-0000-000075040000}"/>
    <cellStyle name="_2009-2011 Plan - Taiwan Sales Plan_3Q2011_TP_Outbound_Grid_ongoing (version 4)" xfId="2001" xr:uid="{00000000-0005-0000-0000-000076040000}"/>
    <cellStyle name="_2009-2011 Plan - Taiwan Sales Plan_3Q2011_TP_Outbound_Grid_ongoing (version 4) 2" xfId="2002" xr:uid="{00000000-0005-0000-0000-000077040000}"/>
    <cellStyle name="_2009-2011 Plan - Taiwan Sales Plan_3Q2011_TP_Outbound_Grid_ongoing (version 4) backup" xfId="2003" xr:uid="{00000000-0005-0000-0000-000078040000}"/>
    <cellStyle name="_2009-2011 Plan - Taiwan Sales Plan_3Q2011_TP_Outbound_Grid_ongoing (version 4) backup 2" xfId="2004" xr:uid="{00000000-0005-0000-0000-000079040000}"/>
    <cellStyle name="_2009-2011 Plan - Taiwan Sales Plan_3Q2011_TP_Outbound_Grid_ongoing v2" xfId="2005" xr:uid="{00000000-0005-0000-0000-00007A040000}"/>
    <cellStyle name="_2009-2011 Plan - Taiwan Sales Plan_3Q2011_TP_Outbound_Grid_ongoing v2 2" xfId="2006" xr:uid="{00000000-0005-0000-0000-00007B040000}"/>
    <cellStyle name="_2009-2011 Plan - Taiwan Sales Plan_BU31035 Taiwan Interco Template" xfId="2007" xr:uid="{00000000-0005-0000-0000-00007C040000}"/>
    <cellStyle name="_2009-2011 Plan - Taiwan Sales Plan_BU31035 Taiwan Interco Template 2" xfId="2008" xr:uid="{00000000-0005-0000-0000-00007D040000}"/>
    <cellStyle name="_2009-2011 Plan - Taiwan Sales Plan_IT_Investments_" xfId="2009" xr:uid="{00000000-0005-0000-0000-00007E040000}"/>
    <cellStyle name="_2009-2011 Plan - Taiwan Sales Plan_IT_Investments_ 2" xfId="2010" xr:uid="{00000000-0005-0000-0000-00007F040000}"/>
    <cellStyle name="_2009-2011 Plan - Taiwan Sales Plan_Q1_2011 IT TP Corp Svcs Excl FFI" xfId="2011" xr:uid="{00000000-0005-0000-0000-000080040000}"/>
    <cellStyle name="_2009-2011 Plan - Taiwan Sales Plan_Q1_2011 IT TP Corp Svcs Excl FFI 2" xfId="2012" xr:uid="{00000000-0005-0000-0000-000081040000}"/>
    <cellStyle name="_2009-2011 Plan Topsides" xfId="2013" xr:uid="{00000000-0005-0000-0000-000082040000}"/>
    <cellStyle name="_2009-2011 Plan Topsides 2" xfId="2014" xr:uid="{00000000-0005-0000-0000-000083040000}"/>
    <cellStyle name="_2009-2011 Plan Topsides_2012-2013 TP - Controllers Summary (JN 12152011)" xfId="2015" xr:uid="{00000000-0005-0000-0000-000084040000}"/>
    <cellStyle name="_2009-2011 Plan Topsides_2012-2013 TP - Controllers Summary (JN 12152011) 2" xfId="2016" xr:uid="{00000000-0005-0000-0000-000085040000}"/>
    <cellStyle name="_2010 International Sales Projection Summary--March '10 (HC)" xfId="2017" xr:uid="{00000000-0005-0000-0000-000086040000}"/>
    <cellStyle name="_2010 International Sales Projection Summary--March '10 (HC) 2" xfId="2018" xr:uid="{00000000-0005-0000-0000-000087040000}"/>
    <cellStyle name="_2010 International Sales Projection Summary--March '10 draft v2" xfId="2019" xr:uid="{00000000-0005-0000-0000-000088040000}"/>
    <cellStyle name="_2010 International Sales Projection Summary--March '10 draft v2 2" xfId="2020" xr:uid="{00000000-0005-0000-0000-000089040000}"/>
    <cellStyle name="_2010 Sales Reporting Review - Minutes and followup from meeting 122209" xfId="2021" xr:uid="{00000000-0005-0000-0000-00008A040000}"/>
    <cellStyle name="_2010 Sales Reporting Review - Minutes and followup from meeting 122209 2" xfId="2022" xr:uid="{00000000-0005-0000-0000-00008B040000}"/>
    <cellStyle name="_2010-2011 HFM Plan Template_Country_S#_Date" xfId="2023" xr:uid="{00000000-0005-0000-0000-00008C040000}"/>
    <cellStyle name="_2010-2011 HFM Plan Template_Country_S#_Date 2" xfId="2024" xr:uid="{00000000-0005-0000-0000-00008D040000}"/>
    <cellStyle name="_2010-2011 HFM Plan Template_Country_S#_Date_2012-2013 TP - Controllers Summary (JN 12152011)" xfId="2025" xr:uid="{00000000-0005-0000-0000-00008E040000}"/>
    <cellStyle name="_2010-2011 HFM Plan Template_Country_S#_Date_2012-2013 TP - Controllers Summary (JN 12152011) 2" xfId="2026" xr:uid="{00000000-0005-0000-0000-00008F040000}"/>
    <cellStyle name="_2010-2011 Sales Projection Database February" xfId="2027" xr:uid="{00000000-0005-0000-0000-000090040000}"/>
    <cellStyle name="_2010-2011 Sales Projection Database February 2" xfId="2028" xr:uid="{00000000-0005-0000-0000-000091040000}"/>
    <cellStyle name="_2010-2011 Sales Projection Database March" xfId="2029" xr:uid="{00000000-0005-0000-0000-000092040000}"/>
    <cellStyle name="_2010-2011 Sales Projection Database March 2" xfId="2030" xr:uid="{00000000-0005-0000-0000-000093040000}"/>
    <cellStyle name="_2010-2011 Transfer Pricing Plan Template_Country_S#_Date - Revised 07.21 (Servs Grles)" xfId="2031" xr:uid="{00000000-0005-0000-0000-000094040000}"/>
    <cellStyle name="_2010-2011 Transfer Pricing Plan Template_Country_S#_Date - Revised 07.21 (Servs Grles) 2" xfId="2032" xr:uid="{00000000-0005-0000-0000-000095040000}"/>
    <cellStyle name="_2011 HK Monthly AP Payroll" xfId="2033" xr:uid="{00000000-0005-0000-0000-000096040000}"/>
    <cellStyle name="_2011 HK Monthly AP Payroll 2" xfId="2034" xr:uid="{00000000-0005-0000-0000-000097040000}"/>
    <cellStyle name="_201110_Contingências Metropolitan - Consolidada" xfId="2035" xr:uid="{00000000-0005-0000-0000-000098040000}"/>
    <cellStyle name="_201110_Contingências Metropolitan - Consolidada 2" xfId="2036" xr:uid="{00000000-0005-0000-0000-000099040000}"/>
    <cellStyle name="_201111_Contingências Metropolitan - Consolidada" xfId="2037" xr:uid="{00000000-0005-0000-0000-00009A040000}"/>
    <cellStyle name="_201111_Contingências Metropolitan - Consolidada 2" xfId="2038" xr:uid="{00000000-0005-0000-0000-00009B040000}"/>
    <cellStyle name="_201112_Contingências Metropolitan - Consolidada_final" xfId="2039" xr:uid="{00000000-0005-0000-0000-00009C040000}"/>
    <cellStyle name="_201112_Contingências Metropolitan - Consolidada_final 2" xfId="2040" xr:uid="{00000000-0005-0000-0000-00009D040000}"/>
    <cellStyle name="_22.10_Plan_2007-2010_Consolidado" xfId="254" xr:uid="{00000000-0005-0000-0000-00009E040000}"/>
    <cellStyle name="_22.10_Plan_2007-2010_Consolidado 2" xfId="255" xr:uid="{00000000-0005-0000-0000-00009F040000}"/>
    <cellStyle name="_22.10_Plan_2007-2010_Consolidado 2 2" xfId="2041" xr:uid="{00000000-0005-0000-0000-0000A0040000}"/>
    <cellStyle name="_22.10_Plan_2007-2010_Consolidado 2_Plan1" xfId="2042" xr:uid="{00000000-0005-0000-0000-0000A1040000}"/>
    <cellStyle name="_22.10_Plan_2007-2010_Consolidado 2_Plan1 2" xfId="2043" xr:uid="{00000000-0005-0000-0000-0000A2040000}"/>
    <cellStyle name="_22.10_Plan_2007-2010_Consolidado 2_Razão 2013" xfId="2044" xr:uid="{00000000-0005-0000-0000-0000A3040000}"/>
    <cellStyle name="_22.10_Plan_2007-2010_Consolidado 3" xfId="2045" xr:uid="{00000000-0005-0000-0000-0000A4040000}"/>
    <cellStyle name="_22.10_Plan_2007-2010_Consolidado_ADM DEZ" xfId="2046" xr:uid="{00000000-0005-0000-0000-0000A5040000}"/>
    <cellStyle name="_22.10_Plan_2007-2010_Consolidado_AJUSTE FATUR 881" xfId="256" xr:uid="{00000000-0005-0000-0000-0000A6040000}"/>
    <cellStyle name="_22.10_Plan_2007-2010_Consolidado_AJUSTE FATUR 881 2" xfId="2047" xr:uid="{00000000-0005-0000-0000-0000A7040000}"/>
    <cellStyle name="_22.10_Plan_2007-2010_Consolidado_AJUSTE FATUR 881_Plan1" xfId="2048" xr:uid="{00000000-0005-0000-0000-0000A8040000}"/>
    <cellStyle name="_22.10_Plan_2007-2010_Consolidado_AJUSTE FATUR 881_Plan1 2" xfId="2049" xr:uid="{00000000-0005-0000-0000-0000A9040000}"/>
    <cellStyle name="_22.10_Plan_2007-2010_Consolidado_AJUSTE FATUR 881_Razão 2013" xfId="2050" xr:uid="{00000000-0005-0000-0000-0000AA040000}"/>
    <cellStyle name="_22.10_Plan_2007-2010_Consolidado_Apuração PIS COFINS" xfId="2051" xr:uid="{00000000-0005-0000-0000-0000AB040000}"/>
    <cellStyle name="_22.10_Plan_2007-2010_Consolidado_Apuração PIS COFINS 2" xfId="2052" xr:uid="{00000000-0005-0000-0000-0000AC040000}"/>
    <cellStyle name="_22.10_Plan_2007-2010_Consolidado_Arquivo Contabil 09" xfId="257" xr:uid="{00000000-0005-0000-0000-0000AD040000}"/>
    <cellStyle name="_22.10_Plan_2007-2010_Consolidado_Arquivo Contabil 09 2" xfId="2053" xr:uid="{00000000-0005-0000-0000-0000AE040000}"/>
    <cellStyle name="_22.10_Plan_2007-2010_Consolidado_Arquivo Contabil 09_Plan1" xfId="2054" xr:uid="{00000000-0005-0000-0000-0000AF040000}"/>
    <cellStyle name="_22.10_Plan_2007-2010_Consolidado_Arquivo Contabil 09_Plan1 2" xfId="2055" xr:uid="{00000000-0005-0000-0000-0000B0040000}"/>
    <cellStyle name="_22.10_Plan_2007-2010_Consolidado_Arquivo Contabil 09_Razão 2013" xfId="2056" xr:uid="{00000000-0005-0000-0000-0000B1040000}"/>
    <cellStyle name="_22.10_Plan_2007-2010_Consolidado_Arquivo contábil fopag 032012" xfId="2057" xr:uid="{00000000-0005-0000-0000-0000B2040000}"/>
    <cellStyle name="_22.10_Plan_2007-2010_Consolidado_Arquivo contábil fopag 032012 2" xfId="2058" xr:uid="{00000000-0005-0000-0000-0000B3040000}"/>
    <cellStyle name="_22.10_Plan_2007-2010_Consolidado_Arquivo contábil fopag 032012_ADM DEZ" xfId="2059" xr:uid="{00000000-0005-0000-0000-0000B4040000}"/>
    <cellStyle name="_22.10_Plan_2007-2010_Consolidado_Arquivo contábil fopag 032012_Pagto extrato" xfId="2060" xr:uid="{00000000-0005-0000-0000-0000B5040000}"/>
    <cellStyle name="_22.10_Plan_2007-2010_Consolidado_Arquivo contábil fopag 032012_Plan1" xfId="2061" xr:uid="{00000000-0005-0000-0000-0000B6040000}"/>
    <cellStyle name="_22.10_Plan_2007-2010_Consolidado_Arquivo contábil fopag 042012" xfId="2062" xr:uid="{00000000-0005-0000-0000-0000B7040000}"/>
    <cellStyle name="_22.10_Plan_2007-2010_Consolidado_Arquivo contábil fopag 042012 2" xfId="2063" xr:uid="{00000000-0005-0000-0000-0000B8040000}"/>
    <cellStyle name="_22.10_Plan_2007-2010_Consolidado_Arquivo contábil fopag 042012_ADM DEZ" xfId="2064" xr:uid="{00000000-0005-0000-0000-0000B9040000}"/>
    <cellStyle name="_22.10_Plan_2007-2010_Consolidado_Arquivo contábil fopag 042012_Pagto extrato" xfId="2065" xr:uid="{00000000-0005-0000-0000-0000BA040000}"/>
    <cellStyle name="_22.10_Plan_2007-2010_Consolidado_Arquivo contábil fopag 042012_Plan1" xfId="2066" xr:uid="{00000000-0005-0000-0000-0000BB040000}"/>
    <cellStyle name="_22.10_Plan_2007-2010_Consolidado_Base Conta" xfId="2067" xr:uid="{00000000-0005-0000-0000-0000BC040000}"/>
    <cellStyle name="_22.10_Plan_2007-2010_Consolidado_HFM Dental" xfId="2068" xr:uid="{00000000-0005-0000-0000-0000BD040000}"/>
    <cellStyle name="_22.10_Plan_2007-2010_Consolidado_Pagnet 042015" xfId="2069" xr:uid="{00000000-0005-0000-0000-0000BE040000}"/>
    <cellStyle name="_22.10_Plan_2007-2010_Consolidado_Pagto extrato" xfId="2070" xr:uid="{00000000-0005-0000-0000-0000BF040000}"/>
    <cellStyle name="_22.10_Plan_2007-2010_Consolidado_Plan1" xfId="2071" xr:uid="{00000000-0005-0000-0000-0000C0040000}"/>
    <cellStyle name="_22.10_Plan_2007-2010_Consolidado_Plan1 2" xfId="2072" xr:uid="{00000000-0005-0000-0000-0000C1040000}"/>
    <cellStyle name="_22.10_Plan_2007-2010_Consolidado_Razão 2013" xfId="2073" xr:uid="{00000000-0005-0000-0000-0000C2040000}"/>
    <cellStyle name="_22.10_Plan_2007-2010_Consolidado_RECLA" xfId="258" xr:uid="{00000000-0005-0000-0000-0000C3040000}"/>
    <cellStyle name="_22.10_Plan_2007-2010_Consolidado_RECLA 2" xfId="2074" xr:uid="{00000000-0005-0000-0000-0000C4040000}"/>
    <cellStyle name="_22.10_Plan_2007-2010_Consolidado_RECLA 989" xfId="259" xr:uid="{00000000-0005-0000-0000-0000C5040000}"/>
    <cellStyle name="_22.10_Plan_2007-2010_Consolidado_RECLA 989 2" xfId="2075" xr:uid="{00000000-0005-0000-0000-0000C6040000}"/>
    <cellStyle name="_22.10_Plan_2007-2010_Consolidado_RECLA 989_Plan1" xfId="2076" xr:uid="{00000000-0005-0000-0000-0000C7040000}"/>
    <cellStyle name="_22.10_Plan_2007-2010_Consolidado_RECLA 989_Plan1 2" xfId="2077" xr:uid="{00000000-0005-0000-0000-0000C8040000}"/>
    <cellStyle name="_22.10_Plan_2007-2010_Consolidado_RECLA 989_Razão 2013" xfId="2078" xr:uid="{00000000-0005-0000-0000-0000C9040000}"/>
    <cellStyle name="_22.10_Plan_2007-2010_Consolidado_RECLA_Plan1" xfId="2079" xr:uid="{00000000-0005-0000-0000-0000CA040000}"/>
    <cellStyle name="_22.10_Plan_2007-2010_Consolidado_RECLA_Plan1 2" xfId="2080" xr:uid="{00000000-0005-0000-0000-0000CB040000}"/>
    <cellStyle name="_22.10_Plan_2007-2010_Consolidado_RECLA_Razão 2013" xfId="2081" xr:uid="{00000000-0005-0000-0000-0000CC040000}"/>
    <cellStyle name="_2Q 2010 Premium Royalty Fees" xfId="2082" xr:uid="{00000000-0005-0000-0000-0000CD040000}"/>
    <cellStyle name="_2Q 2010 Premium Royalty Fees 2" xfId="2083" xr:uid="{00000000-0005-0000-0000-0000CE040000}"/>
    <cellStyle name="_2Q 2011 International  Premium Royalty_V4" xfId="2084" xr:uid="{00000000-0005-0000-0000-0000CF040000}"/>
    <cellStyle name="_2Q 2011 International  Premium Royalty_V4 2" xfId="2085" xr:uid="{00000000-0005-0000-0000-0000D0040000}"/>
    <cellStyle name="_2Q2011 Expat " xfId="2086" xr:uid="{00000000-0005-0000-0000-0000D1040000}"/>
    <cellStyle name="_2Q2011 Expat  2" xfId="2087" xr:uid="{00000000-0005-0000-0000-0000D2040000}"/>
    <cellStyle name="_2Q2011 Expat v2" xfId="2088" xr:uid="{00000000-0005-0000-0000-0000D3040000}"/>
    <cellStyle name="_2Q2011 Expat v2 2" xfId="2089" xr:uid="{00000000-0005-0000-0000-0000D4040000}"/>
    <cellStyle name="_2Q2011 TP Outbound Grid Back Up" xfId="2090" xr:uid="{00000000-0005-0000-0000-0000D5040000}"/>
    <cellStyle name="_2Q2011 TP Outbound Grid Back Up 2" xfId="2091" xr:uid="{00000000-0005-0000-0000-0000D6040000}"/>
    <cellStyle name="_2Q2011 TP Outbound Grid v2" xfId="2092" xr:uid="{00000000-0005-0000-0000-0000D7040000}"/>
    <cellStyle name="_2Q2011 TP Outbound Grid v2 2" xfId="2093" xr:uid="{00000000-0005-0000-0000-0000D8040000}"/>
    <cellStyle name="_3Q 2010 International  Premium Royalty Reporting" xfId="2094" xr:uid="{00000000-0005-0000-0000-0000D9040000}"/>
    <cellStyle name="_3Q 2010 International  Premium Royalty Reporting 2" xfId="2095" xr:uid="{00000000-0005-0000-0000-0000DA040000}"/>
    <cellStyle name="_3Q07 Inbound Invoice - HongKong Met" xfId="2096" xr:uid="{00000000-0005-0000-0000-0000DB040000}"/>
    <cellStyle name="_3Q07 Inbound Invoice - HongKong Met 2" xfId="2097" xr:uid="{00000000-0005-0000-0000-0000DC040000}"/>
    <cellStyle name="_3Q07 Outbound Invoice - Chile" xfId="2098" xr:uid="{00000000-0005-0000-0000-0000DD040000}"/>
    <cellStyle name="_3Q07 Outbound Invoice - Chile 2" xfId="2099" xr:uid="{00000000-0005-0000-0000-0000DE040000}"/>
    <cellStyle name="_4Q09 FX Rates" xfId="2100" xr:uid="{00000000-0005-0000-0000-0000DF040000}"/>
    <cellStyle name="_4Q09 FX Rates 2" xfId="2101" xr:uid="{00000000-0005-0000-0000-0000E0040000}"/>
    <cellStyle name="_4Q09 FX Rates_2012-2013 TP - Controllers Summary (JN 12152011)" xfId="2102" xr:uid="{00000000-0005-0000-0000-0000E1040000}"/>
    <cellStyle name="_4Q09 FX Rates_2012-2013 TP - Controllers Summary (JN 12152011) 2" xfId="2103" xr:uid="{00000000-0005-0000-0000-0000E2040000}"/>
    <cellStyle name="_5-31-10 Mortgages&amp;CMBS Plan Adjs" xfId="2104" xr:uid="{00000000-0005-0000-0000-0000E3040000}"/>
    <cellStyle name="_5-31-10 Mortgages&amp;CMBS Plan Adjs 2" xfId="2105" xr:uid="{00000000-0005-0000-0000-0000E4040000}"/>
    <cellStyle name="_5-31-10 Mortgages&amp;CMBS Plan Adjs_2012-2013 TP - Controllers Summary (JN 12152011)" xfId="2106" xr:uid="{00000000-0005-0000-0000-0000E5040000}"/>
    <cellStyle name="_5-31-10 Mortgages&amp;CMBS Plan Adjs_2012-2013 TP - Controllers Summary (JN 12152011) 2" xfId="2107" xr:uid="{00000000-0005-0000-0000-0000E6040000}"/>
    <cellStyle name="_5-31-10 Real Estate Plan Adjs" xfId="2108" xr:uid="{00000000-0005-0000-0000-0000E7040000}"/>
    <cellStyle name="_5-31-10 Real Estate Plan Adjs 2" xfId="2109" xr:uid="{00000000-0005-0000-0000-0000E8040000}"/>
    <cellStyle name="_5-31-10 Real Estate Plan Adjs_2012-2013 TP - Controllers Summary (JN 12152011)" xfId="2110" xr:uid="{00000000-0005-0000-0000-0000E9040000}"/>
    <cellStyle name="_5-31-10 Real Estate Plan Adjs_2012-2013 TP - Controllers Summary (JN 12152011) 2" xfId="2111" xr:uid="{00000000-0005-0000-0000-0000EA040000}"/>
    <cellStyle name="_704Lote de Ajuste Prov Tecnicas" xfId="2112" xr:uid="{00000000-0005-0000-0000-0000EB040000}"/>
    <cellStyle name="_704Lote de Ajuste Prov Tecnicas_HFM Dental" xfId="2113" xr:uid="{00000000-0005-0000-0000-0000EC040000}"/>
    <cellStyle name="_AA0036" xfId="2114" xr:uid="{00000000-0005-0000-0000-0000ED040000}"/>
    <cellStyle name="_AA0036 2" xfId="2115" xr:uid="{00000000-0005-0000-0000-0000EE040000}"/>
    <cellStyle name="_AA0036_2012-2013 TP - Controllers Summary (JN 12152011)" xfId="2116" xr:uid="{00000000-0005-0000-0000-0000EF040000}"/>
    <cellStyle name="_AA0036_2012-2013 TP - Controllers Summary (JN 12152011) 2" xfId="2117" xr:uid="{00000000-0005-0000-0000-0000F0040000}"/>
    <cellStyle name="_AIA(B) HK IA Rollforward Template for 4q 08" xfId="2118" xr:uid="{00000000-0005-0000-0000-0000F1040000}"/>
    <cellStyle name="_AIA(B) HK IA Rollforward Template for 4q 08 2" xfId="2119" xr:uid="{00000000-0005-0000-0000-0000F2040000}"/>
    <cellStyle name="_AIA(B) HK IA Rollforward Template for 4q 08_2012-2013 TP - Controllers Summary (JN 12152011)" xfId="2120" xr:uid="{00000000-0005-0000-0000-0000F3040000}"/>
    <cellStyle name="_AIA(B) HK IA Rollforward Template for 4q 08_2012-2013 TP - Controllers Summary (JN 12152011) 2" xfId="2121" xr:uid="{00000000-0005-0000-0000-0000F4040000}"/>
    <cellStyle name="_AIABERM_OFFSHORE_3Q09_FAS 140_Details_v1_Received" xfId="2122" xr:uid="{00000000-0005-0000-0000-0000F5040000}"/>
    <cellStyle name="_AIABERM_OFFSHORE_3Q09_FAS 140_Details_v1_Received 2" xfId="2123" xr:uid="{00000000-0005-0000-0000-0000F6040000}"/>
    <cellStyle name="_AIABERM_OFFSHORE_3Q09_FAS 140_Details_v1_Received_2012-2013 TP - Controllers Summary (JN 12152011)" xfId="2124" xr:uid="{00000000-0005-0000-0000-0000F7040000}"/>
    <cellStyle name="_AIABERM_OFFSHORE_3Q09_FAS 140_Details_v1_Received_2012-2013 TP - Controllers Summary (JN 12152011) 2" xfId="2125" xr:uid="{00000000-0005-0000-0000-0000F8040000}"/>
    <cellStyle name="_Ajustes" xfId="853" xr:uid="{00000000-0005-0000-0000-0000F9040000}"/>
    <cellStyle name="_Ajustes 0908" xfId="2126" xr:uid="{00000000-0005-0000-0000-0000FA040000}"/>
    <cellStyle name="_Ajustes 0908_HFM Dental" xfId="2127" xr:uid="{00000000-0005-0000-0000-0000FB040000}"/>
    <cellStyle name="_Ajustes USGAAP Alejandro" xfId="2128" xr:uid="{00000000-0005-0000-0000-0000FC040000}"/>
    <cellStyle name="_Ajustes USGAAP Alejandro 2" xfId="2129" xr:uid="{00000000-0005-0000-0000-0000FD040000}"/>
    <cellStyle name="_Ajustes USGAAP Alejandro_APLICAÇÃO" xfId="2130" xr:uid="{00000000-0005-0000-0000-0000FE040000}"/>
    <cellStyle name="_Ajustes USGAAP Alejandro_APLICAÇÃO_HFM Dental" xfId="2131" xr:uid="{00000000-0005-0000-0000-0000FF040000}"/>
    <cellStyle name="_Ajustes USGAAP Alejandro_check boy" xfId="2132" xr:uid="{00000000-0005-0000-0000-000000050000}"/>
    <cellStyle name="_Ajustes USGAAP Alejandro_Check USGAAP" xfId="2133" xr:uid="{00000000-0005-0000-0000-000001050000}"/>
    <cellStyle name="_Ajustes USGAAP Alejandro_Check USGAAP 2" xfId="2134" xr:uid="{00000000-0005-0000-0000-000002050000}"/>
    <cellStyle name="_Ajustes USGAAP Alejandro_Check USGAAP_1" xfId="2135" xr:uid="{00000000-0005-0000-0000-000003050000}"/>
    <cellStyle name="_Ajustes USGAAP Alejandro_Check USGAAP_1 2" xfId="2136" xr:uid="{00000000-0005-0000-0000-000004050000}"/>
    <cellStyle name="_Ajustes USGAAP Alejandro_Check USGAAP_2" xfId="2137" xr:uid="{00000000-0005-0000-0000-000005050000}"/>
    <cellStyle name="_Ajustes USGAAP Alejandro_Check USGAAP_2 2" xfId="2138" xr:uid="{00000000-0005-0000-0000-000006050000}"/>
    <cellStyle name="_Ajustes USGAAP Alejandro_Check USGAAP_Check USGAAP" xfId="2139" xr:uid="{00000000-0005-0000-0000-000007050000}"/>
    <cellStyle name="_Ajustes USGAAP Alejandro_Check USGAAP_Check USGAAP 2" xfId="2140" xr:uid="{00000000-0005-0000-0000-000008050000}"/>
    <cellStyle name="_Ajustes USGAAP Alejandro_OP Invest" xfId="2141" xr:uid="{00000000-0005-0000-0000-000009050000}"/>
    <cellStyle name="_Ajustes USGAAP Alejandro_OP Invest 2" xfId="2142" xr:uid="{00000000-0005-0000-0000-00000A050000}"/>
    <cellStyle name="_Ajustes USGAAP Alejandro_OP Invest_HFM Dental" xfId="2143" xr:uid="{00000000-0005-0000-0000-00000B050000}"/>
    <cellStyle name="_Ajustes USGAAP Alejandro_Plan1" xfId="2144" xr:uid="{00000000-0005-0000-0000-00000C050000}"/>
    <cellStyle name="_Ajustes USGAAP Alejandro_Plan1_HFM_Metro_12-11" xfId="2145" xr:uid="{00000000-0005-0000-0000-00000D050000}"/>
    <cellStyle name="_Ajustes USGAAP Alejandro_Plan1_HFM_Metro_12-11_check boy" xfId="2146" xr:uid="{00000000-0005-0000-0000-00000E050000}"/>
    <cellStyle name="_Ajustes USGAAP Alejandro_Plan1_HFM_Metro_12-11_Plan4" xfId="2147" xr:uid="{00000000-0005-0000-0000-00000F050000}"/>
    <cellStyle name="_Ajustes USGAAP Alejandro_Plan2" xfId="2148" xr:uid="{00000000-0005-0000-0000-000010050000}"/>
    <cellStyle name="_Ajustes USGAAP Alejandro_Plan3" xfId="2149" xr:uid="{00000000-0005-0000-0000-000011050000}"/>
    <cellStyle name="_Ajustes USGAAP Alejandro_Plan4" xfId="2150" xr:uid="{00000000-0005-0000-0000-000012050000}"/>
    <cellStyle name="_Ajustes USGAAP Alejandro_Plan5" xfId="2151" xr:uid="{00000000-0005-0000-0000-000013050000}"/>
    <cellStyle name="_Amarre diferencia MXGAAP vs USGAAP" xfId="2152" xr:uid="{00000000-0005-0000-0000-000014050000}"/>
    <cellStyle name="_Amarre diferencia MXGAAP vs USGAAP 2" xfId="2153" xr:uid="{00000000-0005-0000-0000-000015050000}"/>
    <cellStyle name="_Amarre diferencia MXGAAP vs USGAAP_APLICAÇÃO" xfId="2154" xr:uid="{00000000-0005-0000-0000-000016050000}"/>
    <cellStyle name="_Amarre diferencia MXGAAP vs USGAAP_APLICAÇÃO_HFM Dental" xfId="2155" xr:uid="{00000000-0005-0000-0000-000017050000}"/>
    <cellStyle name="_Amarre diferencia MXGAAP vs USGAAP_check boy" xfId="2156" xr:uid="{00000000-0005-0000-0000-000018050000}"/>
    <cellStyle name="_Amarre diferencia MXGAAP vs USGAAP_Check USGAAP" xfId="2157" xr:uid="{00000000-0005-0000-0000-000019050000}"/>
    <cellStyle name="_Amarre diferencia MXGAAP vs USGAAP_Check USGAAP 2" xfId="2158" xr:uid="{00000000-0005-0000-0000-00001A050000}"/>
    <cellStyle name="_Amarre diferencia MXGAAP vs USGAAP_Check USGAAP_1" xfId="2159" xr:uid="{00000000-0005-0000-0000-00001B050000}"/>
    <cellStyle name="_Amarre diferencia MXGAAP vs USGAAP_Check USGAAP_1 2" xfId="2160" xr:uid="{00000000-0005-0000-0000-00001C050000}"/>
    <cellStyle name="_Amarre diferencia MXGAAP vs USGAAP_Check USGAAP_2" xfId="2161" xr:uid="{00000000-0005-0000-0000-00001D050000}"/>
    <cellStyle name="_Amarre diferencia MXGAAP vs USGAAP_Check USGAAP_2 2" xfId="2162" xr:uid="{00000000-0005-0000-0000-00001E050000}"/>
    <cellStyle name="_Amarre diferencia MXGAAP vs USGAAP_Check USGAAP_Check USGAAP" xfId="2163" xr:uid="{00000000-0005-0000-0000-00001F050000}"/>
    <cellStyle name="_Amarre diferencia MXGAAP vs USGAAP_Check USGAAP_Check USGAAP 2" xfId="2164" xr:uid="{00000000-0005-0000-0000-000020050000}"/>
    <cellStyle name="_Amarre diferencia MXGAAP vs USGAAP_OP Invest" xfId="2165" xr:uid="{00000000-0005-0000-0000-000021050000}"/>
    <cellStyle name="_Amarre diferencia MXGAAP vs USGAAP_OP Invest 2" xfId="2166" xr:uid="{00000000-0005-0000-0000-000022050000}"/>
    <cellStyle name="_Amarre diferencia MXGAAP vs USGAAP_OP Invest_HFM Dental" xfId="2167" xr:uid="{00000000-0005-0000-0000-000023050000}"/>
    <cellStyle name="_Amarre diferencia MXGAAP vs USGAAP_Plan1" xfId="2168" xr:uid="{00000000-0005-0000-0000-000024050000}"/>
    <cellStyle name="_Amarre diferencia MXGAAP vs USGAAP_Plan1_HFM_Metro_12-11" xfId="2169" xr:uid="{00000000-0005-0000-0000-000025050000}"/>
    <cellStyle name="_Amarre diferencia MXGAAP vs USGAAP_Plan1_HFM_Metro_12-11_check boy" xfId="2170" xr:uid="{00000000-0005-0000-0000-000026050000}"/>
    <cellStyle name="_Amarre diferencia MXGAAP vs USGAAP_Plan1_HFM_Metro_12-11_Plan4" xfId="2171" xr:uid="{00000000-0005-0000-0000-000027050000}"/>
    <cellStyle name="_Amarre diferencia MXGAAP vs USGAAP_Plan2" xfId="2172" xr:uid="{00000000-0005-0000-0000-000028050000}"/>
    <cellStyle name="_Amarre diferencia MXGAAP vs USGAAP_Plan3" xfId="2173" xr:uid="{00000000-0005-0000-0000-000029050000}"/>
    <cellStyle name="_Amarre diferencia MXGAAP vs USGAAP_Plan4" xfId="2174" xr:uid="{00000000-0005-0000-0000-00002A050000}"/>
    <cellStyle name="_Amarre diferencia MXGAAP vs USGAAP_Plan5" xfId="2175" xr:uid="{00000000-0005-0000-0000-00002B050000}"/>
    <cellStyle name="_Analise Normalizada 200802" xfId="2176" xr:uid="{00000000-0005-0000-0000-00002C050000}"/>
    <cellStyle name="_Analise Normalizada 200802 2" xfId="2177" xr:uid="{00000000-0005-0000-0000-00002D050000}"/>
    <cellStyle name="_Analisis Activos Pasivos1 (07)" xfId="2178" xr:uid="{00000000-0005-0000-0000-00002E050000}"/>
    <cellStyle name="_Analisis Activos Pasivos1 (07) 2" xfId="2179" xr:uid="{00000000-0005-0000-0000-00002F050000}"/>
    <cellStyle name="_Analisis Activos Pasivos1 (07)_APLICAÇÃO" xfId="2180" xr:uid="{00000000-0005-0000-0000-000030050000}"/>
    <cellStyle name="_Analisis Activos Pasivos1 (07)_APLICAÇÃO_HFM Dental" xfId="2181" xr:uid="{00000000-0005-0000-0000-000031050000}"/>
    <cellStyle name="_Analisis Activos Pasivos1 (07)_check boy" xfId="2182" xr:uid="{00000000-0005-0000-0000-000032050000}"/>
    <cellStyle name="_Analisis Activos Pasivos1 (07)_Check USGAAP" xfId="2183" xr:uid="{00000000-0005-0000-0000-000033050000}"/>
    <cellStyle name="_Analisis Activos Pasivos1 (07)_Check USGAAP 2" xfId="2184" xr:uid="{00000000-0005-0000-0000-000034050000}"/>
    <cellStyle name="_Analisis Activos Pasivos1 (07)_Check USGAAP_1" xfId="2185" xr:uid="{00000000-0005-0000-0000-000035050000}"/>
    <cellStyle name="_Analisis Activos Pasivos1 (07)_Check USGAAP_1 2" xfId="2186" xr:uid="{00000000-0005-0000-0000-000036050000}"/>
    <cellStyle name="_Analisis Activos Pasivos1 (07)_Check USGAAP_2" xfId="2187" xr:uid="{00000000-0005-0000-0000-000037050000}"/>
    <cellStyle name="_Analisis Activos Pasivos1 (07)_Check USGAAP_2 2" xfId="2188" xr:uid="{00000000-0005-0000-0000-000038050000}"/>
    <cellStyle name="_Analisis Activos Pasivos1 (07)_Check USGAAP_Check USGAAP" xfId="2189" xr:uid="{00000000-0005-0000-0000-000039050000}"/>
    <cellStyle name="_Analisis Activos Pasivos1 (07)_Check USGAAP_Check USGAAP 2" xfId="2190" xr:uid="{00000000-0005-0000-0000-00003A050000}"/>
    <cellStyle name="_Analisis Activos Pasivos1 (07)_OP Invest" xfId="2191" xr:uid="{00000000-0005-0000-0000-00003B050000}"/>
    <cellStyle name="_Analisis Activos Pasivos1 (07)_OP Invest 2" xfId="2192" xr:uid="{00000000-0005-0000-0000-00003C050000}"/>
    <cellStyle name="_Analisis Activos Pasivos1 (07)_OP Invest_HFM Dental" xfId="2193" xr:uid="{00000000-0005-0000-0000-00003D050000}"/>
    <cellStyle name="_Analisis Activos Pasivos1 (07)_Plan1" xfId="2194" xr:uid="{00000000-0005-0000-0000-00003E050000}"/>
    <cellStyle name="_Analisis Activos Pasivos1 (07)_Plan1_HFM_Metro_12-11" xfId="2195" xr:uid="{00000000-0005-0000-0000-00003F050000}"/>
    <cellStyle name="_Analisis Activos Pasivos1 (07)_Plan1_HFM_Metro_12-11_check boy" xfId="2196" xr:uid="{00000000-0005-0000-0000-000040050000}"/>
    <cellStyle name="_Analisis Activos Pasivos1 (07)_Plan1_HFM_Metro_12-11_Plan4" xfId="2197" xr:uid="{00000000-0005-0000-0000-000041050000}"/>
    <cellStyle name="_Analisis Activos Pasivos1 (07)_Plan2" xfId="2198" xr:uid="{00000000-0005-0000-0000-000042050000}"/>
    <cellStyle name="_Analisis Activos Pasivos1 (07)_Plan3" xfId="2199" xr:uid="{00000000-0005-0000-0000-000043050000}"/>
    <cellStyle name="_Analisis Activos Pasivos1 (07)_Plan4" xfId="2200" xr:uid="{00000000-0005-0000-0000-000044050000}"/>
    <cellStyle name="_Analisis Activos Pasivos1 (07)_Plan5" xfId="2201" xr:uid="{00000000-0005-0000-0000-000045050000}"/>
    <cellStyle name="_Análisis de provisiones 2007" xfId="2202" xr:uid="{00000000-0005-0000-0000-000046050000}"/>
    <cellStyle name="_Análisis de provisiones 2007 2" xfId="2203" xr:uid="{00000000-0005-0000-0000-000047050000}"/>
    <cellStyle name="_Análisis de provisiones 2007_APLICAÇÃO" xfId="2204" xr:uid="{00000000-0005-0000-0000-000048050000}"/>
    <cellStyle name="_Análisis de provisiones 2007_APLICAÇÃO_HFM Dental" xfId="2205" xr:uid="{00000000-0005-0000-0000-000049050000}"/>
    <cellStyle name="_Análisis de provisiones 2007_check boy" xfId="2206" xr:uid="{00000000-0005-0000-0000-00004A050000}"/>
    <cellStyle name="_Análisis de provisiones 2007_Check USGAAP" xfId="2207" xr:uid="{00000000-0005-0000-0000-00004B050000}"/>
    <cellStyle name="_Análisis de provisiones 2007_Check USGAAP 2" xfId="2208" xr:uid="{00000000-0005-0000-0000-00004C050000}"/>
    <cellStyle name="_Análisis de provisiones 2007_Check USGAAP_1" xfId="2209" xr:uid="{00000000-0005-0000-0000-00004D050000}"/>
    <cellStyle name="_Análisis de provisiones 2007_Check USGAAP_1 2" xfId="2210" xr:uid="{00000000-0005-0000-0000-00004E050000}"/>
    <cellStyle name="_Análisis de provisiones 2007_Check USGAAP_2" xfId="2211" xr:uid="{00000000-0005-0000-0000-00004F050000}"/>
    <cellStyle name="_Análisis de provisiones 2007_Check USGAAP_2 2" xfId="2212" xr:uid="{00000000-0005-0000-0000-000050050000}"/>
    <cellStyle name="_Análisis de provisiones 2007_Check USGAAP_Check USGAAP" xfId="2213" xr:uid="{00000000-0005-0000-0000-000051050000}"/>
    <cellStyle name="_Análisis de provisiones 2007_Check USGAAP_Check USGAAP 2" xfId="2214" xr:uid="{00000000-0005-0000-0000-000052050000}"/>
    <cellStyle name="_Análisis de provisiones 2007_OP Invest" xfId="2215" xr:uid="{00000000-0005-0000-0000-000053050000}"/>
    <cellStyle name="_Análisis de provisiones 2007_OP Invest 2" xfId="2216" xr:uid="{00000000-0005-0000-0000-000054050000}"/>
    <cellStyle name="_Análisis de provisiones 2007_OP Invest_HFM Dental" xfId="2217" xr:uid="{00000000-0005-0000-0000-000055050000}"/>
    <cellStyle name="_Análisis de provisiones 2007_Plan1" xfId="2218" xr:uid="{00000000-0005-0000-0000-000056050000}"/>
    <cellStyle name="_Análisis de provisiones 2007_Plan1_HFM_Metro_12-11" xfId="2219" xr:uid="{00000000-0005-0000-0000-000057050000}"/>
    <cellStyle name="_Análisis de provisiones 2007_Plan1_HFM_Metro_12-11_check boy" xfId="2220" xr:uid="{00000000-0005-0000-0000-000058050000}"/>
    <cellStyle name="_Análisis de provisiones 2007_Plan1_HFM_Metro_12-11_Plan4" xfId="2221" xr:uid="{00000000-0005-0000-0000-000059050000}"/>
    <cellStyle name="_Análisis de provisiones 2007_Plan2" xfId="2222" xr:uid="{00000000-0005-0000-0000-00005A050000}"/>
    <cellStyle name="_Análisis de provisiones 2007_Plan3" xfId="2223" xr:uid="{00000000-0005-0000-0000-00005B050000}"/>
    <cellStyle name="_Análisis de provisiones 2007_Plan4" xfId="2224" xr:uid="{00000000-0005-0000-0000-00005C050000}"/>
    <cellStyle name="_Análisis de provisiones 2007_Plan5" xfId="2225" xr:uid="{00000000-0005-0000-0000-00005D050000}"/>
    <cellStyle name="_Analysis Codes (NC)" xfId="2226" xr:uid="{00000000-0005-0000-0000-00005E050000}"/>
    <cellStyle name="_Analysis Codes (NC) 2" xfId="2227" xr:uid="{00000000-0005-0000-0000-00005F050000}"/>
    <cellStyle name="_Analysis Codes (NC)_APLICAÇÃO" xfId="2228" xr:uid="{00000000-0005-0000-0000-000060050000}"/>
    <cellStyle name="_Analysis Codes (NC)_APLICAÇÃO_HFM Dental" xfId="2229" xr:uid="{00000000-0005-0000-0000-000061050000}"/>
    <cellStyle name="_Analysis Codes (NC)_check boy" xfId="2230" xr:uid="{00000000-0005-0000-0000-000062050000}"/>
    <cellStyle name="_Analysis Codes (NC)_Check USGAAP" xfId="2231" xr:uid="{00000000-0005-0000-0000-000063050000}"/>
    <cellStyle name="_Analysis Codes (NC)_Check USGAAP 2" xfId="2232" xr:uid="{00000000-0005-0000-0000-000064050000}"/>
    <cellStyle name="_Analysis Codes (NC)_Check USGAAP_1" xfId="2233" xr:uid="{00000000-0005-0000-0000-000065050000}"/>
    <cellStyle name="_Analysis Codes (NC)_Check USGAAP_1 2" xfId="2234" xr:uid="{00000000-0005-0000-0000-000066050000}"/>
    <cellStyle name="_Analysis Codes (NC)_Check USGAAP_2" xfId="2235" xr:uid="{00000000-0005-0000-0000-000067050000}"/>
    <cellStyle name="_Analysis Codes (NC)_Check USGAAP_2 2" xfId="2236" xr:uid="{00000000-0005-0000-0000-000068050000}"/>
    <cellStyle name="_Analysis Codes (NC)_Check USGAAP_Check USGAAP" xfId="2237" xr:uid="{00000000-0005-0000-0000-000069050000}"/>
    <cellStyle name="_Analysis Codes (NC)_Check USGAAP_Check USGAAP 2" xfId="2238" xr:uid="{00000000-0005-0000-0000-00006A050000}"/>
    <cellStyle name="_Analysis Codes (NC)_OP Invest" xfId="2239" xr:uid="{00000000-0005-0000-0000-00006B050000}"/>
    <cellStyle name="_Analysis Codes (NC)_OP Invest 2" xfId="2240" xr:uid="{00000000-0005-0000-0000-00006C050000}"/>
    <cellStyle name="_Analysis Codes (NC)_OP Invest_HFM Dental" xfId="2241" xr:uid="{00000000-0005-0000-0000-00006D050000}"/>
    <cellStyle name="_Analysis Codes (NC)_Plan1" xfId="2242" xr:uid="{00000000-0005-0000-0000-00006E050000}"/>
    <cellStyle name="_Analysis Codes (NC)_Plan1_HFM_Metro_12-11" xfId="2243" xr:uid="{00000000-0005-0000-0000-00006F050000}"/>
    <cellStyle name="_Analysis Codes (NC)_Plan1_HFM_Metro_12-11_check boy" xfId="2244" xr:uid="{00000000-0005-0000-0000-000070050000}"/>
    <cellStyle name="_Analysis Codes (NC)_Plan1_HFM_Metro_12-11_Plan4" xfId="2245" xr:uid="{00000000-0005-0000-0000-000071050000}"/>
    <cellStyle name="_Analysis Codes (NC)_Plan2" xfId="2246" xr:uid="{00000000-0005-0000-0000-000072050000}"/>
    <cellStyle name="_Analysis Codes (NC)_Plan3" xfId="2247" xr:uid="{00000000-0005-0000-0000-000073050000}"/>
    <cellStyle name="_Analysis Codes (NC)_Plan4" xfId="2248" xr:uid="{00000000-0005-0000-0000-000074050000}"/>
    <cellStyle name="_Analysis Codes (NC)_Plan5" xfId="2249" xr:uid="{00000000-0005-0000-0000-000075050000}"/>
    <cellStyle name="_AQUISIÇÃO" xfId="2250" xr:uid="{00000000-0005-0000-0000-000076050000}"/>
    <cellStyle name="_AQUISIÇÃO 2" xfId="2251" xr:uid="{00000000-0005-0000-0000-000077050000}"/>
    <cellStyle name="_AQUISIÇÃO_07-12 SUP HYP LBJ" xfId="2252" xr:uid="{00000000-0005-0000-0000-000078050000}"/>
    <cellStyle name="_AQUISIÇÃO_APLICAÇÃO" xfId="2253" xr:uid="{00000000-0005-0000-0000-000079050000}"/>
    <cellStyle name="_AQUISIÇÃO_APLICAÇÃO_HFM Dental" xfId="2254" xr:uid="{00000000-0005-0000-0000-00007A050000}"/>
    <cellStyle name="_AQUISIÇÃO_check boy" xfId="2255" xr:uid="{00000000-0005-0000-0000-00007B050000}"/>
    <cellStyle name="_AQUISIÇÃO_Check USGAAP" xfId="2256" xr:uid="{00000000-0005-0000-0000-00007C050000}"/>
    <cellStyle name="_AQUISIÇÃO_Check USGAAP 2" xfId="2257" xr:uid="{00000000-0005-0000-0000-00007D050000}"/>
    <cellStyle name="_AQUISIÇÃO_Check USGAAP_1" xfId="2258" xr:uid="{00000000-0005-0000-0000-00007E050000}"/>
    <cellStyle name="_AQUISIÇÃO_Check USGAAP_1 2" xfId="2259" xr:uid="{00000000-0005-0000-0000-00007F050000}"/>
    <cellStyle name="_AQUISIÇÃO_Check USGAAP_2" xfId="2260" xr:uid="{00000000-0005-0000-0000-000080050000}"/>
    <cellStyle name="_AQUISIÇÃO_Check USGAAP_2 2" xfId="2261" xr:uid="{00000000-0005-0000-0000-000081050000}"/>
    <cellStyle name="_AQUISIÇÃO_Check USGAAP_Check USGAAP" xfId="2262" xr:uid="{00000000-0005-0000-0000-000082050000}"/>
    <cellStyle name="_AQUISIÇÃO_Check USGAAP_Check USGAAP 2" xfId="2263" xr:uid="{00000000-0005-0000-0000-000083050000}"/>
    <cellStyle name="_AQUISIÇÃO_HFM Dental" xfId="2264" xr:uid="{00000000-0005-0000-0000-000084050000}"/>
    <cellStyle name="_AQUISIÇÃO_LANÇAMENTO 1 boy" xfId="2265" xr:uid="{00000000-0005-0000-0000-000085050000}"/>
    <cellStyle name="_AQUISIÇÃO_OP Invest" xfId="2266" xr:uid="{00000000-0005-0000-0000-000086050000}"/>
    <cellStyle name="_AQUISIÇÃO_OP Invest 2" xfId="2267" xr:uid="{00000000-0005-0000-0000-000087050000}"/>
    <cellStyle name="_AQUISIÇÃO_OP Invest_HFM Dental" xfId="2268" xr:uid="{00000000-0005-0000-0000-000088050000}"/>
    <cellStyle name="_AQUISIÇÃO_Plan1" xfId="2269" xr:uid="{00000000-0005-0000-0000-000089050000}"/>
    <cellStyle name="_AQUISIÇÃO_Plan1_HFM_Metro_12-11" xfId="2270" xr:uid="{00000000-0005-0000-0000-00008A050000}"/>
    <cellStyle name="_AQUISIÇÃO_Plan1_HFM_Metro_12-11_check boy" xfId="2271" xr:uid="{00000000-0005-0000-0000-00008B050000}"/>
    <cellStyle name="_AQUISIÇÃO_Plan1_HFM_Metro_12-11_Plan4" xfId="2272" xr:uid="{00000000-0005-0000-0000-00008C050000}"/>
    <cellStyle name="_AQUISIÇÃO_Plan3" xfId="2273" xr:uid="{00000000-0005-0000-0000-00008D050000}"/>
    <cellStyle name="_AQUISIÇÃO_Plan4" xfId="2274" xr:uid="{00000000-0005-0000-0000-00008E050000}"/>
    <cellStyle name="_AQUISIÇÃO_Plan5" xfId="2275" xr:uid="{00000000-0005-0000-0000-00008F050000}"/>
    <cellStyle name="_AQUISIÇÃO_Sheet2" xfId="2276" xr:uid="{00000000-0005-0000-0000-000090050000}"/>
    <cellStyle name="_Arg 08 HO Act" xfId="2277" xr:uid="{00000000-0005-0000-0000-000091050000}"/>
    <cellStyle name="_Arg 08 HO Act 2" xfId="2278" xr:uid="{00000000-0005-0000-0000-000092050000}"/>
    <cellStyle name="_Arg 08 HO Act 2 2" xfId="2279" xr:uid="{00000000-0005-0000-0000-000093050000}"/>
    <cellStyle name="_Arg 08 HO Act 3" xfId="2280" xr:uid="{00000000-0005-0000-0000-000094050000}"/>
    <cellStyle name="_Arg 08 HO Act_~4991161" xfId="2281" xr:uid="{00000000-0005-0000-0000-000095050000}"/>
    <cellStyle name="_Arg 08 HO Act_~4991161 2" xfId="2282" xr:uid="{00000000-0005-0000-0000-000096050000}"/>
    <cellStyle name="_Arg 08 HO Act_02Q10 HKM Payroll" xfId="2283" xr:uid="{00000000-0005-0000-0000-000097050000}"/>
    <cellStyle name="_Arg 08 HO Act_02Q10 HKM Payroll 2" xfId="2284" xr:uid="{00000000-0005-0000-0000-000098050000}"/>
    <cellStyle name="_Arg 08 HO Act_02Q10 HKM TP USIB Invoice" xfId="2285" xr:uid="{00000000-0005-0000-0000-000099050000}"/>
    <cellStyle name="_Arg 08 HO Act_02Q10 HKM TP USIB Invoice 2" xfId="2286" xr:uid="{00000000-0005-0000-0000-00009A050000}"/>
    <cellStyle name="_Arg 08 HO Act_062010 HK MET TP Interco Template" xfId="2287" xr:uid="{00000000-0005-0000-0000-00009B050000}"/>
    <cellStyle name="_Arg 08 HO Act_062010 HK MET TP Interco Template 2" xfId="2288" xr:uid="{00000000-0005-0000-0000-00009C050000}"/>
    <cellStyle name="_Arg 08 HO Act_2010_Q2_IT" xfId="2289" xr:uid="{00000000-0005-0000-0000-00009D050000}"/>
    <cellStyle name="_Arg 08 HO Act_2010_Q2_IT 2" xfId="2290" xr:uid="{00000000-0005-0000-0000-00009E050000}"/>
    <cellStyle name="_Arg 08 HO Act_2010_Q3_TP_Summary_TPO" xfId="2291" xr:uid="{00000000-0005-0000-0000-00009F050000}"/>
    <cellStyle name="_Arg 08 HO Act_2010_Q3_TP_Summary_TPO 2" xfId="2292" xr:uid="{00000000-0005-0000-0000-0000A0050000}"/>
    <cellStyle name="_Arg 08 HO Act_Chile_Quarterly_TP_Invoice_Template_Final_Q3_2010 v2" xfId="2293" xr:uid="{00000000-0005-0000-0000-0000A1050000}"/>
    <cellStyle name="_Arg 08 HO Act_Chile_Quarterly_TP_Invoice_Template_Final_Q3_2010 v2 2" xfId="2294" xr:uid="{00000000-0005-0000-0000-0000A2050000}"/>
    <cellStyle name="_Arg 08 HO Act_China Beijing 09 HO Act" xfId="2295" xr:uid="{00000000-0005-0000-0000-0000A3050000}"/>
    <cellStyle name="_Arg 08 HO Act_China Beijing 09 HO Act 2" xfId="2296" xr:uid="{00000000-0005-0000-0000-0000A4050000}"/>
    <cellStyle name="_Arg 08 HO Act_China Beijing 09 Projection" xfId="2297" xr:uid="{00000000-0005-0000-0000-0000A5050000}"/>
    <cellStyle name="_Arg 08 HO Act_China Beijing 09 Projection 2" xfId="2298" xr:uid="{00000000-0005-0000-0000-0000A6050000}"/>
    <cellStyle name="_Arg 08 HO Act_HKM Additonal to Invoice" xfId="2299" xr:uid="{00000000-0005-0000-0000-0000A7050000}"/>
    <cellStyle name="_Arg 08 HO Act_HKM Additonal to Invoice 2" xfId="2300" xr:uid="{00000000-0005-0000-0000-0000A8050000}"/>
    <cellStyle name="_Arg 08 HO Act_IT_Investments_" xfId="2301" xr:uid="{00000000-0005-0000-0000-0000A9050000}"/>
    <cellStyle name="_Arg 08 HO Act_IT_Investments_ 2" xfId="2302" xr:uid="{00000000-0005-0000-0000-0000AA050000}"/>
    <cellStyle name="_Arg 08 HO Act_Q1_2011 IT TP Corp Svcs Excl FFI" xfId="2303" xr:uid="{00000000-0005-0000-0000-0000AB050000}"/>
    <cellStyle name="_Arg 08 HO Act_Q1_2011 IT TP Corp Svcs Excl FFI 2" xfId="2304" xr:uid="{00000000-0005-0000-0000-0000AC050000}"/>
    <cellStyle name="_Arg 08 HO Act_Q3 TP Template Corp Svcs Excl FFI - v2" xfId="2305" xr:uid="{00000000-0005-0000-0000-0000AD050000}"/>
    <cellStyle name="_Arg 08 HO Act_Q3 TP Template Corp Svcs Excl FFI - v2 2" xfId="2306" xr:uid="{00000000-0005-0000-0000-0000AE050000}"/>
    <cellStyle name="_Arg 09 Org Act" xfId="2307" xr:uid="{00000000-0005-0000-0000-0000AF050000}"/>
    <cellStyle name="_Arg 09 Org Act 2" xfId="2308" xr:uid="{00000000-0005-0000-0000-0000B0050000}"/>
    <cellStyle name="_Arg 09 Org Act_03Q11 Australia US TP OB Invoice Final" xfId="2309" xr:uid="{00000000-0005-0000-0000-0000B1050000}"/>
    <cellStyle name="_Arg 09 Org Act_03Q11 Australia US TP OB Invoice Final 2" xfId="2310" xr:uid="{00000000-0005-0000-0000-0000B2050000}"/>
    <cellStyle name="_Arg 09 Org Act_2010_Q2_IT" xfId="2311" xr:uid="{00000000-0005-0000-0000-0000B3050000}"/>
    <cellStyle name="_Arg 09 Org Act_2010_Q2_IT 2" xfId="2312" xr:uid="{00000000-0005-0000-0000-0000B4050000}"/>
    <cellStyle name="_Arg 09 Org Act_2010_Q3_TP_Summary_TPO" xfId="2313" xr:uid="{00000000-0005-0000-0000-0000B5050000}"/>
    <cellStyle name="_Arg 09 Org Act_2010_Q3_TP_Summary_TPO 2" xfId="2314" xr:uid="{00000000-0005-0000-0000-0000B6050000}"/>
    <cellStyle name="_Arg 09 Org Act_2Q2011 Expat " xfId="2315" xr:uid="{00000000-0005-0000-0000-0000B7050000}"/>
    <cellStyle name="_Arg 09 Org Act_2Q2011 Expat  2" xfId="2316" xr:uid="{00000000-0005-0000-0000-0000B8050000}"/>
    <cellStyle name="_Arg 09 Org Act_3Q2011_TP_Outbound_Grid_ongoing (version 4)" xfId="2317" xr:uid="{00000000-0005-0000-0000-0000B9050000}"/>
    <cellStyle name="_Arg 09 Org Act_3Q2011_TP_Outbound_Grid_ongoing (version 4) 2" xfId="2318" xr:uid="{00000000-0005-0000-0000-0000BA050000}"/>
    <cellStyle name="_Arg 09 Org Act_3Q2011_TP_Outbound_Grid_ongoing (version 4) backup" xfId="2319" xr:uid="{00000000-0005-0000-0000-0000BB050000}"/>
    <cellStyle name="_Arg 09 Org Act_3Q2011_TP_Outbound_Grid_ongoing (version 4) backup 2" xfId="2320" xr:uid="{00000000-0005-0000-0000-0000BC050000}"/>
    <cellStyle name="_Arg 09 Org Act_3Q2011_TP_Outbound_Grid_ongoing v2" xfId="2321" xr:uid="{00000000-0005-0000-0000-0000BD050000}"/>
    <cellStyle name="_Arg 09 Org Act_3Q2011_TP_Outbound_Grid_ongoing v2 2" xfId="2322" xr:uid="{00000000-0005-0000-0000-0000BE050000}"/>
    <cellStyle name="_Arg 09 Org Act_BU31035 Taiwan Interco Template" xfId="2323" xr:uid="{00000000-0005-0000-0000-0000BF050000}"/>
    <cellStyle name="_Arg 09 Org Act_BU31035 Taiwan Interco Template 2" xfId="2324" xr:uid="{00000000-0005-0000-0000-0000C0050000}"/>
    <cellStyle name="_Arg 09 Org Act_IT_Investments_" xfId="2325" xr:uid="{00000000-0005-0000-0000-0000C1050000}"/>
    <cellStyle name="_Arg 09 Org Act_IT_Investments_ 2" xfId="2326" xr:uid="{00000000-0005-0000-0000-0000C2050000}"/>
    <cellStyle name="_Arg 09 Org Act_Q1_2011 IT TP Corp Svcs Excl FFI" xfId="2327" xr:uid="{00000000-0005-0000-0000-0000C3050000}"/>
    <cellStyle name="_Arg 09 Org Act_Q1_2011 IT TP Corp Svcs Excl FFI 2" xfId="2328" xr:uid="{00000000-0005-0000-0000-0000C4050000}"/>
    <cellStyle name="_Argentina" xfId="2329" xr:uid="{00000000-0005-0000-0000-0000C5050000}"/>
    <cellStyle name="_Argentina 2008" xfId="2330" xr:uid="{00000000-0005-0000-0000-0000C6050000}"/>
    <cellStyle name="_Argentina 2008 2" xfId="2331" xr:uid="{00000000-0005-0000-0000-0000C7050000}"/>
    <cellStyle name="_Argentina 2008_03Q11 Australia US TP OB Invoice Final" xfId="2332" xr:uid="{00000000-0005-0000-0000-0000C8050000}"/>
    <cellStyle name="_Argentina 2008_03Q11 Australia US TP OB Invoice Final 2" xfId="2333" xr:uid="{00000000-0005-0000-0000-0000C9050000}"/>
    <cellStyle name="_Argentina 2008_2009-2011 Plan - China - Beijing Sales Plan" xfId="2334" xr:uid="{00000000-0005-0000-0000-0000CA050000}"/>
    <cellStyle name="_Argentina 2008_2009-2011 Plan - China - Beijing Sales Plan 2" xfId="2335" xr:uid="{00000000-0005-0000-0000-0000CB050000}"/>
    <cellStyle name="_Argentina 2008_2009-2011 Plan - China - Beijing Sales Plan_03Q11 Australia US TP OB Invoice Final" xfId="2336" xr:uid="{00000000-0005-0000-0000-0000CC050000}"/>
    <cellStyle name="_Argentina 2008_2009-2011 Plan - China - Beijing Sales Plan_03Q11 Australia US TP OB Invoice Final 2" xfId="2337" xr:uid="{00000000-0005-0000-0000-0000CD050000}"/>
    <cellStyle name="_Argentina 2008_2009-2011 Plan - China - Beijing Sales Plan_2010_Q2_IT" xfId="2338" xr:uid="{00000000-0005-0000-0000-0000CE050000}"/>
    <cellStyle name="_Argentina 2008_2009-2011 Plan - China - Beijing Sales Plan_2010_Q2_IT 2" xfId="2339" xr:uid="{00000000-0005-0000-0000-0000CF050000}"/>
    <cellStyle name="_Argentina 2008_2009-2011 Plan - China - Beijing Sales Plan_2010_Q3_TP_Summary_TPO" xfId="2340" xr:uid="{00000000-0005-0000-0000-0000D0050000}"/>
    <cellStyle name="_Argentina 2008_2009-2011 Plan - China - Beijing Sales Plan_2010_Q3_TP_Summary_TPO 2" xfId="2341" xr:uid="{00000000-0005-0000-0000-0000D1050000}"/>
    <cellStyle name="_Argentina 2008_2009-2011 Plan - China - Beijing Sales Plan_2Q2011 Expat " xfId="2342" xr:uid="{00000000-0005-0000-0000-0000D2050000}"/>
    <cellStyle name="_Argentina 2008_2009-2011 Plan - China - Beijing Sales Plan_2Q2011 Expat  2" xfId="2343" xr:uid="{00000000-0005-0000-0000-0000D3050000}"/>
    <cellStyle name="_Argentina 2008_2009-2011 Plan - China - Beijing Sales Plan_3Q2011_TP_Outbound_Grid_ongoing (version 4)" xfId="2344" xr:uid="{00000000-0005-0000-0000-0000D4050000}"/>
    <cellStyle name="_Argentina 2008_2009-2011 Plan - China - Beijing Sales Plan_3Q2011_TP_Outbound_Grid_ongoing (version 4) 2" xfId="2345" xr:uid="{00000000-0005-0000-0000-0000D5050000}"/>
    <cellStyle name="_Argentina 2008_2009-2011 Plan - China - Beijing Sales Plan_3Q2011_TP_Outbound_Grid_ongoing (version 4) backup" xfId="2346" xr:uid="{00000000-0005-0000-0000-0000D6050000}"/>
    <cellStyle name="_Argentina 2008_2009-2011 Plan - China - Beijing Sales Plan_3Q2011_TP_Outbound_Grid_ongoing (version 4) backup 2" xfId="2347" xr:uid="{00000000-0005-0000-0000-0000D7050000}"/>
    <cellStyle name="_Argentina 2008_2009-2011 Plan - China - Beijing Sales Plan_3Q2011_TP_Outbound_Grid_ongoing v2" xfId="2348" xr:uid="{00000000-0005-0000-0000-0000D8050000}"/>
    <cellStyle name="_Argentina 2008_2009-2011 Plan - China - Beijing Sales Plan_3Q2011_TP_Outbound_Grid_ongoing v2 2" xfId="2349" xr:uid="{00000000-0005-0000-0000-0000D9050000}"/>
    <cellStyle name="_Argentina 2008_2009-2011 Plan - China - Beijing Sales Plan_BU31035 Taiwan Interco Template" xfId="2350" xr:uid="{00000000-0005-0000-0000-0000DA050000}"/>
    <cellStyle name="_Argentina 2008_2009-2011 Plan - China - Beijing Sales Plan_BU31035 Taiwan Interco Template 2" xfId="2351" xr:uid="{00000000-0005-0000-0000-0000DB050000}"/>
    <cellStyle name="_Argentina 2008_2009-2011 Plan - China - Beijing Sales Plan_IT_Investments_" xfId="2352" xr:uid="{00000000-0005-0000-0000-0000DC050000}"/>
    <cellStyle name="_Argentina 2008_2009-2011 Plan - China - Beijing Sales Plan_IT_Investments_ 2" xfId="2353" xr:uid="{00000000-0005-0000-0000-0000DD050000}"/>
    <cellStyle name="_Argentina 2008_2009-2011 Plan - China - Beijing Sales Plan_Q1_2011 IT TP Corp Svcs Excl FFI" xfId="2354" xr:uid="{00000000-0005-0000-0000-0000DE050000}"/>
    <cellStyle name="_Argentina 2008_2009-2011 Plan - China - Beijing Sales Plan_Q1_2011 IT TP Corp Svcs Excl FFI 2" xfId="2355" xr:uid="{00000000-0005-0000-0000-0000DF050000}"/>
    <cellStyle name="_Argentina 2008_2009-2011 Plan - China - Shanghai Sales Plan" xfId="2356" xr:uid="{00000000-0005-0000-0000-0000E0050000}"/>
    <cellStyle name="_Argentina 2008_2009-2011 Plan - China - Shanghai Sales Plan 2" xfId="2357" xr:uid="{00000000-0005-0000-0000-0000E1050000}"/>
    <cellStyle name="_Argentina 2008_2009-2011 Plan - China - Shanghai Sales Plan_03Q11 Australia US TP OB Invoice Final" xfId="2358" xr:uid="{00000000-0005-0000-0000-0000E2050000}"/>
    <cellStyle name="_Argentina 2008_2009-2011 Plan - China - Shanghai Sales Plan_03Q11 Australia US TP OB Invoice Final 2" xfId="2359" xr:uid="{00000000-0005-0000-0000-0000E3050000}"/>
    <cellStyle name="_Argentina 2008_2009-2011 Plan - China - Shanghai Sales Plan_2010_Q2_IT" xfId="2360" xr:uid="{00000000-0005-0000-0000-0000E4050000}"/>
    <cellStyle name="_Argentina 2008_2009-2011 Plan - China - Shanghai Sales Plan_2010_Q2_IT 2" xfId="2361" xr:uid="{00000000-0005-0000-0000-0000E5050000}"/>
    <cellStyle name="_Argentina 2008_2009-2011 Plan - China - Shanghai Sales Plan_2010_Q3_TP_Summary_TPO" xfId="2362" xr:uid="{00000000-0005-0000-0000-0000E6050000}"/>
    <cellStyle name="_Argentina 2008_2009-2011 Plan - China - Shanghai Sales Plan_2010_Q3_TP_Summary_TPO 2" xfId="2363" xr:uid="{00000000-0005-0000-0000-0000E7050000}"/>
    <cellStyle name="_Argentina 2008_2009-2011 Plan - China - Shanghai Sales Plan_2Q2011 Expat " xfId="2364" xr:uid="{00000000-0005-0000-0000-0000E8050000}"/>
    <cellStyle name="_Argentina 2008_2009-2011 Plan - China - Shanghai Sales Plan_2Q2011 Expat  2" xfId="2365" xr:uid="{00000000-0005-0000-0000-0000E9050000}"/>
    <cellStyle name="_Argentina 2008_2009-2011 Plan - China - Shanghai Sales Plan_3Q2011_TP_Outbound_Grid_ongoing (version 4)" xfId="2366" xr:uid="{00000000-0005-0000-0000-0000EA050000}"/>
    <cellStyle name="_Argentina 2008_2009-2011 Plan - China - Shanghai Sales Plan_3Q2011_TP_Outbound_Grid_ongoing (version 4) 2" xfId="2367" xr:uid="{00000000-0005-0000-0000-0000EB050000}"/>
    <cellStyle name="_Argentina 2008_2009-2011 Plan - China - Shanghai Sales Plan_3Q2011_TP_Outbound_Grid_ongoing (version 4) backup" xfId="2368" xr:uid="{00000000-0005-0000-0000-0000EC050000}"/>
    <cellStyle name="_Argentina 2008_2009-2011 Plan - China - Shanghai Sales Plan_3Q2011_TP_Outbound_Grid_ongoing (version 4) backup 2" xfId="2369" xr:uid="{00000000-0005-0000-0000-0000ED050000}"/>
    <cellStyle name="_Argentina 2008_2009-2011 Plan - China - Shanghai Sales Plan_3Q2011_TP_Outbound_Grid_ongoing v2" xfId="2370" xr:uid="{00000000-0005-0000-0000-0000EE050000}"/>
    <cellStyle name="_Argentina 2008_2009-2011 Plan - China - Shanghai Sales Plan_3Q2011_TP_Outbound_Grid_ongoing v2 2" xfId="2371" xr:uid="{00000000-0005-0000-0000-0000EF050000}"/>
    <cellStyle name="_Argentina 2008_2009-2011 Plan - China - Shanghai Sales Plan_BU31035 Taiwan Interco Template" xfId="2372" xr:uid="{00000000-0005-0000-0000-0000F0050000}"/>
    <cellStyle name="_Argentina 2008_2009-2011 Plan - China - Shanghai Sales Plan_BU31035 Taiwan Interco Template 2" xfId="2373" xr:uid="{00000000-0005-0000-0000-0000F1050000}"/>
    <cellStyle name="_Argentina 2008_2009-2011 Plan - China - Shanghai Sales Plan_IT_Investments_" xfId="2374" xr:uid="{00000000-0005-0000-0000-0000F2050000}"/>
    <cellStyle name="_Argentina 2008_2009-2011 Plan - China - Shanghai Sales Plan_IT_Investments_ 2" xfId="2375" xr:uid="{00000000-0005-0000-0000-0000F3050000}"/>
    <cellStyle name="_Argentina 2008_2009-2011 Plan - China - Shanghai Sales Plan_Q1_2011 IT TP Corp Svcs Excl FFI" xfId="2376" xr:uid="{00000000-0005-0000-0000-0000F4050000}"/>
    <cellStyle name="_Argentina 2008_2009-2011 Plan - China - Shanghai Sales Plan_Q1_2011 IT TP Corp Svcs Excl FFI 2" xfId="2377" xr:uid="{00000000-0005-0000-0000-0000F5050000}"/>
    <cellStyle name="_Argentina 2008_2009-2011 Plan - Hong Kong Sales Plan" xfId="2378" xr:uid="{00000000-0005-0000-0000-0000F6050000}"/>
    <cellStyle name="_Argentina 2008_2009-2011 Plan - Hong Kong Sales Plan 2" xfId="2379" xr:uid="{00000000-0005-0000-0000-0000F7050000}"/>
    <cellStyle name="_Argentina 2008_2009-2011 Plan - Hong Kong Sales Plan_03Q11 Australia US TP OB Invoice Final" xfId="2380" xr:uid="{00000000-0005-0000-0000-0000F8050000}"/>
    <cellStyle name="_Argentina 2008_2009-2011 Plan - Hong Kong Sales Plan_03Q11 Australia US TP OB Invoice Final 2" xfId="2381" xr:uid="{00000000-0005-0000-0000-0000F9050000}"/>
    <cellStyle name="_Argentina 2008_2009-2011 Plan - Hong Kong Sales Plan_2010_Q2_IT" xfId="2382" xr:uid="{00000000-0005-0000-0000-0000FA050000}"/>
    <cellStyle name="_Argentina 2008_2009-2011 Plan - Hong Kong Sales Plan_2010_Q2_IT 2" xfId="2383" xr:uid="{00000000-0005-0000-0000-0000FB050000}"/>
    <cellStyle name="_Argentina 2008_2009-2011 Plan - Hong Kong Sales Plan_2010_Q3_TP_Summary_TPO" xfId="2384" xr:uid="{00000000-0005-0000-0000-0000FC050000}"/>
    <cellStyle name="_Argentina 2008_2009-2011 Plan - Hong Kong Sales Plan_2010_Q3_TP_Summary_TPO 2" xfId="2385" xr:uid="{00000000-0005-0000-0000-0000FD050000}"/>
    <cellStyle name="_Argentina 2008_2009-2011 Plan - Hong Kong Sales Plan_2Q2011 Expat " xfId="2386" xr:uid="{00000000-0005-0000-0000-0000FE050000}"/>
    <cellStyle name="_Argentina 2008_2009-2011 Plan - Hong Kong Sales Plan_2Q2011 Expat  2" xfId="2387" xr:uid="{00000000-0005-0000-0000-0000FF050000}"/>
    <cellStyle name="_Argentina 2008_2009-2011 Plan - Hong Kong Sales Plan_3Q2011_TP_Outbound_Grid_ongoing (version 4)" xfId="2388" xr:uid="{00000000-0005-0000-0000-000000060000}"/>
    <cellStyle name="_Argentina 2008_2009-2011 Plan - Hong Kong Sales Plan_3Q2011_TP_Outbound_Grid_ongoing (version 4) 2" xfId="2389" xr:uid="{00000000-0005-0000-0000-000001060000}"/>
    <cellStyle name="_Argentina 2008_2009-2011 Plan - Hong Kong Sales Plan_3Q2011_TP_Outbound_Grid_ongoing (version 4) backup" xfId="2390" xr:uid="{00000000-0005-0000-0000-000002060000}"/>
    <cellStyle name="_Argentina 2008_2009-2011 Plan - Hong Kong Sales Plan_3Q2011_TP_Outbound_Grid_ongoing (version 4) backup 2" xfId="2391" xr:uid="{00000000-0005-0000-0000-000003060000}"/>
    <cellStyle name="_Argentina 2008_2009-2011 Plan - Hong Kong Sales Plan_3Q2011_TP_Outbound_Grid_ongoing v2" xfId="2392" xr:uid="{00000000-0005-0000-0000-000004060000}"/>
    <cellStyle name="_Argentina 2008_2009-2011 Plan - Hong Kong Sales Plan_3Q2011_TP_Outbound_Grid_ongoing v2 2" xfId="2393" xr:uid="{00000000-0005-0000-0000-000005060000}"/>
    <cellStyle name="_Argentina 2008_2009-2011 Plan - Hong Kong Sales Plan_BU31035 Taiwan Interco Template" xfId="2394" xr:uid="{00000000-0005-0000-0000-000006060000}"/>
    <cellStyle name="_Argentina 2008_2009-2011 Plan - Hong Kong Sales Plan_BU31035 Taiwan Interco Template 2" xfId="2395" xr:uid="{00000000-0005-0000-0000-000007060000}"/>
    <cellStyle name="_Argentina 2008_2009-2011 Plan - Hong Kong Sales Plan_IT_Investments_" xfId="2396" xr:uid="{00000000-0005-0000-0000-000008060000}"/>
    <cellStyle name="_Argentina 2008_2009-2011 Plan - Hong Kong Sales Plan_IT_Investments_ 2" xfId="2397" xr:uid="{00000000-0005-0000-0000-000009060000}"/>
    <cellStyle name="_Argentina 2008_2009-2011 Plan - Hong Kong Sales Plan_Q1_2011 IT TP Corp Svcs Excl FFI" xfId="2398" xr:uid="{00000000-0005-0000-0000-00000A060000}"/>
    <cellStyle name="_Argentina 2008_2009-2011 Plan - Hong Kong Sales Plan_Q1_2011 IT TP Corp Svcs Excl FFI 2" xfId="2399" xr:uid="{00000000-0005-0000-0000-00000B060000}"/>
    <cellStyle name="_Argentina 2008_2009-2011 Plan - Hong Kong Sales Planv2" xfId="2400" xr:uid="{00000000-0005-0000-0000-00000C060000}"/>
    <cellStyle name="_Argentina 2008_2009-2011 Plan - Hong Kong Sales Planv2 2" xfId="2401" xr:uid="{00000000-0005-0000-0000-00000D060000}"/>
    <cellStyle name="_Argentina 2008_2009-2011 Plan - Hong Kong Sales Planv2_03Q11 Australia US TP OB Invoice Final" xfId="2402" xr:uid="{00000000-0005-0000-0000-00000E060000}"/>
    <cellStyle name="_Argentina 2008_2009-2011 Plan - Hong Kong Sales Planv2_03Q11 Australia US TP OB Invoice Final 2" xfId="2403" xr:uid="{00000000-0005-0000-0000-00000F060000}"/>
    <cellStyle name="_Argentina 2008_2009-2011 Plan - Hong Kong Sales Planv2_2010_Q2_IT" xfId="2404" xr:uid="{00000000-0005-0000-0000-000010060000}"/>
    <cellStyle name="_Argentina 2008_2009-2011 Plan - Hong Kong Sales Planv2_2010_Q2_IT 2" xfId="2405" xr:uid="{00000000-0005-0000-0000-000011060000}"/>
    <cellStyle name="_Argentina 2008_2009-2011 Plan - Hong Kong Sales Planv2_2010_Q3_TP_Summary_TPO" xfId="2406" xr:uid="{00000000-0005-0000-0000-000012060000}"/>
    <cellStyle name="_Argentina 2008_2009-2011 Plan - Hong Kong Sales Planv2_2010_Q3_TP_Summary_TPO 2" xfId="2407" xr:uid="{00000000-0005-0000-0000-000013060000}"/>
    <cellStyle name="_Argentina 2008_2009-2011 Plan - Hong Kong Sales Planv2_2Q2011 Expat " xfId="2408" xr:uid="{00000000-0005-0000-0000-000014060000}"/>
    <cellStyle name="_Argentina 2008_2009-2011 Plan - Hong Kong Sales Planv2_2Q2011 Expat  2" xfId="2409" xr:uid="{00000000-0005-0000-0000-000015060000}"/>
    <cellStyle name="_Argentina 2008_2009-2011 Plan - Hong Kong Sales Planv2_3Q2011_TP_Outbound_Grid_ongoing (version 4)" xfId="2410" xr:uid="{00000000-0005-0000-0000-000016060000}"/>
    <cellStyle name="_Argentina 2008_2009-2011 Plan - Hong Kong Sales Planv2_3Q2011_TP_Outbound_Grid_ongoing (version 4) 2" xfId="2411" xr:uid="{00000000-0005-0000-0000-000017060000}"/>
    <cellStyle name="_Argentina 2008_2009-2011 Plan - Hong Kong Sales Planv2_3Q2011_TP_Outbound_Grid_ongoing (version 4) backup" xfId="2412" xr:uid="{00000000-0005-0000-0000-000018060000}"/>
    <cellStyle name="_Argentina 2008_2009-2011 Plan - Hong Kong Sales Planv2_3Q2011_TP_Outbound_Grid_ongoing (version 4) backup 2" xfId="2413" xr:uid="{00000000-0005-0000-0000-000019060000}"/>
    <cellStyle name="_Argentina 2008_2009-2011 Plan - Hong Kong Sales Planv2_3Q2011_TP_Outbound_Grid_ongoing v2" xfId="2414" xr:uid="{00000000-0005-0000-0000-00001A060000}"/>
    <cellStyle name="_Argentina 2008_2009-2011 Plan - Hong Kong Sales Planv2_3Q2011_TP_Outbound_Grid_ongoing v2 2" xfId="2415" xr:uid="{00000000-0005-0000-0000-00001B060000}"/>
    <cellStyle name="_Argentina 2008_2009-2011 Plan - Hong Kong Sales Planv2_BU31035 Taiwan Interco Template" xfId="2416" xr:uid="{00000000-0005-0000-0000-00001C060000}"/>
    <cellStyle name="_Argentina 2008_2009-2011 Plan - Hong Kong Sales Planv2_BU31035 Taiwan Interco Template 2" xfId="2417" xr:uid="{00000000-0005-0000-0000-00001D060000}"/>
    <cellStyle name="_Argentina 2008_2009-2011 Plan - Hong Kong Sales Planv2_IT_Investments_" xfId="2418" xr:uid="{00000000-0005-0000-0000-00001E060000}"/>
    <cellStyle name="_Argentina 2008_2009-2011 Plan - Hong Kong Sales Planv2_IT_Investments_ 2" xfId="2419" xr:uid="{00000000-0005-0000-0000-00001F060000}"/>
    <cellStyle name="_Argentina 2008_2009-2011 Plan - Hong Kong Sales Planv2_Q1_2011 IT TP Corp Svcs Excl FFI" xfId="2420" xr:uid="{00000000-0005-0000-0000-000020060000}"/>
    <cellStyle name="_Argentina 2008_2009-2011 Plan - Hong Kong Sales Planv2_Q1_2011 IT TP Corp Svcs Excl FFI 2" xfId="2421" xr:uid="{00000000-0005-0000-0000-000021060000}"/>
    <cellStyle name="_Argentina 2008_2009-2011 Plan - Japan JV Sales Plan" xfId="2422" xr:uid="{00000000-0005-0000-0000-000022060000}"/>
    <cellStyle name="_Argentina 2008_2009-2011 Plan - Japan JV Sales Plan 2" xfId="2423" xr:uid="{00000000-0005-0000-0000-000023060000}"/>
    <cellStyle name="_Argentina 2008_2009-2011 Plan - Japan JV Sales Plan_03Q11 Australia US TP OB Invoice Final" xfId="2424" xr:uid="{00000000-0005-0000-0000-000024060000}"/>
    <cellStyle name="_Argentina 2008_2009-2011 Plan - Japan JV Sales Plan_03Q11 Australia US TP OB Invoice Final 2" xfId="2425" xr:uid="{00000000-0005-0000-0000-000025060000}"/>
    <cellStyle name="_Argentina 2008_2009-2011 Plan - Japan JV Sales Plan_2010_Q2_IT" xfId="2426" xr:uid="{00000000-0005-0000-0000-000026060000}"/>
    <cellStyle name="_Argentina 2008_2009-2011 Plan - Japan JV Sales Plan_2010_Q2_IT 2" xfId="2427" xr:uid="{00000000-0005-0000-0000-000027060000}"/>
    <cellStyle name="_Argentina 2008_2009-2011 Plan - Japan JV Sales Plan_2010_Q3_TP_Summary_TPO" xfId="2428" xr:uid="{00000000-0005-0000-0000-000028060000}"/>
    <cellStyle name="_Argentina 2008_2009-2011 Plan - Japan JV Sales Plan_2010_Q3_TP_Summary_TPO 2" xfId="2429" xr:uid="{00000000-0005-0000-0000-000029060000}"/>
    <cellStyle name="_Argentina 2008_2009-2011 Plan - Japan JV Sales Plan_2Q2011 Expat " xfId="2430" xr:uid="{00000000-0005-0000-0000-00002A060000}"/>
    <cellStyle name="_Argentina 2008_2009-2011 Plan - Japan JV Sales Plan_2Q2011 Expat  2" xfId="2431" xr:uid="{00000000-0005-0000-0000-00002B060000}"/>
    <cellStyle name="_Argentina 2008_2009-2011 Plan - Japan JV Sales Plan_3Q2011_TP_Outbound_Grid_ongoing (version 4)" xfId="2432" xr:uid="{00000000-0005-0000-0000-00002C060000}"/>
    <cellStyle name="_Argentina 2008_2009-2011 Plan - Japan JV Sales Plan_3Q2011_TP_Outbound_Grid_ongoing (version 4) 2" xfId="2433" xr:uid="{00000000-0005-0000-0000-00002D060000}"/>
    <cellStyle name="_Argentina 2008_2009-2011 Plan - Japan JV Sales Plan_3Q2011_TP_Outbound_Grid_ongoing (version 4) backup" xfId="2434" xr:uid="{00000000-0005-0000-0000-00002E060000}"/>
    <cellStyle name="_Argentina 2008_2009-2011 Plan - Japan JV Sales Plan_3Q2011_TP_Outbound_Grid_ongoing (version 4) backup 2" xfId="2435" xr:uid="{00000000-0005-0000-0000-00002F060000}"/>
    <cellStyle name="_Argentina 2008_2009-2011 Plan - Japan JV Sales Plan_3Q2011_TP_Outbound_Grid_ongoing v2" xfId="2436" xr:uid="{00000000-0005-0000-0000-000030060000}"/>
    <cellStyle name="_Argentina 2008_2009-2011 Plan - Japan JV Sales Plan_3Q2011_TP_Outbound_Grid_ongoing v2 2" xfId="2437" xr:uid="{00000000-0005-0000-0000-000031060000}"/>
    <cellStyle name="_Argentina 2008_2009-2011 Plan - Japan JV Sales Plan_BU31035 Taiwan Interco Template" xfId="2438" xr:uid="{00000000-0005-0000-0000-000032060000}"/>
    <cellStyle name="_Argentina 2008_2009-2011 Plan - Japan JV Sales Plan_BU31035 Taiwan Interco Template 2" xfId="2439" xr:uid="{00000000-0005-0000-0000-000033060000}"/>
    <cellStyle name="_Argentina 2008_2009-2011 Plan - Japan JV Sales Plan_IT_Investments_" xfId="2440" xr:uid="{00000000-0005-0000-0000-000034060000}"/>
    <cellStyle name="_Argentina 2008_2009-2011 Plan - Japan JV Sales Plan_IT_Investments_ 2" xfId="2441" xr:uid="{00000000-0005-0000-0000-000035060000}"/>
    <cellStyle name="_Argentina 2008_2009-2011 Plan - Japan JV Sales Plan_Q1_2011 IT TP Corp Svcs Excl FFI" xfId="2442" xr:uid="{00000000-0005-0000-0000-000036060000}"/>
    <cellStyle name="_Argentina 2008_2009-2011 Plan - Japan JV Sales Plan_Q1_2011 IT TP Corp Svcs Excl FFI 2" xfId="2443" xr:uid="{00000000-0005-0000-0000-000037060000}"/>
    <cellStyle name="_Argentina 2008_2009-2011 Plan - Korea Sales Plan" xfId="2444" xr:uid="{00000000-0005-0000-0000-000038060000}"/>
    <cellStyle name="_Argentina 2008_2009-2011 Plan - Korea Sales Plan 2" xfId="2445" xr:uid="{00000000-0005-0000-0000-000039060000}"/>
    <cellStyle name="_Argentina 2008_2009-2011 Plan - Korea Sales Plan_03Q11 Australia US TP OB Invoice Final" xfId="2446" xr:uid="{00000000-0005-0000-0000-00003A060000}"/>
    <cellStyle name="_Argentina 2008_2009-2011 Plan - Korea Sales Plan_03Q11 Australia US TP OB Invoice Final 2" xfId="2447" xr:uid="{00000000-0005-0000-0000-00003B060000}"/>
    <cellStyle name="_Argentina 2008_2009-2011 Plan - Korea Sales Plan_2010_Q2_IT" xfId="2448" xr:uid="{00000000-0005-0000-0000-00003C060000}"/>
    <cellStyle name="_Argentina 2008_2009-2011 Plan - Korea Sales Plan_2010_Q2_IT 2" xfId="2449" xr:uid="{00000000-0005-0000-0000-00003D060000}"/>
    <cellStyle name="_Argentina 2008_2009-2011 Plan - Korea Sales Plan_2010_Q3_TP_Summary_TPO" xfId="2450" xr:uid="{00000000-0005-0000-0000-00003E060000}"/>
    <cellStyle name="_Argentina 2008_2009-2011 Plan - Korea Sales Plan_2010_Q3_TP_Summary_TPO 2" xfId="2451" xr:uid="{00000000-0005-0000-0000-00003F060000}"/>
    <cellStyle name="_Argentina 2008_2009-2011 Plan - Korea Sales Plan_2Q2011 Expat " xfId="2452" xr:uid="{00000000-0005-0000-0000-000040060000}"/>
    <cellStyle name="_Argentina 2008_2009-2011 Plan - Korea Sales Plan_2Q2011 Expat  2" xfId="2453" xr:uid="{00000000-0005-0000-0000-000041060000}"/>
    <cellStyle name="_Argentina 2008_2009-2011 Plan - Korea Sales Plan_3Q2011_TP_Outbound_Grid_ongoing (version 4)" xfId="2454" xr:uid="{00000000-0005-0000-0000-000042060000}"/>
    <cellStyle name="_Argentina 2008_2009-2011 Plan - Korea Sales Plan_3Q2011_TP_Outbound_Grid_ongoing (version 4) 2" xfId="2455" xr:uid="{00000000-0005-0000-0000-000043060000}"/>
    <cellStyle name="_Argentina 2008_2009-2011 Plan - Korea Sales Plan_3Q2011_TP_Outbound_Grid_ongoing (version 4) backup" xfId="2456" xr:uid="{00000000-0005-0000-0000-000044060000}"/>
    <cellStyle name="_Argentina 2008_2009-2011 Plan - Korea Sales Plan_3Q2011_TP_Outbound_Grid_ongoing (version 4) backup 2" xfId="2457" xr:uid="{00000000-0005-0000-0000-000045060000}"/>
    <cellStyle name="_Argentina 2008_2009-2011 Plan - Korea Sales Plan_3Q2011_TP_Outbound_Grid_ongoing v2" xfId="2458" xr:uid="{00000000-0005-0000-0000-000046060000}"/>
    <cellStyle name="_Argentina 2008_2009-2011 Plan - Korea Sales Plan_3Q2011_TP_Outbound_Grid_ongoing v2 2" xfId="2459" xr:uid="{00000000-0005-0000-0000-000047060000}"/>
    <cellStyle name="_Argentina 2008_2009-2011 Plan - Korea Sales Plan_BU31035 Taiwan Interco Template" xfId="2460" xr:uid="{00000000-0005-0000-0000-000048060000}"/>
    <cellStyle name="_Argentina 2008_2009-2011 Plan - Korea Sales Plan_BU31035 Taiwan Interco Template 2" xfId="2461" xr:uid="{00000000-0005-0000-0000-000049060000}"/>
    <cellStyle name="_Argentina 2008_2009-2011 Plan - Korea Sales Plan_IT_Investments_" xfId="2462" xr:uid="{00000000-0005-0000-0000-00004A060000}"/>
    <cellStyle name="_Argentina 2008_2009-2011 Plan - Korea Sales Plan_IT_Investments_ 2" xfId="2463" xr:uid="{00000000-0005-0000-0000-00004B060000}"/>
    <cellStyle name="_Argentina 2008_2009-2011 Plan - Korea Sales Plan_Q1_2011 IT TP Corp Svcs Excl FFI" xfId="2464" xr:uid="{00000000-0005-0000-0000-00004C060000}"/>
    <cellStyle name="_Argentina 2008_2009-2011 Plan - Korea Sales Plan_Q1_2011 IT TP Corp Svcs Excl FFI 2" xfId="2465" xr:uid="{00000000-0005-0000-0000-00004D060000}"/>
    <cellStyle name="_Argentina 2008_2009-2011 Plan - Taiwan Sales Plan" xfId="2466" xr:uid="{00000000-0005-0000-0000-00004E060000}"/>
    <cellStyle name="_Argentina 2008_2009-2011 Plan - Taiwan Sales Plan 2" xfId="2467" xr:uid="{00000000-0005-0000-0000-00004F060000}"/>
    <cellStyle name="_Argentina 2008_2009-2011 Plan - Taiwan Sales Plan_03Q11 Australia US TP OB Invoice Final" xfId="2468" xr:uid="{00000000-0005-0000-0000-000050060000}"/>
    <cellStyle name="_Argentina 2008_2009-2011 Plan - Taiwan Sales Plan_03Q11 Australia US TP OB Invoice Final 2" xfId="2469" xr:uid="{00000000-0005-0000-0000-000051060000}"/>
    <cellStyle name="_Argentina 2008_2009-2011 Plan - Taiwan Sales Plan_2010_Q2_IT" xfId="2470" xr:uid="{00000000-0005-0000-0000-000052060000}"/>
    <cellStyle name="_Argentina 2008_2009-2011 Plan - Taiwan Sales Plan_2010_Q2_IT 2" xfId="2471" xr:uid="{00000000-0005-0000-0000-000053060000}"/>
    <cellStyle name="_Argentina 2008_2009-2011 Plan - Taiwan Sales Plan_2010_Q3_TP_Summary_TPO" xfId="2472" xr:uid="{00000000-0005-0000-0000-000054060000}"/>
    <cellStyle name="_Argentina 2008_2009-2011 Plan - Taiwan Sales Plan_2010_Q3_TP_Summary_TPO 2" xfId="2473" xr:uid="{00000000-0005-0000-0000-000055060000}"/>
    <cellStyle name="_Argentina 2008_2009-2011 Plan - Taiwan Sales Plan_2Q2011 Expat " xfId="2474" xr:uid="{00000000-0005-0000-0000-000056060000}"/>
    <cellStyle name="_Argentina 2008_2009-2011 Plan - Taiwan Sales Plan_2Q2011 Expat  2" xfId="2475" xr:uid="{00000000-0005-0000-0000-000057060000}"/>
    <cellStyle name="_Argentina 2008_2009-2011 Plan - Taiwan Sales Plan_3Q2011_TP_Outbound_Grid_ongoing (version 4)" xfId="2476" xr:uid="{00000000-0005-0000-0000-000058060000}"/>
    <cellStyle name="_Argentina 2008_2009-2011 Plan - Taiwan Sales Plan_3Q2011_TP_Outbound_Grid_ongoing (version 4) 2" xfId="2477" xr:uid="{00000000-0005-0000-0000-000059060000}"/>
    <cellStyle name="_Argentina 2008_2009-2011 Plan - Taiwan Sales Plan_3Q2011_TP_Outbound_Grid_ongoing (version 4) backup" xfId="2478" xr:uid="{00000000-0005-0000-0000-00005A060000}"/>
    <cellStyle name="_Argentina 2008_2009-2011 Plan - Taiwan Sales Plan_3Q2011_TP_Outbound_Grid_ongoing (version 4) backup 2" xfId="2479" xr:uid="{00000000-0005-0000-0000-00005B060000}"/>
    <cellStyle name="_Argentina 2008_2009-2011 Plan - Taiwan Sales Plan_3Q2011_TP_Outbound_Grid_ongoing v2" xfId="2480" xr:uid="{00000000-0005-0000-0000-00005C060000}"/>
    <cellStyle name="_Argentina 2008_2009-2011 Plan - Taiwan Sales Plan_3Q2011_TP_Outbound_Grid_ongoing v2 2" xfId="2481" xr:uid="{00000000-0005-0000-0000-00005D060000}"/>
    <cellStyle name="_Argentina 2008_2009-2011 Plan - Taiwan Sales Plan_BU31035 Taiwan Interco Template" xfId="2482" xr:uid="{00000000-0005-0000-0000-00005E060000}"/>
    <cellStyle name="_Argentina 2008_2009-2011 Plan - Taiwan Sales Plan_BU31035 Taiwan Interco Template 2" xfId="2483" xr:uid="{00000000-0005-0000-0000-00005F060000}"/>
    <cellStyle name="_Argentina 2008_2009-2011 Plan - Taiwan Sales Plan_IT_Investments_" xfId="2484" xr:uid="{00000000-0005-0000-0000-000060060000}"/>
    <cellStyle name="_Argentina 2008_2009-2011 Plan - Taiwan Sales Plan_IT_Investments_ 2" xfId="2485" xr:uid="{00000000-0005-0000-0000-000061060000}"/>
    <cellStyle name="_Argentina 2008_2009-2011 Plan - Taiwan Sales Plan_Q1_2011 IT TP Corp Svcs Excl FFI" xfId="2486" xr:uid="{00000000-0005-0000-0000-000062060000}"/>
    <cellStyle name="_Argentina 2008_2009-2011 Plan - Taiwan Sales Plan_Q1_2011 IT TP Corp Svcs Excl FFI 2" xfId="2487" xr:uid="{00000000-0005-0000-0000-000063060000}"/>
    <cellStyle name="_Argentina 2008_2010_Q2_IT" xfId="2488" xr:uid="{00000000-0005-0000-0000-000064060000}"/>
    <cellStyle name="_Argentina 2008_2010_Q2_IT 2" xfId="2489" xr:uid="{00000000-0005-0000-0000-000065060000}"/>
    <cellStyle name="_Argentina 2008_2010_Q3_TP_Summary_TPO" xfId="2490" xr:uid="{00000000-0005-0000-0000-000066060000}"/>
    <cellStyle name="_Argentina 2008_2010_Q3_TP_Summary_TPO 2" xfId="2491" xr:uid="{00000000-0005-0000-0000-000067060000}"/>
    <cellStyle name="_Argentina 2008_2Q2011 Expat " xfId="2492" xr:uid="{00000000-0005-0000-0000-000068060000}"/>
    <cellStyle name="_Argentina 2008_2Q2011 Expat  2" xfId="2493" xr:uid="{00000000-0005-0000-0000-000069060000}"/>
    <cellStyle name="_Argentina 2008_3Q2011_TP_Outbound_Grid_ongoing (version 4)" xfId="2494" xr:uid="{00000000-0005-0000-0000-00006A060000}"/>
    <cellStyle name="_Argentina 2008_3Q2011_TP_Outbound_Grid_ongoing (version 4) 2" xfId="2495" xr:uid="{00000000-0005-0000-0000-00006B060000}"/>
    <cellStyle name="_Argentina 2008_3Q2011_TP_Outbound_Grid_ongoing (version 4) backup" xfId="2496" xr:uid="{00000000-0005-0000-0000-00006C060000}"/>
    <cellStyle name="_Argentina 2008_3Q2011_TP_Outbound_Grid_ongoing (version 4) backup 2" xfId="2497" xr:uid="{00000000-0005-0000-0000-00006D060000}"/>
    <cellStyle name="_Argentina 2008_3Q2011_TP_Outbound_Grid_ongoing v2" xfId="2498" xr:uid="{00000000-0005-0000-0000-00006E060000}"/>
    <cellStyle name="_Argentina 2008_3Q2011_TP_Outbound_Grid_ongoing v2 2" xfId="2499" xr:uid="{00000000-0005-0000-0000-00006F060000}"/>
    <cellStyle name="_Argentina 2008_BU31035 Taiwan Interco Template" xfId="2500" xr:uid="{00000000-0005-0000-0000-000070060000}"/>
    <cellStyle name="_Argentina 2008_BU31035 Taiwan Interco Template 2" xfId="2501" xr:uid="{00000000-0005-0000-0000-000071060000}"/>
    <cellStyle name="_Argentina 2008_China Beijing 09 HO Act" xfId="2502" xr:uid="{00000000-0005-0000-0000-000072060000}"/>
    <cellStyle name="_Argentina 2008_China Beijing 09 HO Act 2" xfId="2503" xr:uid="{00000000-0005-0000-0000-000073060000}"/>
    <cellStyle name="_Argentina 2008_China Beijing 09 HO Act_03Q11 Australia US TP OB Invoice Final" xfId="2504" xr:uid="{00000000-0005-0000-0000-000074060000}"/>
    <cellStyle name="_Argentina 2008_China Beijing 09 HO Act_03Q11 Australia US TP OB Invoice Final 2" xfId="2505" xr:uid="{00000000-0005-0000-0000-000075060000}"/>
    <cellStyle name="_Argentina 2008_China Beijing 09 HO Act_2010_Q2_IT" xfId="2506" xr:uid="{00000000-0005-0000-0000-000076060000}"/>
    <cellStyle name="_Argentina 2008_China Beijing 09 HO Act_2010_Q2_IT 2" xfId="2507" xr:uid="{00000000-0005-0000-0000-000077060000}"/>
    <cellStyle name="_Argentina 2008_China Beijing 09 HO Act_2010_Q3_TP_Summary_TPO" xfId="2508" xr:uid="{00000000-0005-0000-0000-000078060000}"/>
    <cellStyle name="_Argentina 2008_China Beijing 09 HO Act_2010_Q3_TP_Summary_TPO 2" xfId="2509" xr:uid="{00000000-0005-0000-0000-000079060000}"/>
    <cellStyle name="_Argentina 2008_China Beijing 09 HO Act_2Q2011 Expat " xfId="2510" xr:uid="{00000000-0005-0000-0000-00007A060000}"/>
    <cellStyle name="_Argentina 2008_China Beijing 09 HO Act_2Q2011 Expat  2" xfId="2511" xr:uid="{00000000-0005-0000-0000-00007B060000}"/>
    <cellStyle name="_Argentina 2008_China Beijing 09 HO Act_3Q2011_TP_Outbound_Grid_ongoing (version 4)" xfId="2512" xr:uid="{00000000-0005-0000-0000-00007C060000}"/>
    <cellStyle name="_Argentina 2008_China Beijing 09 HO Act_3Q2011_TP_Outbound_Grid_ongoing (version 4) 2" xfId="2513" xr:uid="{00000000-0005-0000-0000-00007D060000}"/>
    <cellStyle name="_Argentina 2008_China Beijing 09 HO Act_3Q2011_TP_Outbound_Grid_ongoing (version 4) backup" xfId="2514" xr:uid="{00000000-0005-0000-0000-00007E060000}"/>
    <cellStyle name="_Argentina 2008_China Beijing 09 HO Act_3Q2011_TP_Outbound_Grid_ongoing (version 4) backup 2" xfId="2515" xr:uid="{00000000-0005-0000-0000-00007F060000}"/>
    <cellStyle name="_Argentina 2008_China Beijing 09 HO Act_3Q2011_TP_Outbound_Grid_ongoing v2" xfId="2516" xr:uid="{00000000-0005-0000-0000-000080060000}"/>
    <cellStyle name="_Argentina 2008_China Beijing 09 HO Act_3Q2011_TP_Outbound_Grid_ongoing v2 2" xfId="2517" xr:uid="{00000000-0005-0000-0000-000081060000}"/>
    <cellStyle name="_Argentina 2008_China Beijing 09 HO Act_BU31035 Taiwan Interco Template" xfId="2518" xr:uid="{00000000-0005-0000-0000-000082060000}"/>
    <cellStyle name="_Argentina 2008_China Beijing 09 HO Act_BU31035 Taiwan Interco Template 2" xfId="2519" xr:uid="{00000000-0005-0000-0000-000083060000}"/>
    <cellStyle name="_Argentina 2008_China Beijing 09 HO Act_IT_Investments_" xfId="2520" xr:uid="{00000000-0005-0000-0000-000084060000}"/>
    <cellStyle name="_Argentina 2008_China Beijing 09 HO Act_IT_Investments_ 2" xfId="2521" xr:uid="{00000000-0005-0000-0000-000085060000}"/>
    <cellStyle name="_Argentina 2008_China Beijing 09 HO Act_Q1_2011 IT TP Corp Svcs Excl FFI" xfId="2522" xr:uid="{00000000-0005-0000-0000-000086060000}"/>
    <cellStyle name="_Argentina 2008_China Beijing 09 HO Act_Q1_2011 IT TP Corp Svcs Excl FFI 2" xfId="2523" xr:uid="{00000000-0005-0000-0000-000087060000}"/>
    <cellStyle name="_Argentina 2008_China Beijing 09 Org Act" xfId="2524" xr:uid="{00000000-0005-0000-0000-000088060000}"/>
    <cellStyle name="_Argentina 2008_China Beijing 09 Org Act 2" xfId="2525" xr:uid="{00000000-0005-0000-0000-000089060000}"/>
    <cellStyle name="_Argentina 2008_China Beijing 09 Org Act_03Q11 Australia US TP OB Invoice Final" xfId="2526" xr:uid="{00000000-0005-0000-0000-00008A060000}"/>
    <cellStyle name="_Argentina 2008_China Beijing 09 Org Act_03Q11 Australia US TP OB Invoice Final 2" xfId="2527" xr:uid="{00000000-0005-0000-0000-00008B060000}"/>
    <cellStyle name="_Argentina 2008_China Beijing 09 Org Act_2010_Q2_IT" xfId="2528" xr:uid="{00000000-0005-0000-0000-00008C060000}"/>
    <cellStyle name="_Argentina 2008_China Beijing 09 Org Act_2010_Q2_IT 2" xfId="2529" xr:uid="{00000000-0005-0000-0000-00008D060000}"/>
    <cellStyle name="_Argentina 2008_China Beijing 09 Org Act_2010_Q3_TP_Summary_TPO" xfId="2530" xr:uid="{00000000-0005-0000-0000-00008E060000}"/>
    <cellStyle name="_Argentina 2008_China Beijing 09 Org Act_2010_Q3_TP_Summary_TPO 2" xfId="2531" xr:uid="{00000000-0005-0000-0000-00008F060000}"/>
    <cellStyle name="_Argentina 2008_China Beijing 09 Org Act_2Q2011 Expat " xfId="2532" xr:uid="{00000000-0005-0000-0000-000090060000}"/>
    <cellStyle name="_Argentina 2008_China Beijing 09 Org Act_2Q2011 Expat  2" xfId="2533" xr:uid="{00000000-0005-0000-0000-000091060000}"/>
    <cellStyle name="_Argentina 2008_China Beijing 09 Org Act_3Q2011_TP_Outbound_Grid_ongoing (version 4)" xfId="2534" xr:uid="{00000000-0005-0000-0000-000092060000}"/>
    <cellStyle name="_Argentina 2008_China Beijing 09 Org Act_3Q2011_TP_Outbound_Grid_ongoing (version 4) 2" xfId="2535" xr:uid="{00000000-0005-0000-0000-000093060000}"/>
    <cellStyle name="_Argentina 2008_China Beijing 09 Org Act_3Q2011_TP_Outbound_Grid_ongoing (version 4) backup" xfId="2536" xr:uid="{00000000-0005-0000-0000-000094060000}"/>
    <cellStyle name="_Argentina 2008_China Beijing 09 Org Act_3Q2011_TP_Outbound_Grid_ongoing (version 4) backup 2" xfId="2537" xr:uid="{00000000-0005-0000-0000-000095060000}"/>
    <cellStyle name="_Argentina 2008_China Beijing 09 Org Act_3Q2011_TP_Outbound_Grid_ongoing v2" xfId="2538" xr:uid="{00000000-0005-0000-0000-000096060000}"/>
    <cellStyle name="_Argentina 2008_China Beijing 09 Org Act_3Q2011_TP_Outbound_Grid_ongoing v2 2" xfId="2539" xr:uid="{00000000-0005-0000-0000-000097060000}"/>
    <cellStyle name="_Argentina 2008_China Beijing 09 Org Act_BU31035 Taiwan Interco Template" xfId="2540" xr:uid="{00000000-0005-0000-0000-000098060000}"/>
    <cellStyle name="_Argentina 2008_China Beijing 09 Org Act_BU31035 Taiwan Interco Template 2" xfId="2541" xr:uid="{00000000-0005-0000-0000-000099060000}"/>
    <cellStyle name="_Argentina 2008_China Beijing 09 Org Act_IT_Investments_" xfId="2542" xr:uid="{00000000-0005-0000-0000-00009A060000}"/>
    <cellStyle name="_Argentina 2008_China Beijing 09 Org Act_IT_Investments_ 2" xfId="2543" xr:uid="{00000000-0005-0000-0000-00009B060000}"/>
    <cellStyle name="_Argentina 2008_China Beijing 09 Org Act_Q1_2011 IT TP Corp Svcs Excl FFI" xfId="2544" xr:uid="{00000000-0005-0000-0000-00009C060000}"/>
    <cellStyle name="_Argentina 2008_China Beijing 09 Org Act_Q1_2011 IT TP Corp Svcs Excl FFI 2" xfId="2545" xr:uid="{00000000-0005-0000-0000-00009D060000}"/>
    <cellStyle name="_Argentina 2008_China Beijing 09 Projection" xfId="2546" xr:uid="{00000000-0005-0000-0000-00009E060000}"/>
    <cellStyle name="_Argentina 2008_China Beijing 09 Projection 2" xfId="2547" xr:uid="{00000000-0005-0000-0000-00009F060000}"/>
    <cellStyle name="_Argentina 2008_China Beijing 09 Projection_03Q11 Australia US TP OB Invoice Final" xfId="2548" xr:uid="{00000000-0005-0000-0000-0000A0060000}"/>
    <cellStyle name="_Argentina 2008_China Beijing 09 Projection_03Q11 Australia US TP OB Invoice Final 2" xfId="2549" xr:uid="{00000000-0005-0000-0000-0000A1060000}"/>
    <cellStyle name="_Argentina 2008_China Beijing 09 Projection_2010_Q2_IT" xfId="2550" xr:uid="{00000000-0005-0000-0000-0000A2060000}"/>
    <cellStyle name="_Argentina 2008_China Beijing 09 Projection_2010_Q2_IT 2" xfId="2551" xr:uid="{00000000-0005-0000-0000-0000A3060000}"/>
    <cellStyle name="_Argentina 2008_China Beijing 09 Projection_2010_Q3_TP_Summary_TPO" xfId="2552" xr:uid="{00000000-0005-0000-0000-0000A4060000}"/>
    <cellStyle name="_Argentina 2008_China Beijing 09 Projection_2010_Q3_TP_Summary_TPO 2" xfId="2553" xr:uid="{00000000-0005-0000-0000-0000A5060000}"/>
    <cellStyle name="_Argentina 2008_China Beijing 09 Projection_2Q2011 Expat " xfId="2554" xr:uid="{00000000-0005-0000-0000-0000A6060000}"/>
    <cellStyle name="_Argentina 2008_China Beijing 09 Projection_2Q2011 Expat  2" xfId="2555" xr:uid="{00000000-0005-0000-0000-0000A7060000}"/>
    <cellStyle name="_Argentina 2008_China Beijing 09 Projection_3Q2011_TP_Outbound_Grid_ongoing (version 4)" xfId="2556" xr:uid="{00000000-0005-0000-0000-0000A8060000}"/>
    <cellStyle name="_Argentina 2008_China Beijing 09 Projection_3Q2011_TP_Outbound_Grid_ongoing (version 4) 2" xfId="2557" xr:uid="{00000000-0005-0000-0000-0000A9060000}"/>
    <cellStyle name="_Argentina 2008_China Beijing 09 Projection_3Q2011_TP_Outbound_Grid_ongoing (version 4) backup" xfId="2558" xr:uid="{00000000-0005-0000-0000-0000AA060000}"/>
    <cellStyle name="_Argentina 2008_China Beijing 09 Projection_3Q2011_TP_Outbound_Grid_ongoing (version 4) backup 2" xfId="2559" xr:uid="{00000000-0005-0000-0000-0000AB060000}"/>
    <cellStyle name="_Argentina 2008_China Beijing 09 Projection_3Q2011_TP_Outbound_Grid_ongoing v2" xfId="2560" xr:uid="{00000000-0005-0000-0000-0000AC060000}"/>
    <cellStyle name="_Argentina 2008_China Beijing 09 Projection_3Q2011_TP_Outbound_Grid_ongoing v2 2" xfId="2561" xr:uid="{00000000-0005-0000-0000-0000AD060000}"/>
    <cellStyle name="_Argentina 2008_China Beijing 09 Projection_BU31035 Taiwan Interco Template" xfId="2562" xr:uid="{00000000-0005-0000-0000-0000AE060000}"/>
    <cellStyle name="_Argentina 2008_China Beijing 09 Projection_BU31035 Taiwan Interco Template 2" xfId="2563" xr:uid="{00000000-0005-0000-0000-0000AF060000}"/>
    <cellStyle name="_Argentina 2008_China Beijing 09 Projection_IT_Investments_" xfId="2564" xr:uid="{00000000-0005-0000-0000-0000B0060000}"/>
    <cellStyle name="_Argentina 2008_China Beijing 09 Projection_IT_Investments_ 2" xfId="2565" xr:uid="{00000000-0005-0000-0000-0000B1060000}"/>
    <cellStyle name="_Argentina 2008_China Beijing 09 Projection_Q1_2011 IT TP Corp Svcs Excl FFI" xfId="2566" xr:uid="{00000000-0005-0000-0000-0000B2060000}"/>
    <cellStyle name="_Argentina 2008_China Beijing 09 Projection_Q1_2011 IT TP Corp Svcs Excl FFI 2" xfId="2567" xr:uid="{00000000-0005-0000-0000-0000B3060000}"/>
    <cellStyle name="_Argentina 2008_IT_Investments_" xfId="2568" xr:uid="{00000000-0005-0000-0000-0000B4060000}"/>
    <cellStyle name="_Argentina 2008_IT_Investments_ 2" xfId="2569" xr:uid="{00000000-0005-0000-0000-0000B5060000}"/>
    <cellStyle name="_Argentina 2008_Kor 09 Org Act" xfId="2570" xr:uid="{00000000-0005-0000-0000-0000B6060000}"/>
    <cellStyle name="_Argentina 2008_Kor 09 Org Act 2" xfId="2571" xr:uid="{00000000-0005-0000-0000-0000B7060000}"/>
    <cellStyle name="_Argentina 2008_Kor 09 Org Act_03Q11 Australia US TP OB Invoice Final" xfId="2572" xr:uid="{00000000-0005-0000-0000-0000B8060000}"/>
    <cellStyle name="_Argentina 2008_Kor 09 Org Act_03Q11 Australia US TP OB Invoice Final 2" xfId="2573" xr:uid="{00000000-0005-0000-0000-0000B9060000}"/>
    <cellStyle name="_Argentina 2008_Kor 09 Org Act_2010_Q2_IT" xfId="2574" xr:uid="{00000000-0005-0000-0000-0000BA060000}"/>
    <cellStyle name="_Argentina 2008_Kor 09 Org Act_2010_Q2_IT 2" xfId="2575" xr:uid="{00000000-0005-0000-0000-0000BB060000}"/>
    <cellStyle name="_Argentina 2008_Kor 09 Org Act_2010_Q3_TP_Summary_TPO" xfId="2576" xr:uid="{00000000-0005-0000-0000-0000BC060000}"/>
    <cellStyle name="_Argentina 2008_Kor 09 Org Act_2010_Q3_TP_Summary_TPO 2" xfId="2577" xr:uid="{00000000-0005-0000-0000-0000BD060000}"/>
    <cellStyle name="_Argentina 2008_Kor 09 Org Act_2Q2011 Expat " xfId="2578" xr:uid="{00000000-0005-0000-0000-0000BE060000}"/>
    <cellStyle name="_Argentina 2008_Kor 09 Org Act_2Q2011 Expat  2" xfId="2579" xr:uid="{00000000-0005-0000-0000-0000BF060000}"/>
    <cellStyle name="_Argentina 2008_Kor 09 Org Act_3Q2011_TP_Outbound_Grid_ongoing (version 4)" xfId="2580" xr:uid="{00000000-0005-0000-0000-0000C0060000}"/>
    <cellStyle name="_Argentina 2008_Kor 09 Org Act_3Q2011_TP_Outbound_Grid_ongoing (version 4) 2" xfId="2581" xr:uid="{00000000-0005-0000-0000-0000C1060000}"/>
    <cellStyle name="_Argentina 2008_Kor 09 Org Act_3Q2011_TP_Outbound_Grid_ongoing (version 4) backup" xfId="2582" xr:uid="{00000000-0005-0000-0000-0000C2060000}"/>
    <cellStyle name="_Argentina 2008_Kor 09 Org Act_3Q2011_TP_Outbound_Grid_ongoing (version 4) backup 2" xfId="2583" xr:uid="{00000000-0005-0000-0000-0000C3060000}"/>
    <cellStyle name="_Argentina 2008_Kor 09 Org Act_3Q2011_TP_Outbound_Grid_ongoing v2" xfId="2584" xr:uid="{00000000-0005-0000-0000-0000C4060000}"/>
    <cellStyle name="_Argentina 2008_Kor 09 Org Act_3Q2011_TP_Outbound_Grid_ongoing v2 2" xfId="2585" xr:uid="{00000000-0005-0000-0000-0000C5060000}"/>
    <cellStyle name="_Argentina 2008_Kor 09 Org Act_BU31035 Taiwan Interco Template" xfId="2586" xr:uid="{00000000-0005-0000-0000-0000C6060000}"/>
    <cellStyle name="_Argentina 2008_Kor 09 Org Act_BU31035 Taiwan Interco Template 2" xfId="2587" xr:uid="{00000000-0005-0000-0000-0000C7060000}"/>
    <cellStyle name="_Argentina 2008_Kor 09 Org Act_IT_Investments_" xfId="2588" xr:uid="{00000000-0005-0000-0000-0000C8060000}"/>
    <cellStyle name="_Argentina 2008_Kor 09 Org Act_IT_Investments_ 2" xfId="2589" xr:uid="{00000000-0005-0000-0000-0000C9060000}"/>
    <cellStyle name="_Argentina 2008_Kor 09 Org Act_Q1_2011 IT TP Corp Svcs Excl FFI" xfId="2590" xr:uid="{00000000-0005-0000-0000-0000CA060000}"/>
    <cellStyle name="_Argentina 2008_Kor 09 Org Act_Q1_2011 IT TP Corp Svcs Excl FFI 2" xfId="2591" xr:uid="{00000000-0005-0000-0000-0000CB060000}"/>
    <cellStyle name="_Argentina 2008_Q1_2011 IT TP Corp Svcs Excl FFI" xfId="2592" xr:uid="{00000000-0005-0000-0000-0000CC060000}"/>
    <cellStyle name="_Argentina 2008_Q1_2011 IT TP Corp Svcs Excl FFI 2" xfId="2593" xr:uid="{00000000-0005-0000-0000-0000CD060000}"/>
    <cellStyle name="_Argentina AW Expense pass-through to Brazil" xfId="2594" xr:uid="{00000000-0005-0000-0000-0000CE060000}"/>
    <cellStyle name="_Argentina AW Expense pass-through to Brazil 2" xfId="2595" xr:uid="{00000000-0005-0000-0000-0000CF060000}"/>
    <cellStyle name="_Argentina Inbound Invoice 2Q 2010 v2 FINAL" xfId="2596" xr:uid="{00000000-0005-0000-0000-0000D0060000}"/>
    <cellStyle name="_Argentina Inbound Invoice 2Q 2010 v2 FINAL 2" xfId="2597" xr:uid="{00000000-0005-0000-0000-0000D1060000}"/>
    <cellStyle name="_Argentina Inbound Invoice 3Q 2010 v2" xfId="2598" xr:uid="{00000000-0005-0000-0000-0000D2060000}"/>
    <cellStyle name="_Argentina Inbound Invoice 3Q 2010 v2 2" xfId="2599" xr:uid="{00000000-0005-0000-0000-0000D3060000}"/>
    <cellStyle name="_Argentina Inbound Invoice 3Q 2010 without Gross income tax" xfId="2600" xr:uid="{00000000-0005-0000-0000-0000D4060000}"/>
    <cellStyle name="_Argentina Inbound Invoice 3Q 2010 without Gross income tax 2" xfId="2601" xr:uid="{00000000-0005-0000-0000-0000D5060000}"/>
    <cellStyle name="_Argentina Inbound Services 1Q 2009" xfId="2602" xr:uid="{00000000-0005-0000-0000-0000D6060000}"/>
    <cellStyle name="_Argentina Inbound Services 1Q 2009 2" xfId="2603" xr:uid="{00000000-0005-0000-0000-0000D7060000}"/>
    <cellStyle name="_Argentina Inbound Services 1Q 2009 2 2" xfId="2604" xr:uid="{00000000-0005-0000-0000-0000D8060000}"/>
    <cellStyle name="_Argentina Inbound Services 1Q 2009 3" xfId="2605" xr:uid="{00000000-0005-0000-0000-0000D9060000}"/>
    <cellStyle name="_Argentina Inbound Services 1Q 2010" xfId="2606" xr:uid="{00000000-0005-0000-0000-0000DA060000}"/>
    <cellStyle name="_Argentina Inbound Services 1Q 2010 2" xfId="2607" xr:uid="{00000000-0005-0000-0000-0000DB060000}"/>
    <cellStyle name="_Argentina Inbound Services 1Q 2010 revised 5-11-10" xfId="2608" xr:uid="{00000000-0005-0000-0000-0000DC060000}"/>
    <cellStyle name="_Argentina Inbound Services 1Q 2010 revised 5-11-10 2" xfId="2609" xr:uid="{00000000-0005-0000-0000-0000DD060000}"/>
    <cellStyle name="_Argentina Inbound Services 1Q 2010 v3 6-22-10" xfId="2610" xr:uid="{00000000-0005-0000-0000-0000DE060000}"/>
    <cellStyle name="_Argentina Inbound Services 1Q 2010 v3 6-22-10 2" xfId="2611" xr:uid="{00000000-0005-0000-0000-0000DF060000}"/>
    <cellStyle name="_Argentina Inbound Services 1Q 2010 V3 revised 6-3-10" xfId="2612" xr:uid="{00000000-0005-0000-0000-0000E0060000}"/>
    <cellStyle name="_Argentina Inbound Services 1Q 2010 V3 revised 6-3-10 2" xfId="2613" xr:uid="{00000000-0005-0000-0000-0000E1060000}"/>
    <cellStyle name="_Argentina Inbound Services 1Q 2010 v4 6-22-10" xfId="2614" xr:uid="{00000000-0005-0000-0000-0000E2060000}"/>
    <cellStyle name="_Argentina Inbound Services 1Q 2010 v4 6-22-10 2" xfId="2615" xr:uid="{00000000-0005-0000-0000-0000E3060000}"/>
    <cellStyle name="_Argentina Inbound Services 4Q 09" xfId="2616" xr:uid="{00000000-0005-0000-0000-0000E4060000}"/>
    <cellStyle name="_Argentina Inbound Services 4Q 09 2" xfId="2617" xr:uid="{00000000-0005-0000-0000-0000E5060000}"/>
    <cellStyle name="_Argentina Metlife 34011 TP Template1208" xfId="2618" xr:uid="{00000000-0005-0000-0000-0000E6060000}"/>
    <cellStyle name="_Argentina Metlife 34011 TP Template1208 2" xfId="2619" xr:uid="{00000000-0005-0000-0000-0000E7060000}"/>
    <cellStyle name="_Argentina Metlife Vida 34011 TP Template 0209V2" xfId="2620" xr:uid="{00000000-0005-0000-0000-0000E8060000}"/>
    <cellStyle name="_Argentina Metlife Vida 34011 TP Template 0209V2 2" xfId="2621" xr:uid="{00000000-0005-0000-0000-0000E9060000}"/>
    <cellStyle name="_Argentina Metlife Vida 34011 TP Template 0209V2 2 2" xfId="2622" xr:uid="{00000000-0005-0000-0000-0000EA060000}"/>
    <cellStyle name="_Argentina Metlife Vida 34011 TP Template 0209V2 3" xfId="2623" xr:uid="{00000000-0005-0000-0000-0000EB060000}"/>
    <cellStyle name="_Argentina Metlife Vida 34011 TP Template 0210" xfId="2624" xr:uid="{00000000-0005-0000-0000-0000EC060000}"/>
    <cellStyle name="_Argentina Metlife Vida 34011 TP Template 0210 2" xfId="2625" xr:uid="{00000000-0005-0000-0000-0000ED060000}"/>
    <cellStyle name="_Argentina Metlife Vida 34011 TP Template 02-11" xfId="2626" xr:uid="{00000000-0005-0000-0000-0000EE060000}"/>
    <cellStyle name="_Argentina Metlife Vida 34011 TP Template 02-11 2" xfId="2627" xr:uid="{00000000-0005-0000-0000-0000EF060000}"/>
    <cellStyle name="_Argentina Metlife Vida 34011 TP Template 03 09" xfId="2628" xr:uid="{00000000-0005-0000-0000-0000F0060000}"/>
    <cellStyle name="_Argentina Metlife Vida 34011 TP Template 03 09 2" xfId="2629" xr:uid="{00000000-0005-0000-0000-0000F1060000}"/>
    <cellStyle name="_Argentina Metlife Vida 34011 TP Template 03 09 2 2" xfId="2630" xr:uid="{00000000-0005-0000-0000-0000F2060000}"/>
    <cellStyle name="_Argentina Metlife Vida 34011 TP Template 03 09 3" xfId="2631" xr:uid="{00000000-0005-0000-0000-0000F3060000}"/>
    <cellStyle name="_Argentina Metlife Vida 34011 TP Template 0310" xfId="2632" xr:uid="{00000000-0005-0000-0000-0000F4060000}"/>
    <cellStyle name="_Argentina Metlife Vida 34011 TP Template 0310 2" xfId="2633" xr:uid="{00000000-0005-0000-0000-0000F5060000}"/>
    <cellStyle name="_Argentina Metlife Vida 34011 TP Template 03-11" xfId="2634" xr:uid="{00000000-0005-0000-0000-0000F6060000}"/>
    <cellStyle name="_Argentina Metlife Vida 34011 TP Template 03-11 2" xfId="2635" xr:uid="{00000000-0005-0000-0000-0000F7060000}"/>
    <cellStyle name="_Argentina Metlife Vida 34011 TP Template 06 09" xfId="2636" xr:uid="{00000000-0005-0000-0000-0000F8060000}"/>
    <cellStyle name="_Argentina Metlife Vida 34011 TP Template 06 09 2" xfId="2637" xr:uid="{00000000-0005-0000-0000-0000F9060000}"/>
    <cellStyle name="_Argentina Metlife Vida 34011 TP Template 0710" xfId="2638" xr:uid="{00000000-0005-0000-0000-0000FA060000}"/>
    <cellStyle name="_Argentina Metlife Vida 34011 TP Template 0710 2" xfId="2639" xr:uid="{00000000-0005-0000-0000-0000FB060000}"/>
    <cellStyle name="_Argentina Metlife Vida 34011 TP Template 1009" xfId="2640" xr:uid="{00000000-0005-0000-0000-0000FC060000}"/>
    <cellStyle name="_Argentina Metlife Vida 34011 TP Template 1009 2" xfId="2641" xr:uid="{00000000-0005-0000-0000-0000FD060000}"/>
    <cellStyle name="_Argentina Metlife Vida 34011 TP Template 11-11 (only pass-throug expenses" xfId="2642" xr:uid="{00000000-0005-0000-0000-0000FE060000}"/>
    <cellStyle name="_Argentina Metlife Vida 34011 TP Template 11-11 (only pass-throug expenses 2" xfId="2643" xr:uid="{00000000-0005-0000-0000-0000FF060000}"/>
    <cellStyle name="_Argentina Metlife Vida 34011 TP Template 12-10" xfId="2644" xr:uid="{00000000-0005-0000-0000-000000070000}"/>
    <cellStyle name="_Argentina Metlife Vida 34011 TP Template 12-10 2" xfId="2645" xr:uid="{00000000-0005-0000-0000-000001070000}"/>
    <cellStyle name="_Argentina Quarterly TP Invoice Template" xfId="2646" xr:uid="{00000000-0005-0000-0000-000002070000}"/>
    <cellStyle name="_Argentina Quarterly TP Invoice Template 2" xfId="2647" xr:uid="{00000000-0005-0000-0000-000003070000}"/>
    <cellStyle name="_Argentina_2010_Q2_IT" xfId="2648" xr:uid="{00000000-0005-0000-0000-000004070000}"/>
    <cellStyle name="_Argentina_2010_Q3_TP_Summary_TPO" xfId="2649" xr:uid="{00000000-0005-0000-0000-000005070000}"/>
    <cellStyle name="_Argentina_Ibound_invoices_3Q_2009" xfId="2650" xr:uid="{00000000-0005-0000-0000-000006070000}"/>
    <cellStyle name="_Argentina_Ibound_invoices_3Q_2009 2" xfId="2651" xr:uid="{00000000-0005-0000-0000-000007070000}"/>
    <cellStyle name="_Argentina_Inbound_Invoice_3Q_2010" xfId="2652" xr:uid="{00000000-0005-0000-0000-000008070000}"/>
    <cellStyle name="_Argentina_Inbound_Invoice_3Q_2010 2" xfId="2653" xr:uid="{00000000-0005-0000-0000-000009070000}"/>
    <cellStyle name="_Argentina_Inbound_Services_Invoice_1Q_2009" xfId="2654" xr:uid="{00000000-0005-0000-0000-00000A070000}"/>
    <cellStyle name="_Argentina_Inbound_Services_Invoice_1Q_2009 2" xfId="2655" xr:uid="{00000000-0005-0000-0000-00000B070000}"/>
    <cellStyle name="_Argentina_Inbound_Services_Invoice_1Q_2009_~4991161" xfId="2656" xr:uid="{00000000-0005-0000-0000-00000C070000}"/>
    <cellStyle name="_Argentina_Inbound_Services_Invoice_1Q_2009_~4991161 2" xfId="2657" xr:uid="{00000000-0005-0000-0000-00000D070000}"/>
    <cellStyle name="_Argentina_Inbound_Services_Invoice_1Q_2009_02Q10 HKM TP USIB Invoice" xfId="2658" xr:uid="{00000000-0005-0000-0000-00000E070000}"/>
    <cellStyle name="_Argentina_Inbound_Services_Invoice_1Q_2009_02Q10 HKM TP USIB Invoice 2" xfId="2659" xr:uid="{00000000-0005-0000-0000-00000F070000}"/>
    <cellStyle name="_Argentina_Inbound_Services_Invoice_1Q_2009_Chile_Quarterly_TP_Invoice_Template_Final_Q3_2010 v2" xfId="2660" xr:uid="{00000000-0005-0000-0000-000010070000}"/>
    <cellStyle name="_Argentina_Inbound_Services_Invoice_1Q_2009_Chile_Quarterly_TP_Invoice_Template_Final_Q3_2010 v2 2" xfId="2661" xr:uid="{00000000-0005-0000-0000-000011070000}"/>
    <cellStyle name="_Argentina_IT_Investments_" xfId="2662" xr:uid="{00000000-0005-0000-0000-000012070000}"/>
    <cellStyle name="_Argentina_Q1_2011 IT TP Corp Svcs Excl FFI" xfId="2663" xr:uid="{00000000-0005-0000-0000-000013070000}"/>
    <cellStyle name="_Argentina_Q3 TP Template Corp Svcs Excl FFI - v2" xfId="2664" xr:uid="{00000000-0005-0000-0000-000014070000}"/>
    <cellStyle name="_Arquivo_Contábil052011" xfId="2665" xr:uid="{00000000-0005-0000-0000-000015070000}"/>
    <cellStyle name="_Atestado Reservas 201012 " xfId="854" xr:uid="{00000000-0005-0000-0000-000016070000}"/>
    <cellStyle name="_Atestado Reservas PP BRGAAP e USGAAP - 201106 - Contabil" xfId="855" xr:uid="{00000000-0005-0000-0000-000017070000}"/>
    <cellStyle name="_Atestado VI 20110228_Contabil_Final" xfId="2666" xr:uid="{00000000-0005-0000-0000-000018070000}"/>
    <cellStyle name="_Atestado VI BRGAAP, USGAAP 20080831_contabil" xfId="2667" xr:uid="{00000000-0005-0000-0000-000019070000}"/>
    <cellStyle name="_Aus 09 HO Act" xfId="2668" xr:uid="{00000000-0005-0000-0000-00001A070000}"/>
    <cellStyle name="_Aus 09 HO Act 2" xfId="2669" xr:uid="{00000000-0005-0000-0000-00001B070000}"/>
    <cellStyle name="_Aus 09 HO Act_03Q11 Australia US TP OB Invoice Final" xfId="2670" xr:uid="{00000000-0005-0000-0000-00001C070000}"/>
    <cellStyle name="_Aus 09 HO Act_03Q11 Australia US TP OB Invoice Final 2" xfId="2671" xr:uid="{00000000-0005-0000-0000-00001D070000}"/>
    <cellStyle name="_Aus 09 HO Act_2010_Q2_IT" xfId="2672" xr:uid="{00000000-0005-0000-0000-00001E070000}"/>
    <cellStyle name="_Aus 09 HO Act_2010_Q2_IT 2" xfId="2673" xr:uid="{00000000-0005-0000-0000-00001F070000}"/>
    <cellStyle name="_Aus 09 HO Act_2010_Q3_TP_Summary_TPO" xfId="2674" xr:uid="{00000000-0005-0000-0000-000020070000}"/>
    <cellStyle name="_Aus 09 HO Act_2010_Q3_TP_Summary_TPO 2" xfId="2675" xr:uid="{00000000-0005-0000-0000-000021070000}"/>
    <cellStyle name="_Aus 09 HO Act_2Q2011 Expat " xfId="2676" xr:uid="{00000000-0005-0000-0000-000022070000}"/>
    <cellStyle name="_Aus 09 HO Act_2Q2011 Expat  2" xfId="2677" xr:uid="{00000000-0005-0000-0000-000023070000}"/>
    <cellStyle name="_Aus 09 HO Act_3Q2011_TP_Outbound_Grid_ongoing (version 4)" xfId="2678" xr:uid="{00000000-0005-0000-0000-000024070000}"/>
    <cellStyle name="_Aus 09 HO Act_3Q2011_TP_Outbound_Grid_ongoing (version 4) 2" xfId="2679" xr:uid="{00000000-0005-0000-0000-000025070000}"/>
    <cellStyle name="_Aus 09 HO Act_3Q2011_TP_Outbound_Grid_ongoing (version 4) backup" xfId="2680" xr:uid="{00000000-0005-0000-0000-000026070000}"/>
    <cellStyle name="_Aus 09 HO Act_3Q2011_TP_Outbound_Grid_ongoing (version 4) backup 2" xfId="2681" xr:uid="{00000000-0005-0000-0000-000027070000}"/>
    <cellStyle name="_Aus 09 HO Act_3Q2011_TP_Outbound_Grid_ongoing v2" xfId="2682" xr:uid="{00000000-0005-0000-0000-000028070000}"/>
    <cellStyle name="_Aus 09 HO Act_3Q2011_TP_Outbound_Grid_ongoing v2 2" xfId="2683" xr:uid="{00000000-0005-0000-0000-000029070000}"/>
    <cellStyle name="_Aus 09 HO Act_BU31035 Taiwan Interco Template" xfId="2684" xr:uid="{00000000-0005-0000-0000-00002A070000}"/>
    <cellStyle name="_Aus 09 HO Act_BU31035 Taiwan Interco Template 2" xfId="2685" xr:uid="{00000000-0005-0000-0000-00002B070000}"/>
    <cellStyle name="_Aus 09 HO Act_China Beijing 09 HO Act" xfId="2686" xr:uid="{00000000-0005-0000-0000-00002C070000}"/>
    <cellStyle name="_Aus 09 HO Act_China Beijing 09 HO Act 2" xfId="2687" xr:uid="{00000000-0005-0000-0000-00002D070000}"/>
    <cellStyle name="_Aus 09 HO Act_IT_Investments_" xfId="2688" xr:uid="{00000000-0005-0000-0000-00002E070000}"/>
    <cellStyle name="_Aus 09 HO Act_IT_Investments_ 2" xfId="2689" xr:uid="{00000000-0005-0000-0000-00002F070000}"/>
    <cellStyle name="_Aus 09 HO Act_Q1_2011 IT TP Corp Svcs Excl FFI" xfId="2690" xr:uid="{00000000-0005-0000-0000-000030070000}"/>
    <cellStyle name="_Aus 09 HO Act_Q1_2011 IT TP Corp Svcs Excl FFI 2" xfId="2691" xr:uid="{00000000-0005-0000-0000-000031070000}"/>
    <cellStyle name="_Aus 09 Org Act" xfId="2692" xr:uid="{00000000-0005-0000-0000-000032070000}"/>
    <cellStyle name="_Aus 09 Org Act 2" xfId="2693" xr:uid="{00000000-0005-0000-0000-000033070000}"/>
    <cellStyle name="_Aus 09 Org Act_03Q11 Australia US TP OB Invoice Final" xfId="2694" xr:uid="{00000000-0005-0000-0000-000034070000}"/>
    <cellStyle name="_Aus 09 Org Act_03Q11 Australia US TP OB Invoice Final 2" xfId="2695" xr:uid="{00000000-0005-0000-0000-000035070000}"/>
    <cellStyle name="_Aus 09 Org Act_2010_Q2_IT" xfId="2696" xr:uid="{00000000-0005-0000-0000-000036070000}"/>
    <cellStyle name="_Aus 09 Org Act_2010_Q2_IT 2" xfId="2697" xr:uid="{00000000-0005-0000-0000-000037070000}"/>
    <cellStyle name="_Aus 09 Org Act_2010_Q3_TP_Summary_TPO" xfId="2698" xr:uid="{00000000-0005-0000-0000-000038070000}"/>
    <cellStyle name="_Aus 09 Org Act_2010_Q3_TP_Summary_TPO 2" xfId="2699" xr:uid="{00000000-0005-0000-0000-000039070000}"/>
    <cellStyle name="_Aus 09 Org Act_2Q2011 Expat " xfId="2700" xr:uid="{00000000-0005-0000-0000-00003A070000}"/>
    <cellStyle name="_Aus 09 Org Act_2Q2011 Expat  2" xfId="2701" xr:uid="{00000000-0005-0000-0000-00003B070000}"/>
    <cellStyle name="_Aus 09 Org Act_3Q2011_TP_Outbound_Grid_ongoing (version 4)" xfId="2702" xr:uid="{00000000-0005-0000-0000-00003C070000}"/>
    <cellStyle name="_Aus 09 Org Act_3Q2011_TP_Outbound_Grid_ongoing (version 4) 2" xfId="2703" xr:uid="{00000000-0005-0000-0000-00003D070000}"/>
    <cellStyle name="_Aus 09 Org Act_3Q2011_TP_Outbound_Grid_ongoing (version 4) backup" xfId="2704" xr:uid="{00000000-0005-0000-0000-00003E070000}"/>
    <cellStyle name="_Aus 09 Org Act_3Q2011_TP_Outbound_Grid_ongoing (version 4) backup 2" xfId="2705" xr:uid="{00000000-0005-0000-0000-00003F070000}"/>
    <cellStyle name="_Aus 09 Org Act_3Q2011_TP_Outbound_Grid_ongoing v2" xfId="2706" xr:uid="{00000000-0005-0000-0000-000040070000}"/>
    <cellStyle name="_Aus 09 Org Act_3Q2011_TP_Outbound_Grid_ongoing v2 2" xfId="2707" xr:uid="{00000000-0005-0000-0000-000041070000}"/>
    <cellStyle name="_Aus 09 Org Act_BU31035 Taiwan Interco Template" xfId="2708" xr:uid="{00000000-0005-0000-0000-000042070000}"/>
    <cellStyle name="_Aus 09 Org Act_BU31035 Taiwan Interco Template 2" xfId="2709" xr:uid="{00000000-0005-0000-0000-000043070000}"/>
    <cellStyle name="_Aus 09 Org Act_IT_Investments_" xfId="2710" xr:uid="{00000000-0005-0000-0000-000044070000}"/>
    <cellStyle name="_Aus 09 Org Act_IT_Investments_ 2" xfId="2711" xr:uid="{00000000-0005-0000-0000-000045070000}"/>
    <cellStyle name="_Aus 09 Org Act_Q1_2011 IT TP Corp Svcs Excl FFI" xfId="2712" xr:uid="{00000000-0005-0000-0000-000046070000}"/>
    <cellStyle name="_Aus 09 Org Act_Q1_2011 IT TP Corp Svcs Excl FFI 2" xfId="2713" xr:uid="{00000000-0005-0000-0000-000047070000}"/>
    <cellStyle name="_Aus HO Act" xfId="2714" xr:uid="{00000000-0005-0000-0000-000048070000}"/>
    <cellStyle name="_Aus HO Act 2" xfId="2715" xr:uid="{00000000-0005-0000-0000-000049070000}"/>
    <cellStyle name="_Aus HO Act_03Q11 Australia US TP OB Invoice Final" xfId="2716" xr:uid="{00000000-0005-0000-0000-00004A070000}"/>
    <cellStyle name="_Aus HO Act_03Q11 Australia US TP OB Invoice Final 2" xfId="2717" xr:uid="{00000000-0005-0000-0000-00004B070000}"/>
    <cellStyle name="_Aus HO Act_2010_Q2_IT" xfId="2718" xr:uid="{00000000-0005-0000-0000-00004C070000}"/>
    <cellStyle name="_Aus HO Act_2010_Q2_IT 2" xfId="2719" xr:uid="{00000000-0005-0000-0000-00004D070000}"/>
    <cellStyle name="_Aus HO Act_2010_Q3_TP_Summary_TPO" xfId="2720" xr:uid="{00000000-0005-0000-0000-00004E070000}"/>
    <cellStyle name="_Aus HO Act_2010_Q3_TP_Summary_TPO 2" xfId="2721" xr:uid="{00000000-0005-0000-0000-00004F070000}"/>
    <cellStyle name="_Aus HO Act_2Q2011 Expat " xfId="2722" xr:uid="{00000000-0005-0000-0000-000050070000}"/>
    <cellStyle name="_Aus HO Act_2Q2011 Expat  2" xfId="2723" xr:uid="{00000000-0005-0000-0000-000051070000}"/>
    <cellStyle name="_Aus HO Act_3Q2011_TP_Outbound_Grid_ongoing (version 4)" xfId="2724" xr:uid="{00000000-0005-0000-0000-000052070000}"/>
    <cellStyle name="_Aus HO Act_3Q2011_TP_Outbound_Grid_ongoing (version 4) 2" xfId="2725" xr:uid="{00000000-0005-0000-0000-000053070000}"/>
    <cellStyle name="_Aus HO Act_3Q2011_TP_Outbound_Grid_ongoing (version 4) backup" xfId="2726" xr:uid="{00000000-0005-0000-0000-000054070000}"/>
    <cellStyle name="_Aus HO Act_3Q2011_TP_Outbound_Grid_ongoing (version 4) backup 2" xfId="2727" xr:uid="{00000000-0005-0000-0000-000055070000}"/>
    <cellStyle name="_Aus HO Act_3Q2011_TP_Outbound_Grid_ongoing v2" xfId="2728" xr:uid="{00000000-0005-0000-0000-000056070000}"/>
    <cellStyle name="_Aus HO Act_3Q2011_TP_Outbound_Grid_ongoing v2 2" xfId="2729" xr:uid="{00000000-0005-0000-0000-000057070000}"/>
    <cellStyle name="_Aus HO Act_BU31035 Taiwan Interco Template" xfId="2730" xr:uid="{00000000-0005-0000-0000-000058070000}"/>
    <cellStyle name="_Aus HO Act_BU31035 Taiwan Interco Template 2" xfId="2731" xr:uid="{00000000-0005-0000-0000-000059070000}"/>
    <cellStyle name="_Aus HO Act_China Beijing 09 HO Act" xfId="2732" xr:uid="{00000000-0005-0000-0000-00005A070000}"/>
    <cellStyle name="_Aus HO Act_China Beijing 09 HO Act 2" xfId="2733" xr:uid="{00000000-0005-0000-0000-00005B070000}"/>
    <cellStyle name="_Aus HO Act_IT_Investments_" xfId="2734" xr:uid="{00000000-0005-0000-0000-00005C070000}"/>
    <cellStyle name="_Aus HO Act_IT_Investments_ 2" xfId="2735" xr:uid="{00000000-0005-0000-0000-00005D070000}"/>
    <cellStyle name="_Aus HO Act_Q1_2011 IT TP Corp Svcs Excl FFI" xfId="2736" xr:uid="{00000000-0005-0000-0000-00005E070000}"/>
    <cellStyle name="_Aus HO Act_Q1_2011 IT TP Corp Svcs Excl FFI 2" xfId="2737" xr:uid="{00000000-0005-0000-0000-00005F070000}"/>
    <cellStyle name="_AUXILIAR $419.- AUDIT." xfId="2738" xr:uid="{00000000-0005-0000-0000-000060070000}"/>
    <cellStyle name="_AUXILIAR $419.- AUDIT. 2" xfId="2739" xr:uid="{00000000-0005-0000-0000-000061070000}"/>
    <cellStyle name="_AUXILIAR $419.- AUDIT._APLICAÇÃO" xfId="2740" xr:uid="{00000000-0005-0000-0000-000062070000}"/>
    <cellStyle name="_AUXILIAR $419.- AUDIT._APLICAÇÃO_HFM Dental" xfId="2741" xr:uid="{00000000-0005-0000-0000-000063070000}"/>
    <cellStyle name="_AUXILIAR $419.- AUDIT._check boy" xfId="2742" xr:uid="{00000000-0005-0000-0000-000064070000}"/>
    <cellStyle name="_AUXILIAR $419.- AUDIT._Check USGAAP" xfId="2743" xr:uid="{00000000-0005-0000-0000-000065070000}"/>
    <cellStyle name="_AUXILIAR $419.- AUDIT._Check USGAAP 2" xfId="2744" xr:uid="{00000000-0005-0000-0000-000066070000}"/>
    <cellStyle name="_AUXILIAR $419.- AUDIT._Check USGAAP_1" xfId="2745" xr:uid="{00000000-0005-0000-0000-000067070000}"/>
    <cellStyle name="_AUXILIAR $419.- AUDIT._Check USGAAP_1 2" xfId="2746" xr:uid="{00000000-0005-0000-0000-000068070000}"/>
    <cellStyle name="_AUXILIAR $419.- AUDIT._Check USGAAP_2" xfId="2747" xr:uid="{00000000-0005-0000-0000-000069070000}"/>
    <cellStyle name="_AUXILIAR $419.- AUDIT._Check USGAAP_2 2" xfId="2748" xr:uid="{00000000-0005-0000-0000-00006A070000}"/>
    <cellStyle name="_AUXILIAR $419.- AUDIT._Check USGAAP_Check USGAAP" xfId="2749" xr:uid="{00000000-0005-0000-0000-00006B070000}"/>
    <cellStyle name="_AUXILIAR $419.- AUDIT._Check USGAAP_Check USGAAP 2" xfId="2750" xr:uid="{00000000-0005-0000-0000-00006C070000}"/>
    <cellStyle name="_AUXILIAR $419.- AUDIT._OP Invest" xfId="2751" xr:uid="{00000000-0005-0000-0000-00006D070000}"/>
    <cellStyle name="_AUXILIAR $419.- AUDIT._OP Invest 2" xfId="2752" xr:uid="{00000000-0005-0000-0000-00006E070000}"/>
    <cellStyle name="_AUXILIAR $419.- AUDIT._OP Invest_HFM Dental" xfId="2753" xr:uid="{00000000-0005-0000-0000-00006F070000}"/>
    <cellStyle name="_AUXILIAR $419.- AUDIT._Plan1" xfId="2754" xr:uid="{00000000-0005-0000-0000-000070070000}"/>
    <cellStyle name="_AUXILIAR $419.- AUDIT._Plan1_HFM_Metro_12-11" xfId="2755" xr:uid="{00000000-0005-0000-0000-000071070000}"/>
    <cellStyle name="_AUXILIAR $419.- AUDIT._Plan1_HFM_Metro_12-11_check boy" xfId="2756" xr:uid="{00000000-0005-0000-0000-000072070000}"/>
    <cellStyle name="_AUXILIAR $419.- AUDIT._Plan1_HFM_Metro_12-11_Plan4" xfId="2757" xr:uid="{00000000-0005-0000-0000-000073070000}"/>
    <cellStyle name="_AUXILIAR $419.- AUDIT._Plan2" xfId="2758" xr:uid="{00000000-0005-0000-0000-000074070000}"/>
    <cellStyle name="_AUXILIAR $419.- AUDIT._Plan3" xfId="2759" xr:uid="{00000000-0005-0000-0000-000075070000}"/>
    <cellStyle name="_AUXILIAR $419.- AUDIT._Plan4" xfId="2760" xr:uid="{00000000-0005-0000-0000-000076070000}"/>
    <cellStyle name="_AUXILIAR $419.- AUDIT._Plan5" xfId="2761" xr:uid="{00000000-0005-0000-0000-000077070000}"/>
    <cellStyle name="_AW March Expenses" xfId="2762" xr:uid="{00000000-0005-0000-0000-000078070000}"/>
    <cellStyle name="_AW March Expenses 2" xfId="2763" xr:uid="{00000000-0005-0000-0000-000079070000}"/>
    <cellStyle name="_Bal seg mzo 08 al 150408" xfId="2764" xr:uid="{00000000-0005-0000-0000-00007A070000}"/>
    <cellStyle name="_Bal seg mzo 08 al 150408 2" xfId="2765" xr:uid="{00000000-0005-0000-0000-00007B070000}"/>
    <cellStyle name="_Bal seg mzo 08 al 150408_APLICAÇÃO" xfId="2766" xr:uid="{00000000-0005-0000-0000-00007C070000}"/>
    <cellStyle name="_Bal seg mzo 08 al 150408_APLICAÇÃO_HFM Dental" xfId="2767" xr:uid="{00000000-0005-0000-0000-00007D070000}"/>
    <cellStyle name="_Bal seg mzo 08 al 150408_check boy" xfId="2768" xr:uid="{00000000-0005-0000-0000-00007E070000}"/>
    <cellStyle name="_Bal seg mzo 08 al 150408_Check USGAAP" xfId="2769" xr:uid="{00000000-0005-0000-0000-00007F070000}"/>
    <cellStyle name="_Bal seg mzo 08 al 150408_Check USGAAP 2" xfId="2770" xr:uid="{00000000-0005-0000-0000-000080070000}"/>
    <cellStyle name="_Bal seg mzo 08 al 150408_Check USGAAP_1" xfId="2771" xr:uid="{00000000-0005-0000-0000-000081070000}"/>
    <cellStyle name="_Bal seg mzo 08 al 150408_Check USGAAP_1 2" xfId="2772" xr:uid="{00000000-0005-0000-0000-000082070000}"/>
    <cellStyle name="_Bal seg mzo 08 al 150408_Check USGAAP_2" xfId="2773" xr:uid="{00000000-0005-0000-0000-000083070000}"/>
    <cellStyle name="_Bal seg mzo 08 al 150408_Check USGAAP_2 2" xfId="2774" xr:uid="{00000000-0005-0000-0000-000084070000}"/>
    <cellStyle name="_Bal seg mzo 08 al 150408_Check USGAAP_Check USGAAP" xfId="2775" xr:uid="{00000000-0005-0000-0000-000085070000}"/>
    <cellStyle name="_Bal seg mzo 08 al 150408_Check USGAAP_Check USGAAP 2" xfId="2776" xr:uid="{00000000-0005-0000-0000-000086070000}"/>
    <cellStyle name="_Bal seg mzo 08 al 150408_OP Invest" xfId="2777" xr:uid="{00000000-0005-0000-0000-000087070000}"/>
    <cellStyle name="_Bal seg mzo 08 al 150408_OP Invest 2" xfId="2778" xr:uid="{00000000-0005-0000-0000-000088070000}"/>
    <cellStyle name="_Bal seg mzo 08 al 150408_OP Invest_HFM Dental" xfId="2779" xr:uid="{00000000-0005-0000-0000-000089070000}"/>
    <cellStyle name="_Bal seg mzo 08 al 150408_Plan1" xfId="2780" xr:uid="{00000000-0005-0000-0000-00008A070000}"/>
    <cellStyle name="_Bal seg mzo 08 al 150408_Plan1_HFM_Metro_12-11" xfId="2781" xr:uid="{00000000-0005-0000-0000-00008B070000}"/>
    <cellStyle name="_Bal seg mzo 08 al 150408_Plan1_HFM_Metro_12-11_check boy" xfId="2782" xr:uid="{00000000-0005-0000-0000-00008C070000}"/>
    <cellStyle name="_Bal seg mzo 08 al 150408_Plan1_HFM_Metro_12-11_Plan4" xfId="2783" xr:uid="{00000000-0005-0000-0000-00008D070000}"/>
    <cellStyle name="_Bal seg mzo 08 al 150408_Plan2" xfId="2784" xr:uid="{00000000-0005-0000-0000-00008E070000}"/>
    <cellStyle name="_Bal seg mzo 08 al 150408_Plan3" xfId="2785" xr:uid="{00000000-0005-0000-0000-00008F070000}"/>
    <cellStyle name="_Bal seg mzo 08 al 150408_Plan4" xfId="2786" xr:uid="{00000000-0005-0000-0000-000090070000}"/>
    <cellStyle name="_Bal seg mzo 08 al 150408_Plan5" xfId="2787" xr:uid="{00000000-0005-0000-0000-000091070000}"/>
    <cellStyle name="_Balancete Local" xfId="260" xr:uid="{00000000-0005-0000-0000-000092070000}"/>
    <cellStyle name="_Balanza hyperion" xfId="2788" xr:uid="{00000000-0005-0000-0000-000093070000}"/>
    <cellStyle name="_Balanza Pensiones" xfId="2789" xr:uid="{00000000-0005-0000-0000-000094070000}"/>
    <cellStyle name="_Balanza Pensiones 2" xfId="2790" xr:uid="{00000000-0005-0000-0000-000095070000}"/>
    <cellStyle name="_Balanza Pensiones_APLICAÇÃO" xfId="2791" xr:uid="{00000000-0005-0000-0000-000096070000}"/>
    <cellStyle name="_Balanza Pensiones_APLICAÇÃO_HFM Dental" xfId="2792" xr:uid="{00000000-0005-0000-0000-000097070000}"/>
    <cellStyle name="_Balanza Pensiones_check boy" xfId="2793" xr:uid="{00000000-0005-0000-0000-000098070000}"/>
    <cellStyle name="_Balanza Pensiones_Check USGAAP" xfId="2794" xr:uid="{00000000-0005-0000-0000-000099070000}"/>
    <cellStyle name="_Balanza Pensiones_Check USGAAP 2" xfId="2795" xr:uid="{00000000-0005-0000-0000-00009A070000}"/>
    <cellStyle name="_Balanza Pensiones_Check USGAAP_1" xfId="2796" xr:uid="{00000000-0005-0000-0000-00009B070000}"/>
    <cellStyle name="_Balanza Pensiones_Check USGAAP_1 2" xfId="2797" xr:uid="{00000000-0005-0000-0000-00009C070000}"/>
    <cellStyle name="_Balanza Pensiones_Check USGAAP_2" xfId="2798" xr:uid="{00000000-0005-0000-0000-00009D070000}"/>
    <cellStyle name="_Balanza Pensiones_Check USGAAP_2 2" xfId="2799" xr:uid="{00000000-0005-0000-0000-00009E070000}"/>
    <cellStyle name="_Balanza Pensiones_Check USGAAP_Check USGAAP" xfId="2800" xr:uid="{00000000-0005-0000-0000-00009F070000}"/>
    <cellStyle name="_Balanza Pensiones_Check USGAAP_Check USGAAP 2" xfId="2801" xr:uid="{00000000-0005-0000-0000-0000A0070000}"/>
    <cellStyle name="_Balanza Pensiones_OP Invest" xfId="2802" xr:uid="{00000000-0005-0000-0000-0000A1070000}"/>
    <cellStyle name="_Balanza Pensiones_OP Invest 2" xfId="2803" xr:uid="{00000000-0005-0000-0000-0000A2070000}"/>
    <cellStyle name="_Balanza Pensiones_OP Invest_HFM Dental" xfId="2804" xr:uid="{00000000-0005-0000-0000-0000A3070000}"/>
    <cellStyle name="_Balanza Pensiones_Plan1" xfId="2805" xr:uid="{00000000-0005-0000-0000-0000A4070000}"/>
    <cellStyle name="_Balanza Pensiones_Plan1_HFM_Metro_12-11" xfId="2806" xr:uid="{00000000-0005-0000-0000-0000A5070000}"/>
    <cellStyle name="_Balanza Pensiones_Plan1_HFM_Metro_12-11_check boy" xfId="2807" xr:uid="{00000000-0005-0000-0000-0000A6070000}"/>
    <cellStyle name="_Balanza Pensiones_Plan1_HFM_Metro_12-11_Plan4" xfId="2808" xr:uid="{00000000-0005-0000-0000-0000A7070000}"/>
    <cellStyle name="_Balanza Pensiones_Plan2" xfId="2809" xr:uid="{00000000-0005-0000-0000-0000A8070000}"/>
    <cellStyle name="_Balanza Pensiones_Plan3" xfId="2810" xr:uid="{00000000-0005-0000-0000-0000A9070000}"/>
    <cellStyle name="_Balanza Pensiones_Plan4" xfId="2811" xr:uid="{00000000-0005-0000-0000-0000AA070000}"/>
    <cellStyle name="_Balanza Pensiones_Plan5" xfId="2812" xr:uid="{00000000-0005-0000-0000-0000AB070000}"/>
    <cellStyle name="_Balanza STAT 2007" xfId="2813" xr:uid="{00000000-0005-0000-0000-0000AC070000}"/>
    <cellStyle name="_Balanza STAT 2007 2" xfId="2814" xr:uid="{00000000-0005-0000-0000-0000AD070000}"/>
    <cellStyle name="_Balanza STAT 2007_APLICAÇÃO" xfId="2815" xr:uid="{00000000-0005-0000-0000-0000AE070000}"/>
    <cellStyle name="_Balanza STAT 2007_APLICAÇÃO_HFM Dental" xfId="2816" xr:uid="{00000000-0005-0000-0000-0000AF070000}"/>
    <cellStyle name="_Balanza STAT 2007_check boy" xfId="2817" xr:uid="{00000000-0005-0000-0000-0000B0070000}"/>
    <cellStyle name="_Balanza STAT 2007_Check USGAAP" xfId="2818" xr:uid="{00000000-0005-0000-0000-0000B1070000}"/>
    <cellStyle name="_Balanza STAT 2007_Check USGAAP 2" xfId="2819" xr:uid="{00000000-0005-0000-0000-0000B2070000}"/>
    <cellStyle name="_Balanza STAT 2007_Check USGAAP_1" xfId="2820" xr:uid="{00000000-0005-0000-0000-0000B3070000}"/>
    <cellStyle name="_Balanza STAT 2007_Check USGAAP_1 2" xfId="2821" xr:uid="{00000000-0005-0000-0000-0000B4070000}"/>
    <cellStyle name="_Balanza STAT 2007_Check USGAAP_2" xfId="2822" xr:uid="{00000000-0005-0000-0000-0000B5070000}"/>
    <cellStyle name="_Balanza STAT 2007_Check USGAAP_2 2" xfId="2823" xr:uid="{00000000-0005-0000-0000-0000B6070000}"/>
    <cellStyle name="_Balanza STAT 2007_Check USGAAP_Check USGAAP" xfId="2824" xr:uid="{00000000-0005-0000-0000-0000B7070000}"/>
    <cellStyle name="_Balanza STAT 2007_Check USGAAP_Check USGAAP 2" xfId="2825" xr:uid="{00000000-0005-0000-0000-0000B8070000}"/>
    <cellStyle name="_Balanza STAT 2007_OP Invest" xfId="2826" xr:uid="{00000000-0005-0000-0000-0000B9070000}"/>
    <cellStyle name="_Balanza STAT 2007_OP Invest 2" xfId="2827" xr:uid="{00000000-0005-0000-0000-0000BA070000}"/>
    <cellStyle name="_Balanza STAT 2007_OP Invest_HFM Dental" xfId="2828" xr:uid="{00000000-0005-0000-0000-0000BB070000}"/>
    <cellStyle name="_Balanza STAT 2007_Plan1" xfId="2829" xr:uid="{00000000-0005-0000-0000-0000BC070000}"/>
    <cellStyle name="_Balanza STAT 2007_Plan1_HFM_Metro_12-11" xfId="2830" xr:uid="{00000000-0005-0000-0000-0000BD070000}"/>
    <cellStyle name="_Balanza STAT 2007_Plan1_HFM_Metro_12-11_check boy" xfId="2831" xr:uid="{00000000-0005-0000-0000-0000BE070000}"/>
    <cellStyle name="_Balanza STAT 2007_Plan1_HFM_Metro_12-11_Plan4" xfId="2832" xr:uid="{00000000-0005-0000-0000-0000BF070000}"/>
    <cellStyle name="_Balanza STAT 2007_Plan2" xfId="2833" xr:uid="{00000000-0005-0000-0000-0000C0070000}"/>
    <cellStyle name="_Balanza STAT 2007_Plan3" xfId="2834" xr:uid="{00000000-0005-0000-0000-0000C1070000}"/>
    <cellStyle name="_Balanza STAT 2007_Plan4" xfId="2835" xr:uid="{00000000-0005-0000-0000-0000C2070000}"/>
    <cellStyle name="_Balanza STAT 2007_Plan5" xfId="2836" xr:uid="{00000000-0005-0000-0000-0000C3070000}"/>
    <cellStyle name="_balanza_comprobacion_anual_v1 2006" xfId="2837" xr:uid="{00000000-0005-0000-0000-0000C4070000}"/>
    <cellStyle name="_balanza_comprobacion_anual_v1 2006 2" xfId="2838" xr:uid="{00000000-0005-0000-0000-0000C5070000}"/>
    <cellStyle name="_balanza_comprobacion_anual_v1 2006_APLICAÇÃO" xfId="2839" xr:uid="{00000000-0005-0000-0000-0000C6070000}"/>
    <cellStyle name="_balanza_comprobacion_anual_v1 2006_APLICAÇÃO_HFM Dental" xfId="2840" xr:uid="{00000000-0005-0000-0000-0000C7070000}"/>
    <cellStyle name="_balanza_comprobacion_anual_v1 2006_check boy" xfId="2841" xr:uid="{00000000-0005-0000-0000-0000C8070000}"/>
    <cellStyle name="_balanza_comprobacion_anual_v1 2006_Check USGAAP" xfId="2842" xr:uid="{00000000-0005-0000-0000-0000C9070000}"/>
    <cellStyle name="_balanza_comprobacion_anual_v1 2006_Check USGAAP 2" xfId="2843" xr:uid="{00000000-0005-0000-0000-0000CA070000}"/>
    <cellStyle name="_balanza_comprobacion_anual_v1 2006_Check USGAAP_1" xfId="2844" xr:uid="{00000000-0005-0000-0000-0000CB070000}"/>
    <cellStyle name="_balanza_comprobacion_anual_v1 2006_Check USGAAP_1 2" xfId="2845" xr:uid="{00000000-0005-0000-0000-0000CC070000}"/>
    <cellStyle name="_balanza_comprobacion_anual_v1 2006_Check USGAAP_2" xfId="2846" xr:uid="{00000000-0005-0000-0000-0000CD070000}"/>
    <cellStyle name="_balanza_comprobacion_anual_v1 2006_Check USGAAP_2 2" xfId="2847" xr:uid="{00000000-0005-0000-0000-0000CE070000}"/>
    <cellStyle name="_balanza_comprobacion_anual_v1 2006_Check USGAAP_Check USGAAP" xfId="2848" xr:uid="{00000000-0005-0000-0000-0000CF070000}"/>
    <cellStyle name="_balanza_comprobacion_anual_v1 2006_Check USGAAP_Check USGAAP 2" xfId="2849" xr:uid="{00000000-0005-0000-0000-0000D0070000}"/>
    <cellStyle name="_balanza_comprobacion_anual_v1 2006_OP Invest" xfId="2850" xr:uid="{00000000-0005-0000-0000-0000D1070000}"/>
    <cellStyle name="_balanza_comprobacion_anual_v1 2006_OP Invest 2" xfId="2851" xr:uid="{00000000-0005-0000-0000-0000D2070000}"/>
    <cellStyle name="_balanza_comprobacion_anual_v1 2006_OP Invest_HFM Dental" xfId="2852" xr:uid="{00000000-0005-0000-0000-0000D3070000}"/>
    <cellStyle name="_balanza_comprobacion_anual_v1 2006_Plan1" xfId="2853" xr:uid="{00000000-0005-0000-0000-0000D4070000}"/>
    <cellStyle name="_balanza_comprobacion_anual_v1 2006_Plan1_HFM_Metro_12-11" xfId="2854" xr:uid="{00000000-0005-0000-0000-0000D5070000}"/>
    <cellStyle name="_balanza_comprobacion_anual_v1 2006_Plan1_HFM_Metro_12-11_check boy" xfId="2855" xr:uid="{00000000-0005-0000-0000-0000D6070000}"/>
    <cellStyle name="_balanza_comprobacion_anual_v1 2006_Plan1_HFM_Metro_12-11_Plan4" xfId="2856" xr:uid="{00000000-0005-0000-0000-0000D7070000}"/>
    <cellStyle name="_balanza_comprobacion_anual_v1 2006_Plan2" xfId="2857" xr:uid="{00000000-0005-0000-0000-0000D8070000}"/>
    <cellStyle name="_balanza_comprobacion_anual_v1 2006_Plan3" xfId="2858" xr:uid="{00000000-0005-0000-0000-0000D9070000}"/>
    <cellStyle name="_balanza_comprobacion_anual_v1 2006_Plan4" xfId="2859" xr:uid="{00000000-0005-0000-0000-0000DA070000}"/>
    <cellStyle name="_balanza_comprobacion_anual_v1 2006_Plan5" xfId="2860" xr:uid="{00000000-0005-0000-0000-0000DB070000}"/>
    <cellStyle name="_Base_Ctas" xfId="261" xr:uid="{00000000-0005-0000-0000-0000DC070000}"/>
    <cellStyle name="_Base_Ctas 2" xfId="262" xr:uid="{00000000-0005-0000-0000-0000DD070000}"/>
    <cellStyle name="_Base_Ctas_13332-MAQ_EQPTOS NAO HOSP-ODONT" xfId="2861" xr:uid="{00000000-0005-0000-0000-0000DE070000}"/>
    <cellStyle name="_Base_Ctas_13332-MAQ_EQPTOS NAO HOSP-ODONT_HFM Dental" xfId="2862" xr:uid="{00000000-0005-0000-0000-0000DF070000}"/>
    <cellStyle name="_Base_Ctas_AJUSTE FATUR 881" xfId="263" xr:uid="{00000000-0005-0000-0000-0000E0070000}"/>
    <cellStyle name="_Base_Ctas_APLICAÇÃO" xfId="2863" xr:uid="{00000000-0005-0000-0000-0000E1070000}"/>
    <cellStyle name="_Base_Ctas_APLICAÇÃO_HFM Dental" xfId="2864" xr:uid="{00000000-0005-0000-0000-0000E2070000}"/>
    <cellStyle name="_Base_Ctas_BENFEITORIAS" xfId="2865" xr:uid="{00000000-0005-0000-0000-0000E3070000}"/>
    <cellStyle name="_Base_Ctas_BENFEITORIAS_HFM Dental" xfId="2866" xr:uid="{00000000-0005-0000-0000-0000E4070000}"/>
    <cellStyle name="_Base_Ctas_Check USGAAP" xfId="2867" xr:uid="{00000000-0005-0000-0000-0000E5070000}"/>
    <cellStyle name="_Base_Ctas_DESBALANCEAMENTO" xfId="2868" xr:uid="{00000000-0005-0000-0000-0000E6070000}"/>
    <cellStyle name="_Base_Ctas_HARDWARE" xfId="2869" xr:uid="{00000000-0005-0000-0000-0000E7070000}"/>
    <cellStyle name="_Base_Ctas_HARDWARE_HFM Dental" xfId="2870" xr:uid="{00000000-0005-0000-0000-0000E8070000}"/>
    <cellStyle name="_Base_Ctas_HFM" xfId="2871" xr:uid="{00000000-0005-0000-0000-0000E9070000}"/>
    <cellStyle name="_Base_Ctas_HFM_APLICAÇÃO" xfId="2872" xr:uid="{00000000-0005-0000-0000-0000EA070000}"/>
    <cellStyle name="_Base_Ctas_HFM_APLICAÇÃO_HFM Dental" xfId="2873" xr:uid="{00000000-0005-0000-0000-0000EB070000}"/>
    <cellStyle name="_Base_Ctas_HFM_Check USGAAP" xfId="2874" xr:uid="{00000000-0005-0000-0000-0000EC070000}"/>
    <cellStyle name="_Base_Ctas_HFM_DESBALANCEAMENTO" xfId="2875" xr:uid="{00000000-0005-0000-0000-0000ED070000}"/>
    <cellStyle name="_Base_Ctas_HFM_NOVO SUPORTE PSL" xfId="2876" xr:uid="{00000000-0005-0000-0000-0000EE070000}"/>
    <cellStyle name="_Base_Ctas_HFM_NOVO SUPORTE PSL (2)" xfId="2877" xr:uid="{00000000-0005-0000-0000-0000EF070000}"/>
    <cellStyle name="_Base_Ctas_HFM_OP Invest" xfId="2878" xr:uid="{00000000-0005-0000-0000-0000F0070000}"/>
    <cellStyle name="_Base_Ctas_HFM_OP Invest_HFM Dental" xfId="2879" xr:uid="{00000000-0005-0000-0000-0000F1070000}"/>
    <cellStyle name="_Base_Ctas_HFM_Plan1" xfId="2880" xr:uid="{00000000-0005-0000-0000-0000F2070000}"/>
    <cellStyle name="_Base_Ctas_HFM_RECLAS DEPREC" xfId="2881" xr:uid="{00000000-0005-0000-0000-0000F3070000}"/>
    <cellStyle name="_Base_Ctas_HFM_SINI ADM" xfId="2882" xr:uid="{00000000-0005-0000-0000-0000F4070000}"/>
    <cellStyle name="_Base_Ctas_HFM_SUPORTE ASTROMIG" xfId="2883" xr:uid="{00000000-0005-0000-0000-0000F5070000}"/>
    <cellStyle name="_Base_Ctas_Imobilizado - 2011-11" xfId="2884" xr:uid="{00000000-0005-0000-0000-0000F6070000}"/>
    <cellStyle name="_Base_Ctas_Imobilizado - 2012006" xfId="2885" xr:uid="{00000000-0005-0000-0000-0000F7070000}"/>
    <cellStyle name="_Base_Ctas_INSTALAÇÕES" xfId="2886" xr:uid="{00000000-0005-0000-0000-0000F8070000}"/>
    <cellStyle name="_Base_Ctas_INSTALAÇÕES_HFM Dental" xfId="2887" xr:uid="{00000000-0005-0000-0000-0000F9070000}"/>
    <cellStyle name="_Base_Ctas_IRenda" xfId="2888" xr:uid="{00000000-0005-0000-0000-0000FA070000}"/>
    <cellStyle name="_Base_Ctas_IRenda_APLICAÇÃO" xfId="2889" xr:uid="{00000000-0005-0000-0000-0000FB070000}"/>
    <cellStyle name="_Base_Ctas_IRenda_APLICAÇÃO_HFM Dental" xfId="2890" xr:uid="{00000000-0005-0000-0000-0000FC070000}"/>
    <cellStyle name="_Base_Ctas_IRenda_Check USGAAP" xfId="2891" xr:uid="{00000000-0005-0000-0000-0000FD070000}"/>
    <cellStyle name="_Base_Ctas_IRenda_OP Invest" xfId="2892" xr:uid="{00000000-0005-0000-0000-0000FE070000}"/>
    <cellStyle name="_Base_Ctas_IRenda_OP Invest_HFM Dental" xfId="2893" xr:uid="{00000000-0005-0000-0000-0000FF070000}"/>
    <cellStyle name="_Base_Ctas_LANÇAMENTO" xfId="2894" xr:uid="{00000000-0005-0000-0000-000000080000}"/>
    <cellStyle name="_Base_Ctas_LANÇAMENTO_APLICAÇÃO" xfId="2895" xr:uid="{00000000-0005-0000-0000-000001080000}"/>
    <cellStyle name="_Base_Ctas_LANÇAMENTO_APLICAÇÃO_HFM Dental" xfId="2896" xr:uid="{00000000-0005-0000-0000-000002080000}"/>
    <cellStyle name="_Base_Ctas_LANÇAMENTO_Check USGAAP" xfId="2897" xr:uid="{00000000-0005-0000-0000-000003080000}"/>
    <cellStyle name="_Base_Ctas_LANÇAMENTO_DESBALANCEAMENTO" xfId="2898" xr:uid="{00000000-0005-0000-0000-000004080000}"/>
    <cellStyle name="_Base_Ctas_LANÇAMENTO_NOVO SUPORTE PSL" xfId="2899" xr:uid="{00000000-0005-0000-0000-000005080000}"/>
    <cellStyle name="_Base_Ctas_LANÇAMENTO_NOVO SUPORTE PSL (2)" xfId="2900" xr:uid="{00000000-0005-0000-0000-000006080000}"/>
    <cellStyle name="_Base_Ctas_LANÇAMENTO_OP Invest" xfId="2901" xr:uid="{00000000-0005-0000-0000-000007080000}"/>
    <cellStyle name="_Base_Ctas_LANÇAMENTO_OP Invest_HFM Dental" xfId="2902" xr:uid="{00000000-0005-0000-0000-000008080000}"/>
    <cellStyle name="_Base_Ctas_LANÇAMENTO_Plan1" xfId="2903" xr:uid="{00000000-0005-0000-0000-000009080000}"/>
    <cellStyle name="_Base_Ctas_LANÇAMENTO_RECLAS DEPREC" xfId="2904" xr:uid="{00000000-0005-0000-0000-00000A080000}"/>
    <cellStyle name="_Base_Ctas_LANÇAMENTO_SINI ADM" xfId="2905" xr:uid="{00000000-0005-0000-0000-00000B080000}"/>
    <cellStyle name="_Base_Ctas_LANÇAMENTO_SUPORTE ASTROMIG" xfId="2906" xr:uid="{00000000-0005-0000-0000-00000C080000}"/>
    <cellStyle name="_Base_Ctas_Maq e Equip Hosp" xfId="2907" xr:uid="{00000000-0005-0000-0000-00000D080000}"/>
    <cellStyle name="_Base_Ctas_Maq e Equip Hosp_HFM Dental" xfId="2908" xr:uid="{00000000-0005-0000-0000-00000E080000}"/>
    <cellStyle name="_Base_Ctas_MMU" xfId="2909" xr:uid="{00000000-0005-0000-0000-00000F080000}"/>
    <cellStyle name="_Base_Ctas_MMU_HFM Dental" xfId="2910" xr:uid="{00000000-0005-0000-0000-000010080000}"/>
    <cellStyle name="_Base_Ctas_NOVO SUPORTE PSL" xfId="2911" xr:uid="{00000000-0005-0000-0000-000011080000}"/>
    <cellStyle name="_Base_Ctas_NOVO SUPORTE PSL (2)" xfId="2912" xr:uid="{00000000-0005-0000-0000-000012080000}"/>
    <cellStyle name="_Base_Ctas_OP Invest" xfId="2913" xr:uid="{00000000-0005-0000-0000-000013080000}"/>
    <cellStyle name="_Base_Ctas_OP Invest_HFM Dental" xfId="2914" xr:uid="{00000000-0005-0000-0000-000014080000}"/>
    <cellStyle name="_Base_Ctas_Pagnet 042015" xfId="2915" xr:uid="{00000000-0005-0000-0000-000015080000}"/>
    <cellStyle name="_Base_Ctas_Plan1" xfId="2916" xr:uid="{00000000-0005-0000-0000-000016080000}"/>
    <cellStyle name="_Base_Ctas_Plan3" xfId="2917" xr:uid="{00000000-0005-0000-0000-000017080000}"/>
    <cellStyle name="_Base_Ctas_Plan3_APLICAÇÃO" xfId="2918" xr:uid="{00000000-0005-0000-0000-000018080000}"/>
    <cellStyle name="_Base_Ctas_Plan3_APLICAÇÃO_HFM Dental" xfId="2919" xr:uid="{00000000-0005-0000-0000-000019080000}"/>
    <cellStyle name="_Base_Ctas_Plan3_Check USGAAP" xfId="2920" xr:uid="{00000000-0005-0000-0000-00001A080000}"/>
    <cellStyle name="_Base_Ctas_Plan3_DESBALANCEAMENTO" xfId="2921" xr:uid="{00000000-0005-0000-0000-00001B080000}"/>
    <cellStyle name="_Base_Ctas_Plan3_NOVO SUPORTE PSL" xfId="2922" xr:uid="{00000000-0005-0000-0000-00001C080000}"/>
    <cellStyle name="_Base_Ctas_Plan3_NOVO SUPORTE PSL (2)" xfId="2923" xr:uid="{00000000-0005-0000-0000-00001D080000}"/>
    <cellStyle name="_Base_Ctas_Plan3_OP Invest" xfId="2924" xr:uid="{00000000-0005-0000-0000-00001E080000}"/>
    <cellStyle name="_Base_Ctas_Plan3_OP Invest_HFM Dental" xfId="2925" xr:uid="{00000000-0005-0000-0000-00001F080000}"/>
    <cellStyle name="_Base_Ctas_Plan3_Plan1" xfId="2926" xr:uid="{00000000-0005-0000-0000-000020080000}"/>
    <cellStyle name="_Base_Ctas_Plan3_RECLAS DEPREC" xfId="2927" xr:uid="{00000000-0005-0000-0000-000021080000}"/>
    <cellStyle name="_Base_Ctas_Plan3_SINI ADM" xfId="2928" xr:uid="{00000000-0005-0000-0000-000022080000}"/>
    <cellStyle name="_Base_Ctas_Plan3_SUPORTE ASTROMIG" xfId="2929" xr:uid="{00000000-0005-0000-0000-000023080000}"/>
    <cellStyle name="_Base_Ctas_Prov Civeis" xfId="2930" xr:uid="{00000000-0005-0000-0000-000024080000}"/>
    <cellStyle name="_Base_Ctas_Prov Cíveis" xfId="2931" xr:uid="{00000000-0005-0000-0000-000025080000}"/>
    <cellStyle name="_Base_Ctas_Prov Cíveis(ok)" xfId="2932" xr:uid="{00000000-0005-0000-0000-000026080000}"/>
    <cellStyle name="_Base_Ctas_RECLA" xfId="264" xr:uid="{00000000-0005-0000-0000-000027080000}"/>
    <cellStyle name="_Base_Ctas_RECLA 989" xfId="265" xr:uid="{00000000-0005-0000-0000-000028080000}"/>
    <cellStyle name="_Base_Ctas_Recla SPIP" xfId="2933" xr:uid="{00000000-0005-0000-0000-000029080000}"/>
    <cellStyle name="_Base_Ctas_Recla SPIP(ok)" xfId="2934" xr:uid="{00000000-0005-0000-0000-00002A080000}"/>
    <cellStyle name="_Base_Ctas_Recla SPIP(ok)_HFM Dental" xfId="2935" xr:uid="{00000000-0005-0000-0000-00002B080000}"/>
    <cellStyle name="_Base_Ctas_Recla SPIP_HFM Dental" xfId="2936" xr:uid="{00000000-0005-0000-0000-00002C080000}"/>
    <cellStyle name="_Base_Ctas_RECLAS DEPREC" xfId="2937" xr:uid="{00000000-0005-0000-0000-00002D080000}"/>
    <cellStyle name="_Base_Ctas_Reclass. GAAP Invest." xfId="2938" xr:uid="{00000000-0005-0000-0000-00002E080000}"/>
    <cellStyle name="_Base_Ctas_Reclass. GAAP Invest._HFM Dental" xfId="2939" xr:uid="{00000000-0005-0000-0000-00002F080000}"/>
    <cellStyle name="_Base_Ctas_Resumo Imobilizado" xfId="2940" xr:uid="{00000000-0005-0000-0000-000030080000}"/>
    <cellStyle name="_Base_Ctas_Resumo Imobilizado(ok)" xfId="2941" xr:uid="{00000000-0005-0000-0000-000031080000}"/>
    <cellStyle name="_Base_Ctas_Resumo Imobilizado(ok)_HFM Dental" xfId="2942" xr:uid="{00000000-0005-0000-0000-000032080000}"/>
    <cellStyle name="_Base_Ctas_Resumo Imobilizado_07-12 SUP HYP LBJ" xfId="2943" xr:uid="{00000000-0005-0000-0000-000033080000}"/>
    <cellStyle name="_Base_Ctas_Resumo Imobilizado_1" xfId="2944" xr:uid="{00000000-0005-0000-0000-000034080000}"/>
    <cellStyle name="_Base_Ctas_Resumo Imobilizado_1_HFM Dental" xfId="2945" xr:uid="{00000000-0005-0000-0000-000035080000}"/>
    <cellStyle name="_Base_Ctas_Resumo Imobilizado_HFM Dental" xfId="2946" xr:uid="{00000000-0005-0000-0000-000036080000}"/>
    <cellStyle name="_Base_Ctas_Resumo Imobilizado_LANÇAMENTO 1 boy" xfId="2947" xr:uid="{00000000-0005-0000-0000-000037080000}"/>
    <cellStyle name="_Base_Ctas_Resumo Imobilizado_Plan3" xfId="2948" xr:uid="{00000000-0005-0000-0000-000038080000}"/>
    <cellStyle name="_Base_Ctas_Sheet9" xfId="2949" xr:uid="{00000000-0005-0000-0000-000039080000}"/>
    <cellStyle name="_Base_Ctas_Sheet9_APLICAÇÃO" xfId="2950" xr:uid="{00000000-0005-0000-0000-00003A080000}"/>
    <cellStyle name="_Base_Ctas_Sheet9_APLICAÇÃO_HFM Dental" xfId="2951" xr:uid="{00000000-0005-0000-0000-00003B080000}"/>
    <cellStyle name="_Base_Ctas_Sheet9_Check USGAAP" xfId="2952" xr:uid="{00000000-0005-0000-0000-00003C080000}"/>
    <cellStyle name="_Base_Ctas_Sheet9_OP Invest" xfId="2953" xr:uid="{00000000-0005-0000-0000-00003D080000}"/>
    <cellStyle name="_Base_Ctas_Sheet9_OP Invest_HFM Dental" xfId="2954" xr:uid="{00000000-0005-0000-0000-00003E080000}"/>
    <cellStyle name="_Base_Ctas_SINI ADM" xfId="2955" xr:uid="{00000000-0005-0000-0000-00003F080000}"/>
    <cellStyle name="_Base_Ctas_SOFTWARE" xfId="2956" xr:uid="{00000000-0005-0000-0000-000040080000}"/>
    <cellStyle name="_Base_Ctas_SOFTWARE_HFM Dental" xfId="2957" xr:uid="{00000000-0005-0000-0000-000041080000}"/>
    <cellStyle name="_Base_Ctas_SUPORTE ASTROMIG" xfId="2958" xr:uid="{00000000-0005-0000-0000-000042080000}"/>
    <cellStyle name="_Base_Ctas_Trial Balance_Dental" xfId="2959" xr:uid="{00000000-0005-0000-0000-000043080000}"/>
    <cellStyle name="_Base_Ctas_Trial Balance_Dental_HFM Dental" xfId="2960" xr:uid="{00000000-0005-0000-0000-000044080000}"/>
    <cellStyle name="_Base_Ctas_Veiculos" xfId="2961" xr:uid="{00000000-0005-0000-0000-000045080000}"/>
    <cellStyle name="_Base_Ctas_Veículos" xfId="2962" xr:uid="{00000000-0005-0000-0000-000046080000}"/>
    <cellStyle name="_Base_Ctas_Veiculos_HFM Dental" xfId="2963" xr:uid="{00000000-0005-0000-0000-000047080000}"/>
    <cellStyle name="_Base_LOB_2007_Check" xfId="2964" xr:uid="{00000000-0005-0000-0000-000048080000}"/>
    <cellStyle name="_BATIMENTO (2)" xfId="856" xr:uid="{00000000-0005-0000-0000-000049080000}"/>
    <cellStyle name="_BATIMENTO (2) 2" xfId="2965" xr:uid="{00000000-0005-0000-0000-00004A080000}"/>
    <cellStyle name="_BATIMENTO (2) 2 2" xfId="2966" xr:uid="{00000000-0005-0000-0000-00004B080000}"/>
    <cellStyle name="_BATIMENTO (2) 2_HFM Dental" xfId="2967" xr:uid="{00000000-0005-0000-0000-00004C080000}"/>
    <cellStyle name="_BATIMENTO (2) 3" xfId="2968" xr:uid="{00000000-0005-0000-0000-00004D080000}"/>
    <cellStyle name="_BATIMENTO (2)_BRGAAP VI" xfId="2969" xr:uid="{00000000-0005-0000-0000-00004E080000}"/>
    <cellStyle name="_BATIMENTO (2)_BRGAAP VI 2" xfId="2970" xr:uid="{00000000-0005-0000-0000-00004F080000}"/>
    <cellStyle name="_BATIMENTO (2)_HFM Dental" xfId="2971" xr:uid="{00000000-0005-0000-0000-000050080000}"/>
    <cellStyle name="_BC-Citifinancial_Stand Alone_200903_v2" xfId="2972" xr:uid="{00000000-0005-0000-0000-000051080000}"/>
    <cellStyle name="_BC-Citifinancial_Stand Alone_200903_v2 2" xfId="2973" xr:uid="{00000000-0005-0000-0000-000052080000}"/>
    <cellStyle name="_Bel 08 HO Act" xfId="2974" xr:uid="{00000000-0005-0000-0000-000053080000}"/>
    <cellStyle name="_Bel 08 HO Act 2" xfId="2975" xr:uid="{00000000-0005-0000-0000-000054080000}"/>
    <cellStyle name="_Bel 08 HO Act 2 2" xfId="2976" xr:uid="{00000000-0005-0000-0000-000055080000}"/>
    <cellStyle name="_Bel 08 HO Act 3" xfId="2977" xr:uid="{00000000-0005-0000-0000-000056080000}"/>
    <cellStyle name="_Bel 08 HO Act_~4991161" xfId="2978" xr:uid="{00000000-0005-0000-0000-000057080000}"/>
    <cellStyle name="_Bel 08 HO Act_~4991161 2" xfId="2979" xr:uid="{00000000-0005-0000-0000-000058080000}"/>
    <cellStyle name="_Bel 08 HO Act_02Q10 HKM Payroll" xfId="2980" xr:uid="{00000000-0005-0000-0000-000059080000}"/>
    <cellStyle name="_Bel 08 HO Act_02Q10 HKM Payroll 2" xfId="2981" xr:uid="{00000000-0005-0000-0000-00005A080000}"/>
    <cellStyle name="_Bel 08 HO Act_02Q10 HKM TP USIB Invoice" xfId="2982" xr:uid="{00000000-0005-0000-0000-00005B080000}"/>
    <cellStyle name="_Bel 08 HO Act_02Q10 HKM TP USIB Invoice 2" xfId="2983" xr:uid="{00000000-0005-0000-0000-00005C080000}"/>
    <cellStyle name="_Bel 08 HO Act_062010 HK MET TP Interco Template" xfId="2984" xr:uid="{00000000-0005-0000-0000-00005D080000}"/>
    <cellStyle name="_Bel 08 HO Act_062010 HK MET TP Interco Template 2" xfId="2985" xr:uid="{00000000-0005-0000-0000-00005E080000}"/>
    <cellStyle name="_Bel 08 HO Act_2010_Q2_IT" xfId="2986" xr:uid="{00000000-0005-0000-0000-00005F080000}"/>
    <cellStyle name="_Bel 08 HO Act_2010_Q2_IT 2" xfId="2987" xr:uid="{00000000-0005-0000-0000-000060080000}"/>
    <cellStyle name="_Bel 08 HO Act_2010_Q3_TP_Summary_TPO" xfId="2988" xr:uid="{00000000-0005-0000-0000-000061080000}"/>
    <cellStyle name="_Bel 08 HO Act_2010_Q3_TP_Summary_TPO 2" xfId="2989" xr:uid="{00000000-0005-0000-0000-000062080000}"/>
    <cellStyle name="_Bel 08 HO Act_Chile_Quarterly_TP_Invoice_Template_Final_Q3_2010 v2" xfId="2990" xr:uid="{00000000-0005-0000-0000-000063080000}"/>
    <cellStyle name="_Bel 08 HO Act_Chile_Quarterly_TP_Invoice_Template_Final_Q3_2010 v2 2" xfId="2991" xr:uid="{00000000-0005-0000-0000-000064080000}"/>
    <cellStyle name="_Bel 08 HO Act_China Beijing 09 HO Act" xfId="2992" xr:uid="{00000000-0005-0000-0000-000065080000}"/>
    <cellStyle name="_Bel 08 HO Act_China Beijing 09 HO Act 2" xfId="2993" xr:uid="{00000000-0005-0000-0000-000066080000}"/>
    <cellStyle name="_Bel 08 HO Act_China Beijing 09 Projection" xfId="2994" xr:uid="{00000000-0005-0000-0000-000067080000}"/>
    <cellStyle name="_Bel 08 HO Act_China Beijing 09 Projection 2" xfId="2995" xr:uid="{00000000-0005-0000-0000-000068080000}"/>
    <cellStyle name="_Bel 08 HO Act_HKM Additonal to Invoice" xfId="2996" xr:uid="{00000000-0005-0000-0000-000069080000}"/>
    <cellStyle name="_Bel 08 HO Act_HKM Additonal to Invoice 2" xfId="2997" xr:uid="{00000000-0005-0000-0000-00006A080000}"/>
    <cellStyle name="_Bel 08 HO Act_IT_Investments_" xfId="2998" xr:uid="{00000000-0005-0000-0000-00006B080000}"/>
    <cellStyle name="_Bel 08 HO Act_IT_Investments_ 2" xfId="2999" xr:uid="{00000000-0005-0000-0000-00006C080000}"/>
    <cellStyle name="_Bel 08 HO Act_Japan HO Act" xfId="3000" xr:uid="{00000000-0005-0000-0000-00006D080000}"/>
    <cellStyle name="_Bel 08 HO Act_Japan HO Act 2" xfId="3001" xr:uid="{00000000-0005-0000-0000-00006E080000}"/>
    <cellStyle name="_Bel 08 HO Act_Japan HO Act_China Beijing 09 Projection" xfId="3002" xr:uid="{00000000-0005-0000-0000-00006F080000}"/>
    <cellStyle name="_Bel 08 HO Act_Japan HO Act_China Beijing 09 Projection 2" xfId="3003" xr:uid="{00000000-0005-0000-0000-000070080000}"/>
    <cellStyle name="_Bel 08 HO Act_Q1_2011 IT TP Corp Svcs Excl FFI" xfId="3004" xr:uid="{00000000-0005-0000-0000-000071080000}"/>
    <cellStyle name="_Bel 08 HO Act_Q1_2011 IT TP Corp Svcs Excl FFI 2" xfId="3005" xr:uid="{00000000-0005-0000-0000-000072080000}"/>
    <cellStyle name="_Bel 08 HO Act_Q3 TP Template Corp Svcs Excl FFI - v2" xfId="3006" xr:uid="{00000000-0005-0000-0000-000073080000}"/>
    <cellStyle name="_Bel 08 HO Act_Q3 TP Template Corp Svcs Excl FFI - v2 2" xfId="3007" xr:uid="{00000000-0005-0000-0000-000074080000}"/>
    <cellStyle name="_Benfeitorias" xfId="266" xr:uid="{00000000-0005-0000-0000-000075080000}"/>
    <cellStyle name="_Benfeitorias_1" xfId="267" xr:uid="{00000000-0005-0000-0000-000076080000}"/>
    <cellStyle name="_Benfeitorias_1_APLICAÇÃO" xfId="3008" xr:uid="{00000000-0005-0000-0000-000077080000}"/>
    <cellStyle name="_Benfeitorias_1_APLICAÇÃO_HFM Dental" xfId="3009" xr:uid="{00000000-0005-0000-0000-000078080000}"/>
    <cellStyle name="_Benfeitorias_1_Check USGAAP" xfId="3010" xr:uid="{00000000-0005-0000-0000-000079080000}"/>
    <cellStyle name="_Benfeitorias_1_DESBALANCEAMENTO" xfId="3011" xr:uid="{00000000-0005-0000-0000-00007A080000}"/>
    <cellStyle name="_Benfeitorias_1_HFM" xfId="3012" xr:uid="{00000000-0005-0000-0000-00007B080000}"/>
    <cellStyle name="_Benfeitorias_1_HFM_APLICAÇÃO" xfId="3013" xr:uid="{00000000-0005-0000-0000-00007C080000}"/>
    <cellStyle name="_Benfeitorias_1_HFM_APLICAÇÃO_HFM Dental" xfId="3014" xr:uid="{00000000-0005-0000-0000-00007D080000}"/>
    <cellStyle name="_Benfeitorias_1_HFM_Check USGAAP" xfId="3015" xr:uid="{00000000-0005-0000-0000-00007E080000}"/>
    <cellStyle name="_Benfeitorias_1_HFM_DESBALANCEAMENTO" xfId="3016" xr:uid="{00000000-0005-0000-0000-00007F080000}"/>
    <cellStyle name="_Benfeitorias_1_HFM_NOVO SUPORTE PSL" xfId="3017" xr:uid="{00000000-0005-0000-0000-000080080000}"/>
    <cellStyle name="_Benfeitorias_1_HFM_NOVO SUPORTE PSL (2)" xfId="3018" xr:uid="{00000000-0005-0000-0000-000081080000}"/>
    <cellStyle name="_Benfeitorias_1_HFM_OP Invest" xfId="3019" xr:uid="{00000000-0005-0000-0000-000082080000}"/>
    <cellStyle name="_Benfeitorias_1_HFM_OP Invest_HFM Dental" xfId="3020" xr:uid="{00000000-0005-0000-0000-000083080000}"/>
    <cellStyle name="_Benfeitorias_1_HFM_Plan1" xfId="3021" xr:uid="{00000000-0005-0000-0000-000084080000}"/>
    <cellStyle name="_Benfeitorias_1_HFM_RECLAS DEPREC" xfId="3022" xr:uid="{00000000-0005-0000-0000-000085080000}"/>
    <cellStyle name="_Benfeitorias_1_HFM_SINI ADM" xfId="3023" xr:uid="{00000000-0005-0000-0000-000086080000}"/>
    <cellStyle name="_Benfeitorias_1_HFM_SUPORTE ASTROMIG" xfId="3024" xr:uid="{00000000-0005-0000-0000-000087080000}"/>
    <cellStyle name="_Benfeitorias_1_IRenda" xfId="3025" xr:uid="{00000000-0005-0000-0000-000088080000}"/>
    <cellStyle name="_Benfeitorias_1_IRenda_APLICAÇÃO" xfId="3026" xr:uid="{00000000-0005-0000-0000-000089080000}"/>
    <cellStyle name="_Benfeitorias_1_IRenda_APLICAÇÃO_HFM Dental" xfId="3027" xr:uid="{00000000-0005-0000-0000-00008A080000}"/>
    <cellStyle name="_Benfeitorias_1_IRenda_Check USGAAP" xfId="3028" xr:uid="{00000000-0005-0000-0000-00008B080000}"/>
    <cellStyle name="_Benfeitorias_1_IRenda_OP Invest" xfId="3029" xr:uid="{00000000-0005-0000-0000-00008C080000}"/>
    <cellStyle name="_Benfeitorias_1_IRenda_OP Invest_HFM Dental" xfId="3030" xr:uid="{00000000-0005-0000-0000-00008D080000}"/>
    <cellStyle name="_Benfeitorias_1_LANÇAMENTO" xfId="3031" xr:uid="{00000000-0005-0000-0000-00008E080000}"/>
    <cellStyle name="_Benfeitorias_1_LANÇAMENTO_APLICAÇÃO" xfId="3032" xr:uid="{00000000-0005-0000-0000-00008F080000}"/>
    <cellStyle name="_Benfeitorias_1_LANÇAMENTO_APLICAÇÃO_HFM Dental" xfId="3033" xr:uid="{00000000-0005-0000-0000-000090080000}"/>
    <cellStyle name="_Benfeitorias_1_LANÇAMENTO_Check USGAAP" xfId="3034" xr:uid="{00000000-0005-0000-0000-000091080000}"/>
    <cellStyle name="_Benfeitorias_1_LANÇAMENTO_DESBALANCEAMENTO" xfId="3035" xr:uid="{00000000-0005-0000-0000-000092080000}"/>
    <cellStyle name="_Benfeitorias_1_LANÇAMENTO_NOVO SUPORTE PSL" xfId="3036" xr:uid="{00000000-0005-0000-0000-000093080000}"/>
    <cellStyle name="_Benfeitorias_1_LANÇAMENTO_NOVO SUPORTE PSL (2)" xfId="3037" xr:uid="{00000000-0005-0000-0000-000094080000}"/>
    <cellStyle name="_Benfeitorias_1_LANÇAMENTO_OP Invest" xfId="3038" xr:uid="{00000000-0005-0000-0000-000095080000}"/>
    <cellStyle name="_Benfeitorias_1_LANÇAMENTO_OP Invest_HFM Dental" xfId="3039" xr:uid="{00000000-0005-0000-0000-000096080000}"/>
    <cellStyle name="_Benfeitorias_1_LANÇAMENTO_Plan1" xfId="3040" xr:uid="{00000000-0005-0000-0000-000097080000}"/>
    <cellStyle name="_Benfeitorias_1_LANÇAMENTO_RECLAS DEPREC" xfId="3041" xr:uid="{00000000-0005-0000-0000-000098080000}"/>
    <cellStyle name="_Benfeitorias_1_LANÇAMENTO_SINI ADM" xfId="3042" xr:uid="{00000000-0005-0000-0000-000099080000}"/>
    <cellStyle name="_Benfeitorias_1_LANÇAMENTO_SUPORTE ASTROMIG" xfId="3043" xr:uid="{00000000-0005-0000-0000-00009A080000}"/>
    <cellStyle name="_Benfeitorias_1_NOVO SUPORTE PSL" xfId="3044" xr:uid="{00000000-0005-0000-0000-00009B080000}"/>
    <cellStyle name="_Benfeitorias_1_NOVO SUPORTE PSL (2)" xfId="3045" xr:uid="{00000000-0005-0000-0000-00009C080000}"/>
    <cellStyle name="_Benfeitorias_1_OP Invest" xfId="3046" xr:uid="{00000000-0005-0000-0000-00009D080000}"/>
    <cellStyle name="_Benfeitorias_1_OP Invest_HFM Dental" xfId="3047" xr:uid="{00000000-0005-0000-0000-00009E080000}"/>
    <cellStyle name="_Benfeitorias_1_Plan1" xfId="3048" xr:uid="{00000000-0005-0000-0000-00009F080000}"/>
    <cellStyle name="_Benfeitorias_1_Plan3" xfId="3049" xr:uid="{00000000-0005-0000-0000-0000A0080000}"/>
    <cellStyle name="_Benfeitorias_1_Plan3_APLICAÇÃO" xfId="3050" xr:uid="{00000000-0005-0000-0000-0000A1080000}"/>
    <cellStyle name="_Benfeitorias_1_Plan3_APLICAÇÃO_HFM Dental" xfId="3051" xr:uid="{00000000-0005-0000-0000-0000A2080000}"/>
    <cellStyle name="_Benfeitorias_1_Plan3_Check USGAAP" xfId="3052" xr:uid="{00000000-0005-0000-0000-0000A3080000}"/>
    <cellStyle name="_Benfeitorias_1_Plan3_DESBALANCEAMENTO" xfId="3053" xr:uid="{00000000-0005-0000-0000-0000A4080000}"/>
    <cellStyle name="_Benfeitorias_1_Plan3_NOVO SUPORTE PSL" xfId="3054" xr:uid="{00000000-0005-0000-0000-0000A5080000}"/>
    <cellStyle name="_Benfeitorias_1_Plan3_NOVO SUPORTE PSL (2)" xfId="3055" xr:uid="{00000000-0005-0000-0000-0000A6080000}"/>
    <cellStyle name="_Benfeitorias_1_Plan3_OP Invest" xfId="3056" xr:uid="{00000000-0005-0000-0000-0000A7080000}"/>
    <cellStyle name="_Benfeitorias_1_Plan3_OP Invest_HFM Dental" xfId="3057" xr:uid="{00000000-0005-0000-0000-0000A8080000}"/>
    <cellStyle name="_Benfeitorias_1_Plan3_Plan1" xfId="3058" xr:uid="{00000000-0005-0000-0000-0000A9080000}"/>
    <cellStyle name="_Benfeitorias_1_Plan3_RECLAS DEPREC" xfId="3059" xr:uid="{00000000-0005-0000-0000-0000AA080000}"/>
    <cellStyle name="_Benfeitorias_1_Plan3_SINI ADM" xfId="3060" xr:uid="{00000000-0005-0000-0000-0000AB080000}"/>
    <cellStyle name="_Benfeitorias_1_Plan3_SUPORTE ASTROMIG" xfId="3061" xr:uid="{00000000-0005-0000-0000-0000AC080000}"/>
    <cellStyle name="_Benfeitorias_1_Prov Civeis" xfId="3062" xr:uid="{00000000-0005-0000-0000-0000AD080000}"/>
    <cellStyle name="_Benfeitorias_1_Prov Cíveis" xfId="3063" xr:uid="{00000000-0005-0000-0000-0000AE080000}"/>
    <cellStyle name="_Benfeitorias_1_Prov Cíveis(ok)" xfId="3064" xr:uid="{00000000-0005-0000-0000-0000AF080000}"/>
    <cellStyle name="_Benfeitorias_1_RECLAS DEPREC" xfId="3065" xr:uid="{00000000-0005-0000-0000-0000B0080000}"/>
    <cellStyle name="_Benfeitorias_1_Resumo Imobilizado" xfId="3066" xr:uid="{00000000-0005-0000-0000-0000B1080000}"/>
    <cellStyle name="_Benfeitorias_1_Resumo Imobilizado_HFM Dental" xfId="3067" xr:uid="{00000000-0005-0000-0000-0000B2080000}"/>
    <cellStyle name="_Benfeitorias_1_Sheet9" xfId="3068" xr:uid="{00000000-0005-0000-0000-0000B3080000}"/>
    <cellStyle name="_Benfeitorias_1_Sheet9_APLICAÇÃO" xfId="3069" xr:uid="{00000000-0005-0000-0000-0000B4080000}"/>
    <cellStyle name="_Benfeitorias_1_Sheet9_APLICAÇÃO_HFM Dental" xfId="3070" xr:uid="{00000000-0005-0000-0000-0000B5080000}"/>
    <cellStyle name="_Benfeitorias_1_Sheet9_Check USGAAP" xfId="3071" xr:uid="{00000000-0005-0000-0000-0000B6080000}"/>
    <cellStyle name="_Benfeitorias_1_Sheet9_OP Invest" xfId="3072" xr:uid="{00000000-0005-0000-0000-0000B7080000}"/>
    <cellStyle name="_Benfeitorias_1_Sheet9_OP Invest_HFM Dental" xfId="3073" xr:uid="{00000000-0005-0000-0000-0000B8080000}"/>
    <cellStyle name="_Benfeitorias_1_SINI ADM" xfId="3074" xr:uid="{00000000-0005-0000-0000-0000B9080000}"/>
    <cellStyle name="_Benfeitorias_1_SUPORTE ASTROMIG" xfId="3075" xr:uid="{00000000-0005-0000-0000-0000BA080000}"/>
    <cellStyle name="_Benfeitorias_1_Trial Balance_Dental" xfId="3076" xr:uid="{00000000-0005-0000-0000-0000BB080000}"/>
    <cellStyle name="_Benfeitorias_1_Trial Balance_Dental_HFM Dental" xfId="3077" xr:uid="{00000000-0005-0000-0000-0000BC080000}"/>
    <cellStyle name="_Benfeitorias_13332-MAQ_EQPTOS NAO HOSP-ODONT" xfId="3078" xr:uid="{00000000-0005-0000-0000-0000BD080000}"/>
    <cellStyle name="_BENFEITORIAS_2" xfId="268" xr:uid="{00000000-0005-0000-0000-0000BE080000}"/>
    <cellStyle name="_Benfeitorias_APLICAÇÃO" xfId="3079" xr:uid="{00000000-0005-0000-0000-0000BF080000}"/>
    <cellStyle name="_Benfeitorias_BENFEITORIAS" xfId="3080" xr:uid="{00000000-0005-0000-0000-0000C0080000}"/>
    <cellStyle name="_Benfeitorias_Check USGAAP" xfId="3081" xr:uid="{00000000-0005-0000-0000-0000C1080000}"/>
    <cellStyle name="_Benfeitorias_HARDWARE" xfId="3082" xr:uid="{00000000-0005-0000-0000-0000C2080000}"/>
    <cellStyle name="_Benfeitorias_HFM Dental" xfId="3083" xr:uid="{00000000-0005-0000-0000-0000C3080000}"/>
    <cellStyle name="_Benfeitorias_Imobilizado - 2011-11" xfId="3084" xr:uid="{00000000-0005-0000-0000-0000C4080000}"/>
    <cellStyle name="_Benfeitorias_Imobilizado - 2012006" xfId="3085" xr:uid="{00000000-0005-0000-0000-0000C5080000}"/>
    <cellStyle name="_Benfeitorias_INSTALAÇÕES" xfId="3086" xr:uid="{00000000-0005-0000-0000-0000C6080000}"/>
    <cellStyle name="_Benfeitorias_Maq e Equip Hosp" xfId="3087" xr:uid="{00000000-0005-0000-0000-0000C7080000}"/>
    <cellStyle name="_Benfeitorias_MMU" xfId="3088" xr:uid="{00000000-0005-0000-0000-0000C8080000}"/>
    <cellStyle name="_Benfeitorias_OP Invest" xfId="3089" xr:uid="{00000000-0005-0000-0000-0000C9080000}"/>
    <cellStyle name="_Benfeitorias_Resumo Imobilizado" xfId="3090" xr:uid="{00000000-0005-0000-0000-0000CA080000}"/>
    <cellStyle name="_Benfeitorias_Resumo Imobilizado(ok)" xfId="3091" xr:uid="{00000000-0005-0000-0000-0000CB080000}"/>
    <cellStyle name="_Benfeitorias_SOFTWARE" xfId="3092" xr:uid="{00000000-0005-0000-0000-0000CC080000}"/>
    <cellStyle name="_Benfeitorias_Trial Balance_Dental" xfId="3093" xr:uid="{00000000-0005-0000-0000-0000CD080000}"/>
    <cellStyle name="_Benfeitorias_Veiculos" xfId="3094" xr:uid="{00000000-0005-0000-0000-0000CE080000}"/>
    <cellStyle name="_Book_AUM_200806" xfId="3095" xr:uid="{00000000-0005-0000-0000-0000CF080000}"/>
    <cellStyle name="_Book_BI_122006_base_pdf" xfId="3096" xr:uid="{00000000-0005-0000-0000-0000D0080000}"/>
    <cellStyle name="_Book1" xfId="269" xr:uid="{00000000-0005-0000-0000-0000D1080000}"/>
    <cellStyle name="_Book1_~4991161" xfId="3097" xr:uid="{00000000-0005-0000-0000-0000D2080000}"/>
    <cellStyle name="_Book1_~4991161 2" xfId="3098" xr:uid="{00000000-0005-0000-0000-0000D3080000}"/>
    <cellStyle name="_Book1_02Q10 HKM TP USIB Invoice" xfId="3099" xr:uid="{00000000-0005-0000-0000-0000D4080000}"/>
    <cellStyle name="_Book1_02Q10 HKM TP USIB Invoice 2" xfId="3100" xr:uid="{00000000-0005-0000-0000-0000D5080000}"/>
    <cellStyle name="_Book1_APLICAÇÃO" xfId="3101" xr:uid="{00000000-0005-0000-0000-0000D6080000}"/>
    <cellStyle name="_Book1_APLICAÇÃO_HFM Dental" xfId="3102" xr:uid="{00000000-0005-0000-0000-0000D7080000}"/>
    <cellStyle name="_Book1_Check USGAAP" xfId="3103" xr:uid="{00000000-0005-0000-0000-0000D8080000}"/>
    <cellStyle name="_Book1_Chile_Quarterly_TP_Invoice_Template_Final_Q3_2010 v2" xfId="3104" xr:uid="{00000000-0005-0000-0000-0000D9080000}"/>
    <cellStyle name="_Book1_Chile_Quarterly_TP_Invoice_Template_Final_Q3_2010 v2 2" xfId="3105" xr:uid="{00000000-0005-0000-0000-0000DA080000}"/>
    <cellStyle name="_Book1_DESBALANCEAMENTO" xfId="3106" xr:uid="{00000000-0005-0000-0000-0000DB080000}"/>
    <cellStyle name="_Book1_HFM" xfId="3107" xr:uid="{00000000-0005-0000-0000-0000DC080000}"/>
    <cellStyle name="_Book1_HFM_APLICAÇÃO" xfId="3108" xr:uid="{00000000-0005-0000-0000-0000DD080000}"/>
    <cellStyle name="_Book1_HFM_APLICAÇÃO_HFM Dental" xfId="3109" xr:uid="{00000000-0005-0000-0000-0000DE080000}"/>
    <cellStyle name="_Book1_HFM_Check USGAAP" xfId="3110" xr:uid="{00000000-0005-0000-0000-0000DF080000}"/>
    <cellStyle name="_Book1_HFM_DESBALANCEAMENTO" xfId="3111" xr:uid="{00000000-0005-0000-0000-0000E0080000}"/>
    <cellStyle name="_Book1_HFM_NOVO SUPORTE PSL" xfId="3112" xr:uid="{00000000-0005-0000-0000-0000E1080000}"/>
    <cellStyle name="_Book1_HFM_NOVO SUPORTE PSL (2)" xfId="3113" xr:uid="{00000000-0005-0000-0000-0000E2080000}"/>
    <cellStyle name="_Book1_HFM_OP Invest" xfId="3114" xr:uid="{00000000-0005-0000-0000-0000E3080000}"/>
    <cellStyle name="_Book1_HFM_OP Invest_HFM Dental" xfId="3115" xr:uid="{00000000-0005-0000-0000-0000E4080000}"/>
    <cellStyle name="_Book1_HFM_Plan1" xfId="3116" xr:uid="{00000000-0005-0000-0000-0000E5080000}"/>
    <cellStyle name="_Book1_HFM_RECLAS DEPREC" xfId="3117" xr:uid="{00000000-0005-0000-0000-0000E6080000}"/>
    <cellStyle name="_Book1_HFM_SINI ADM" xfId="3118" xr:uid="{00000000-0005-0000-0000-0000E7080000}"/>
    <cellStyle name="_Book1_HFM_SUPORTE ASTROMIG" xfId="3119" xr:uid="{00000000-0005-0000-0000-0000E8080000}"/>
    <cellStyle name="_Book1_IRenda" xfId="3120" xr:uid="{00000000-0005-0000-0000-0000E9080000}"/>
    <cellStyle name="_Book1_IRenda_APLICAÇÃO" xfId="3121" xr:uid="{00000000-0005-0000-0000-0000EA080000}"/>
    <cellStyle name="_Book1_IRenda_APLICAÇÃO_HFM Dental" xfId="3122" xr:uid="{00000000-0005-0000-0000-0000EB080000}"/>
    <cellStyle name="_Book1_IRenda_Check USGAAP" xfId="3123" xr:uid="{00000000-0005-0000-0000-0000EC080000}"/>
    <cellStyle name="_Book1_IRenda_OP Invest" xfId="3124" xr:uid="{00000000-0005-0000-0000-0000ED080000}"/>
    <cellStyle name="_Book1_IRenda_OP Invest_HFM Dental" xfId="3125" xr:uid="{00000000-0005-0000-0000-0000EE080000}"/>
    <cellStyle name="_Book1_LANÇAMENTO" xfId="3126" xr:uid="{00000000-0005-0000-0000-0000EF080000}"/>
    <cellStyle name="_Book1_LANÇAMENTO_APLICAÇÃO" xfId="3127" xr:uid="{00000000-0005-0000-0000-0000F0080000}"/>
    <cellStyle name="_Book1_LANÇAMENTO_APLICAÇÃO_HFM Dental" xfId="3128" xr:uid="{00000000-0005-0000-0000-0000F1080000}"/>
    <cellStyle name="_Book1_LANÇAMENTO_Check USGAAP" xfId="3129" xr:uid="{00000000-0005-0000-0000-0000F2080000}"/>
    <cellStyle name="_Book1_LANÇAMENTO_DESBALANCEAMENTO" xfId="3130" xr:uid="{00000000-0005-0000-0000-0000F3080000}"/>
    <cellStyle name="_Book1_LANÇAMENTO_NOVO SUPORTE PSL" xfId="3131" xr:uid="{00000000-0005-0000-0000-0000F4080000}"/>
    <cellStyle name="_Book1_LANÇAMENTO_NOVO SUPORTE PSL (2)" xfId="3132" xr:uid="{00000000-0005-0000-0000-0000F5080000}"/>
    <cellStyle name="_Book1_LANÇAMENTO_OP Invest" xfId="3133" xr:uid="{00000000-0005-0000-0000-0000F6080000}"/>
    <cellStyle name="_Book1_LANÇAMENTO_OP Invest_HFM Dental" xfId="3134" xr:uid="{00000000-0005-0000-0000-0000F7080000}"/>
    <cellStyle name="_Book1_LANÇAMENTO_Plan1" xfId="3135" xr:uid="{00000000-0005-0000-0000-0000F8080000}"/>
    <cellStyle name="_Book1_LANÇAMENTO_RECLAS DEPREC" xfId="3136" xr:uid="{00000000-0005-0000-0000-0000F9080000}"/>
    <cellStyle name="_Book1_LANÇAMENTO_SINI ADM" xfId="3137" xr:uid="{00000000-0005-0000-0000-0000FA080000}"/>
    <cellStyle name="_Book1_LANÇAMENTO_SUPORTE ASTROMIG" xfId="3138" xr:uid="{00000000-0005-0000-0000-0000FB080000}"/>
    <cellStyle name="_Book1_NOVO SUPORTE PSL" xfId="3139" xr:uid="{00000000-0005-0000-0000-0000FC080000}"/>
    <cellStyle name="_Book1_NOVO SUPORTE PSL (2)" xfId="3140" xr:uid="{00000000-0005-0000-0000-0000FD080000}"/>
    <cellStyle name="_Book1_OP Invest" xfId="3141" xr:uid="{00000000-0005-0000-0000-0000FE080000}"/>
    <cellStyle name="_Book1_OP Invest_HFM Dental" xfId="3142" xr:uid="{00000000-0005-0000-0000-0000FF080000}"/>
    <cellStyle name="_Book1_Plan1" xfId="3143" xr:uid="{00000000-0005-0000-0000-000000090000}"/>
    <cellStyle name="_Book1_Plan1_DESBALANCEAMENTO" xfId="3144" xr:uid="{00000000-0005-0000-0000-000001090000}"/>
    <cellStyle name="_Book1_Plan1_RECLAS DEPREC" xfId="3145" xr:uid="{00000000-0005-0000-0000-000002090000}"/>
    <cellStyle name="_Book1_Plan1_SUPORTE ASTROMIG" xfId="3146" xr:uid="{00000000-0005-0000-0000-000003090000}"/>
    <cellStyle name="_Book1_Plan3" xfId="3147" xr:uid="{00000000-0005-0000-0000-000004090000}"/>
    <cellStyle name="_Book1_Plan3 2" xfId="3148" xr:uid="{00000000-0005-0000-0000-000005090000}"/>
    <cellStyle name="_Book1_Plan3 3" xfId="3149" xr:uid="{00000000-0005-0000-0000-000006090000}"/>
    <cellStyle name="_Book1_Plan3_APLICAÇÃO" xfId="3150" xr:uid="{00000000-0005-0000-0000-000007090000}"/>
    <cellStyle name="_Book1_Plan3_APLICAÇÃO_HFM Dental" xfId="3151" xr:uid="{00000000-0005-0000-0000-000008090000}"/>
    <cellStyle name="_Book1_Plan3_Check USGAAP" xfId="3152" xr:uid="{00000000-0005-0000-0000-000009090000}"/>
    <cellStyle name="_Book1_Plan3_DESBALANCEAMENTO" xfId="3153" xr:uid="{00000000-0005-0000-0000-00000A090000}"/>
    <cellStyle name="_Book1_Plan3_NOVO SUPORTE PSL" xfId="3154" xr:uid="{00000000-0005-0000-0000-00000B090000}"/>
    <cellStyle name="_Book1_Plan3_NOVO SUPORTE PSL (2)" xfId="3155" xr:uid="{00000000-0005-0000-0000-00000C090000}"/>
    <cellStyle name="_Book1_Plan3_OP Invest" xfId="3156" xr:uid="{00000000-0005-0000-0000-00000D090000}"/>
    <cellStyle name="_Book1_Plan3_OP Invest_HFM Dental" xfId="3157" xr:uid="{00000000-0005-0000-0000-00000E090000}"/>
    <cellStyle name="_Book1_Plan3_Plan1" xfId="3158" xr:uid="{00000000-0005-0000-0000-00000F090000}"/>
    <cellStyle name="_Book1_Plan3_RECLAS DEPREC" xfId="3159" xr:uid="{00000000-0005-0000-0000-000010090000}"/>
    <cellStyle name="_Book1_Plan3_SINI ADM" xfId="3160" xr:uid="{00000000-0005-0000-0000-000011090000}"/>
    <cellStyle name="_Book1_Plan3_SUPORTE ASTROMIG" xfId="3161" xr:uid="{00000000-0005-0000-0000-000012090000}"/>
    <cellStyle name="_Book1_Prov Civeis" xfId="3162" xr:uid="{00000000-0005-0000-0000-000013090000}"/>
    <cellStyle name="_Book1_Prov Cíveis" xfId="3163" xr:uid="{00000000-0005-0000-0000-000014090000}"/>
    <cellStyle name="_Book1_Prov Cíveis(ok)" xfId="3164" xr:uid="{00000000-0005-0000-0000-000015090000}"/>
    <cellStyle name="_Book1_RAZÃO 05" xfId="3165" xr:uid="{00000000-0005-0000-0000-000016090000}"/>
    <cellStyle name="_Book1_RECLAS DEPREC" xfId="3166" xr:uid="{00000000-0005-0000-0000-000017090000}"/>
    <cellStyle name="_Book1_Resumo Imobilizado" xfId="3167" xr:uid="{00000000-0005-0000-0000-000018090000}"/>
    <cellStyle name="_Book1_Resumo Imobilizado_HFM Dental" xfId="3168" xr:uid="{00000000-0005-0000-0000-000019090000}"/>
    <cellStyle name="_Book1_Sheet1" xfId="3169" xr:uid="{00000000-0005-0000-0000-00001A090000}"/>
    <cellStyle name="_Book1_Sheet1 2" xfId="3170" xr:uid="{00000000-0005-0000-0000-00001B090000}"/>
    <cellStyle name="_Book1_Sheet1_APLICAÇÃO" xfId="3171" xr:uid="{00000000-0005-0000-0000-00001C090000}"/>
    <cellStyle name="_Book1_Sheet1_APLICAÇÃO_HFM Dental" xfId="3172" xr:uid="{00000000-0005-0000-0000-00001D090000}"/>
    <cellStyle name="_Book1_Sheet1_check boy" xfId="3173" xr:uid="{00000000-0005-0000-0000-00001E090000}"/>
    <cellStyle name="_Book1_Sheet1_Check USGAAP" xfId="3174" xr:uid="{00000000-0005-0000-0000-00001F090000}"/>
    <cellStyle name="_Book1_Sheet1_Check USGAAP 2" xfId="3175" xr:uid="{00000000-0005-0000-0000-000020090000}"/>
    <cellStyle name="_Book1_Sheet1_Check USGAAP_1" xfId="3176" xr:uid="{00000000-0005-0000-0000-000021090000}"/>
    <cellStyle name="_Book1_Sheet1_Check USGAAP_1 2" xfId="3177" xr:uid="{00000000-0005-0000-0000-000022090000}"/>
    <cellStyle name="_Book1_Sheet1_Check USGAAP_2" xfId="3178" xr:uid="{00000000-0005-0000-0000-000023090000}"/>
    <cellStyle name="_Book1_Sheet1_Check USGAAP_2 2" xfId="3179" xr:uid="{00000000-0005-0000-0000-000024090000}"/>
    <cellStyle name="_Book1_Sheet1_Check USGAAP_Check USGAAP" xfId="3180" xr:uid="{00000000-0005-0000-0000-000025090000}"/>
    <cellStyle name="_Book1_Sheet1_Check USGAAP_Check USGAAP 2" xfId="3181" xr:uid="{00000000-0005-0000-0000-000026090000}"/>
    <cellStyle name="_Book1_Sheet1_OP Invest" xfId="3182" xr:uid="{00000000-0005-0000-0000-000027090000}"/>
    <cellStyle name="_Book1_Sheet1_OP Invest 2" xfId="3183" xr:uid="{00000000-0005-0000-0000-000028090000}"/>
    <cellStyle name="_Book1_Sheet1_OP Invest_HFM Dental" xfId="3184" xr:uid="{00000000-0005-0000-0000-000029090000}"/>
    <cellStyle name="_Book1_Sheet1_Plan1" xfId="3185" xr:uid="{00000000-0005-0000-0000-00002A090000}"/>
    <cellStyle name="_Book1_Sheet1_Plan1_HFM_Metro_12-11" xfId="3186" xr:uid="{00000000-0005-0000-0000-00002B090000}"/>
    <cellStyle name="_Book1_Sheet1_Plan1_HFM_Metro_12-11_check boy" xfId="3187" xr:uid="{00000000-0005-0000-0000-00002C090000}"/>
    <cellStyle name="_Book1_Sheet1_Plan1_HFM_Metro_12-11_Plan4" xfId="3188" xr:uid="{00000000-0005-0000-0000-00002D090000}"/>
    <cellStyle name="_Book1_Sheet1_Plan2" xfId="3189" xr:uid="{00000000-0005-0000-0000-00002E090000}"/>
    <cellStyle name="_Book1_Sheet1_Plan4" xfId="3190" xr:uid="{00000000-0005-0000-0000-00002F090000}"/>
    <cellStyle name="_Book1_Sheet1_Plan5" xfId="3191" xr:uid="{00000000-0005-0000-0000-000030090000}"/>
    <cellStyle name="_Book1_Sheet6" xfId="3192" xr:uid="{00000000-0005-0000-0000-000031090000}"/>
    <cellStyle name="_Book1_Sheet6_Plan2" xfId="3193" xr:uid="{00000000-0005-0000-0000-000032090000}"/>
    <cellStyle name="_Book1_Sheet9" xfId="3194" xr:uid="{00000000-0005-0000-0000-000033090000}"/>
    <cellStyle name="_Book1_Sheet9_APLICAÇÃO" xfId="3195" xr:uid="{00000000-0005-0000-0000-000034090000}"/>
    <cellStyle name="_Book1_Sheet9_APLICAÇÃO_HFM Dental" xfId="3196" xr:uid="{00000000-0005-0000-0000-000035090000}"/>
    <cellStyle name="_Book1_Sheet9_Check USGAAP" xfId="3197" xr:uid="{00000000-0005-0000-0000-000036090000}"/>
    <cellStyle name="_Book1_Sheet9_OP Invest" xfId="3198" xr:uid="{00000000-0005-0000-0000-000037090000}"/>
    <cellStyle name="_Book1_Sheet9_OP Invest_HFM Dental" xfId="3199" xr:uid="{00000000-0005-0000-0000-000038090000}"/>
    <cellStyle name="_Book1_SINI ADM" xfId="3200" xr:uid="{00000000-0005-0000-0000-000039090000}"/>
    <cellStyle name="_Book1_SUPORTE ASTROMIG" xfId="3201" xr:uid="{00000000-0005-0000-0000-00003A090000}"/>
    <cellStyle name="_Book1_Trial Balance_Dental" xfId="3202" xr:uid="{00000000-0005-0000-0000-00003B090000}"/>
    <cellStyle name="_Book1_Trial Balance_Dental_HFM Dental" xfId="3203" xr:uid="{00000000-0005-0000-0000-00003C090000}"/>
    <cellStyle name="_Book2" xfId="3204" xr:uid="{00000000-0005-0000-0000-00003D090000}"/>
    <cellStyle name="_Book2_01Q11 Australia US TP OB Invoice Final" xfId="3205" xr:uid="{00000000-0005-0000-0000-00003E090000}"/>
    <cellStyle name="_Book2_03 10 - Chile TP Outbound Accrual Template" xfId="3206" xr:uid="{00000000-0005-0000-0000-00003F090000}"/>
    <cellStyle name="_Book2_03 10 - Chile TP Outbound Accrual Template 2" xfId="3207" xr:uid="{00000000-0005-0000-0000-000040090000}"/>
    <cellStyle name="_Book2_03 11- Brazil TP OutBound Template" xfId="3208" xr:uid="{00000000-0005-0000-0000-000041090000}"/>
    <cellStyle name="_Book2_03 11- Brazil TP OutBound Template 2" xfId="3209" xr:uid="{00000000-0005-0000-0000-000042090000}"/>
    <cellStyle name="_Book2_05JE APAC TP Summary File May 2010" xfId="3210" xr:uid="{00000000-0005-0000-0000-000043090000}"/>
    <cellStyle name="_Book2_05JE APAC TP Summary File May 2010 2" xfId="3211" xr:uid="{00000000-0005-0000-0000-000044090000}"/>
    <cellStyle name="_Book2_062010 China Shanghai Interco Template" xfId="3212" xr:uid="{00000000-0005-0000-0000-000045090000}"/>
    <cellStyle name="_Book2_062010 China Shanghai Interco Template 2" xfId="3213" xr:uid="{00000000-0005-0000-0000-000046090000}"/>
    <cellStyle name="_Book2_09 10- Brazil TP OutBound Template" xfId="3214" xr:uid="{00000000-0005-0000-0000-000047090000}"/>
    <cellStyle name="_Book2_09 10- Brazil TP OutBound Template 2" xfId="3215" xr:uid="{00000000-0005-0000-0000-000048090000}"/>
    <cellStyle name="_Book2_092010 China Shanghai Interco Template" xfId="3216" xr:uid="{00000000-0005-0000-0000-000049090000}"/>
    <cellStyle name="_Book2_092010 China Shanghai Interco Template 2" xfId="3217" xr:uid="{00000000-0005-0000-0000-00004A090000}"/>
    <cellStyle name="_Book2_10 10 - Chile TP Outbound Accrual Template" xfId="3218" xr:uid="{00000000-0005-0000-0000-00004B090000}"/>
    <cellStyle name="_Book2_10 10 - Chile TP Outbound Accrual Template 2" xfId="3219" xr:uid="{00000000-0005-0000-0000-00004C090000}"/>
    <cellStyle name="_Book2_10 10- Brazil TP OutBound Template" xfId="3220" xr:uid="{00000000-0005-0000-0000-00004D090000}"/>
    <cellStyle name="_Book2_10 10- Brazil TP OutBound Template 2" xfId="3221" xr:uid="{00000000-0005-0000-0000-00004E090000}"/>
    <cellStyle name="_Book2_11 10 - Argentina TP OutBound Template" xfId="3222" xr:uid="{00000000-0005-0000-0000-00004F090000}"/>
    <cellStyle name="_Book2_12 10 - Chile TP Outbound Accrual Template v2" xfId="3223" xr:uid="{00000000-0005-0000-0000-000050090000}"/>
    <cellStyle name="_Book2_12 10 - Chile TP Outbound Accrual Template v2 2" xfId="3224" xr:uid="{00000000-0005-0000-0000-000051090000}"/>
    <cellStyle name="_Book2_12 10- Brazil TP OutBound Template" xfId="3225" xr:uid="{00000000-0005-0000-0000-000052090000}"/>
    <cellStyle name="_Book2_12 10- Brazil TP OutBound Template 2" xfId="3226" xr:uid="{00000000-0005-0000-0000-000053090000}"/>
    <cellStyle name="_Book2_122010 China Shanghai Interco Template" xfId="3227" xr:uid="{00000000-0005-0000-0000-000054090000}"/>
    <cellStyle name="_Book2_122010 China Shanghai Interco Template 2" xfId="3228" xr:uid="{00000000-0005-0000-0000-000055090000}"/>
    <cellStyle name="_Book2_1Q10 Brazil" xfId="3229" xr:uid="{00000000-0005-0000-0000-000056090000}"/>
    <cellStyle name="_Book2_1Q10 Chile" xfId="3230" xr:uid="{00000000-0005-0000-0000-000057090000}"/>
    <cellStyle name="_Book2_1Q10 Mexico" xfId="3231" xr:uid="{00000000-0005-0000-0000-000058090000}"/>
    <cellStyle name="_Book2_2011 TP Inbound Quarterly Analysis" xfId="3232" xr:uid="{00000000-0005-0000-0000-000059090000}"/>
    <cellStyle name="_Book2_2011 TP Inbound Quarterly Analysis 2" xfId="3233" xr:uid="{00000000-0005-0000-0000-00005A090000}"/>
    <cellStyle name="_Book2_2Q10 Brazil" xfId="3234" xr:uid="{00000000-0005-0000-0000-00005B090000}"/>
    <cellStyle name="_Book2_2Q10 Chile" xfId="3235" xr:uid="{00000000-0005-0000-0000-00005C090000}"/>
    <cellStyle name="_Book2_2Q10 Mexico" xfId="3236" xr:uid="{00000000-0005-0000-0000-00005D090000}"/>
    <cellStyle name="_Book2_2Q10 Mexico WIP 9-21-2010" xfId="3237" xr:uid="{00000000-0005-0000-0000-00005E090000}"/>
    <cellStyle name="_Book2_3Q10 Brazil" xfId="3238" xr:uid="{00000000-0005-0000-0000-00005F090000}"/>
    <cellStyle name="_Book2_3Q10 Chile" xfId="3239" xr:uid="{00000000-0005-0000-0000-000060090000}"/>
    <cellStyle name="_Book2_3Q10 Mexico" xfId="3240" xr:uid="{00000000-0005-0000-0000-000061090000}"/>
    <cellStyle name="_Book2_Australia HO TP OB Actual Charges 4Q10 Revised" xfId="3241" xr:uid="{00000000-0005-0000-0000-000062090000}"/>
    <cellStyle name="_Book2_Australia HO TP OB Actual Charges 4Q10 Revised 032211" xfId="3242" xr:uid="{00000000-0005-0000-0000-000063090000}"/>
    <cellStyle name="_Book2_Book1" xfId="3243" xr:uid="{00000000-0005-0000-0000-000064090000}"/>
    <cellStyle name="_Book2_Book1 2" xfId="3244" xr:uid="{00000000-0005-0000-0000-000065090000}"/>
    <cellStyle name="_Book2_BU34021 Australia Interco Template" xfId="3245" xr:uid="{00000000-0005-0000-0000-000066090000}"/>
    <cellStyle name="_Book2_BU34021 Australia Interco Template 2" xfId="3246" xr:uid="{00000000-0005-0000-0000-000067090000}"/>
    <cellStyle name="_Book2_HKM G Yang 1Q11 Expenses" xfId="3247" xr:uid="{00000000-0005-0000-0000-000068090000}"/>
    <cellStyle name="_Book2_HKM G Yang 1Q11 Expenses 2" xfId="3248" xr:uid="{00000000-0005-0000-0000-000069090000}"/>
    <cellStyle name="_Book2_LATAM August 2010 ALFA Accr V2" xfId="3249" xr:uid="{00000000-0005-0000-0000-00006A090000}"/>
    <cellStyle name="_Book2_TP and IC Inbound Grid Q1 10" xfId="3250" xr:uid="{00000000-0005-0000-0000-00006B090000}"/>
    <cellStyle name="_Book2_TP and IC Inbound Grid Q1 10 2" xfId="3251" xr:uid="{00000000-0005-0000-0000-00006C090000}"/>
    <cellStyle name="_Book2_TP Consolidated Report_S2_2010-2011_Plan S2 Fx Rates" xfId="3252" xr:uid="{00000000-0005-0000-0000-00006D090000}"/>
    <cellStyle name="_Book2_TP Consolidated Report_S2_2010-2011_Plan S2 Fx Rates 2" xfId="3253" xr:uid="{00000000-0005-0000-0000-00006E090000}"/>
    <cellStyle name="_Book2_TP Grid 2009Q4 with Intercompany Final" xfId="3254" xr:uid="{00000000-0005-0000-0000-00006F090000}"/>
    <cellStyle name="_Brazil 4Q Invoice" xfId="3255" xr:uid="{00000000-0005-0000-0000-000070090000}"/>
    <cellStyle name="_Brazil 4Q Invoice 2" xfId="3256" xr:uid="{00000000-0005-0000-0000-000071090000}"/>
    <cellStyle name="_Brazil Expense for AW passthrough" xfId="3257" xr:uid="{00000000-0005-0000-0000-000072090000}"/>
    <cellStyle name="_Brazil Expense for AW passthrough 2" xfId="3258" xr:uid="{00000000-0005-0000-0000-000073090000}"/>
    <cellStyle name="_Brazil HO Act" xfId="3259" xr:uid="{00000000-0005-0000-0000-000074090000}"/>
    <cellStyle name="_Brazil HO Act 2" xfId="3260" xr:uid="{00000000-0005-0000-0000-000075090000}"/>
    <cellStyle name="_Brazil HO Act 2 2" xfId="3261" xr:uid="{00000000-0005-0000-0000-000076090000}"/>
    <cellStyle name="_Brazil HO Act 3" xfId="3262" xr:uid="{00000000-0005-0000-0000-000077090000}"/>
    <cellStyle name="_Brazil HO Act_~4991161" xfId="3263" xr:uid="{00000000-0005-0000-0000-000078090000}"/>
    <cellStyle name="_Brazil HO Act_~4991161 2" xfId="3264" xr:uid="{00000000-0005-0000-0000-000079090000}"/>
    <cellStyle name="_Brazil HO Act_02Q10 HKM Payroll" xfId="3265" xr:uid="{00000000-0005-0000-0000-00007A090000}"/>
    <cellStyle name="_Brazil HO Act_02Q10 HKM Payroll 2" xfId="3266" xr:uid="{00000000-0005-0000-0000-00007B090000}"/>
    <cellStyle name="_Brazil HO Act_02Q10 HKM TP USIB Invoice" xfId="3267" xr:uid="{00000000-0005-0000-0000-00007C090000}"/>
    <cellStyle name="_Brazil HO Act_02Q10 HKM TP USIB Invoice 2" xfId="3268" xr:uid="{00000000-0005-0000-0000-00007D090000}"/>
    <cellStyle name="_Brazil HO Act_062010 HK MET TP Interco Template" xfId="3269" xr:uid="{00000000-0005-0000-0000-00007E090000}"/>
    <cellStyle name="_Brazil HO Act_062010 HK MET TP Interco Template 2" xfId="3270" xr:uid="{00000000-0005-0000-0000-00007F090000}"/>
    <cellStyle name="_Brazil HO Act_2010_Q2_IT" xfId="3271" xr:uid="{00000000-0005-0000-0000-000080090000}"/>
    <cellStyle name="_Brazil HO Act_2010_Q2_IT 2" xfId="3272" xr:uid="{00000000-0005-0000-0000-000081090000}"/>
    <cellStyle name="_Brazil HO Act_2010_Q3_TP_Summary_TPO" xfId="3273" xr:uid="{00000000-0005-0000-0000-000082090000}"/>
    <cellStyle name="_Brazil HO Act_2010_Q3_TP_Summary_TPO 2" xfId="3274" xr:uid="{00000000-0005-0000-0000-000083090000}"/>
    <cellStyle name="_Brazil HO Act_Chile_Quarterly_TP_Invoice_Template_Final_Q3_2010 v2" xfId="3275" xr:uid="{00000000-0005-0000-0000-000084090000}"/>
    <cellStyle name="_Brazil HO Act_Chile_Quarterly_TP_Invoice_Template_Final_Q3_2010 v2 2" xfId="3276" xr:uid="{00000000-0005-0000-0000-000085090000}"/>
    <cellStyle name="_Brazil HO Act_China Beijing 09 HO Act" xfId="3277" xr:uid="{00000000-0005-0000-0000-000086090000}"/>
    <cellStyle name="_Brazil HO Act_China Beijing 09 HO Act 2" xfId="3278" xr:uid="{00000000-0005-0000-0000-000087090000}"/>
    <cellStyle name="_Brazil HO Act_China Beijing 09 Projection" xfId="3279" xr:uid="{00000000-0005-0000-0000-000088090000}"/>
    <cellStyle name="_Brazil HO Act_China Beijing 09 Projection 2" xfId="3280" xr:uid="{00000000-0005-0000-0000-000089090000}"/>
    <cellStyle name="_Brazil HO Act_HKM Additonal to Invoice" xfId="3281" xr:uid="{00000000-0005-0000-0000-00008A090000}"/>
    <cellStyle name="_Brazil HO Act_HKM Additonal to Invoice 2" xfId="3282" xr:uid="{00000000-0005-0000-0000-00008B090000}"/>
    <cellStyle name="_Brazil HO Act_IT_Investments_" xfId="3283" xr:uid="{00000000-0005-0000-0000-00008C090000}"/>
    <cellStyle name="_Brazil HO Act_IT_Investments_ 2" xfId="3284" xr:uid="{00000000-0005-0000-0000-00008D090000}"/>
    <cellStyle name="_Brazil HO Act_Q1_2011 IT TP Corp Svcs Excl FFI" xfId="3285" xr:uid="{00000000-0005-0000-0000-00008E090000}"/>
    <cellStyle name="_Brazil HO Act_Q1_2011 IT TP Corp Svcs Excl FFI 2" xfId="3286" xr:uid="{00000000-0005-0000-0000-00008F090000}"/>
    <cellStyle name="_Brazil HO Act_Q3 TP Template Corp Svcs Excl FFI - v2" xfId="3287" xr:uid="{00000000-0005-0000-0000-000090090000}"/>
    <cellStyle name="_Brazil HO Act_Q3 TP Template Corp Svcs Excl FFI - v2 2" xfId="3288" xr:uid="{00000000-0005-0000-0000-000091090000}"/>
    <cellStyle name="_Buck, F. -United S-Hong Kon" xfId="3289" xr:uid="{00000000-0005-0000-0000-000092090000}"/>
    <cellStyle name="_Byun, M. -South Ko-United S" xfId="3290" xr:uid="{00000000-0005-0000-0000-000093090000}"/>
    <cellStyle name="_BZL 4Q07 In" xfId="3291" xr:uid="{00000000-0005-0000-0000-000094090000}"/>
    <cellStyle name="_BZL 4Q07 In 2" xfId="3292" xr:uid="{00000000-0005-0000-0000-000095090000}"/>
    <cellStyle name="_Calculo do PDD GAAP" xfId="3293" xr:uid="{00000000-0005-0000-0000-000096090000}"/>
    <cellStyle name="_Calculo do PDD GAAP_DESBALANCEAMENTO" xfId="3294" xr:uid="{00000000-0005-0000-0000-000097090000}"/>
    <cellStyle name="_Calculo do PDD GAAP_RECLAS DEPREC" xfId="3295" xr:uid="{00000000-0005-0000-0000-000098090000}"/>
    <cellStyle name="_Calculo do PDD GAAP_SUPORTE ASTROMIG" xfId="3296" xr:uid="{00000000-0005-0000-0000-000099090000}"/>
    <cellStyle name="_Carmen" xfId="3297" xr:uid="{00000000-0005-0000-0000-00009A090000}"/>
    <cellStyle name="_Carmen 2" xfId="3298" xr:uid="{00000000-0005-0000-0000-00009B090000}"/>
    <cellStyle name="_Carmen_2012-2013 TP - Controllers Summary (JN 12152011)" xfId="3299" xr:uid="{00000000-0005-0000-0000-00009C090000}"/>
    <cellStyle name="_Carmen_2012-2013 TP - Controllers Summary (JN 12152011) 2" xfId="3300" xr:uid="{00000000-0005-0000-0000-00009D090000}"/>
    <cellStyle name="_Carr, K. - UK" xfId="3301" xr:uid="{00000000-0005-0000-0000-00009E090000}"/>
    <cellStyle name="_Carson, Rory-United S-Hong Kon" xfId="3302" xr:uid="{00000000-0005-0000-0000-00009F090000}"/>
    <cellStyle name="_CEP - Tech cost for CitiInsurance1" xfId="3303" xr:uid="{00000000-0005-0000-0000-0000A0090000}"/>
    <cellStyle name="_CEP - Tech cost for CitiInsurance1_03Q11 Australia US TP OB Invoice Final" xfId="3304" xr:uid="{00000000-0005-0000-0000-0000A1090000}"/>
    <cellStyle name="_CEP - Tech cost for CitiInsurance1_2010_Q2_IT" xfId="3305" xr:uid="{00000000-0005-0000-0000-0000A2090000}"/>
    <cellStyle name="_CEP - Tech cost for CitiInsurance1_2010_Q3_TP_Summary_TPO" xfId="3306" xr:uid="{00000000-0005-0000-0000-0000A3090000}"/>
    <cellStyle name="_CEP - Tech cost for CitiInsurance1_2Q2011 Expat " xfId="3307" xr:uid="{00000000-0005-0000-0000-0000A4090000}"/>
    <cellStyle name="_CEP - Tech cost for CitiInsurance1_3Q2011_TP_Outbound_Grid_ongoing (version 4)" xfId="3308" xr:uid="{00000000-0005-0000-0000-0000A5090000}"/>
    <cellStyle name="_CEP - Tech cost for CitiInsurance1_3Q2011_TP_Outbound_Grid_ongoing (version 4) backup" xfId="3309" xr:uid="{00000000-0005-0000-0000-0000A6090000}"/>
    <cellStyle name="_CEP - Tech cost for CitiInsurance1_3Q2011_TP_Outbound_Grid_ongoing v2" xfId="3310" xr:uid="{00000000-0005-0000-0000-0000A7090000}"/>
    <cellStyle name="_CEP - Tech cost for CitiInsurance1_BU31035 Taiwan Interco Template" xfId="3311" xr:uid="{00000000-0005-0000-0000-0000A8090000}"/>
    <cellStyle name="_CEP - Tech cost for CitiInsurance1_IT_Investments_" xfId="3312" xr:uid="{00000000-0005-0000-0000-0000A9090000}"/>
    <cellStyle name="_CEP - Tech cost for CitiInsurance1_Q1_2011 IT TP Corp Svcs Excl FFI" xfId="3313" xr:uid="{00000000-0005-0000-0000-0000AA090000}"/>
    <cellStyle name="_CEP - Tech cost for CitiInsurance1_SE-Forecast-V9" xfId="3314" xr:uid="{00000000-0005-0000-0000-0000AB090000}"/>
    <cellStyle name="_CEP - Tech cost for CitiInsurance1_SE-Forecast-V9_03Q11 Australia US TP OB Invoice Final" xfId="3315" xr:uid="{00000000-0005-0000-0000-0000AC090000}"/>
    <cellStyle name="_CEP - Tech cost for CitiInsurance1_SE-Forecast-V9_2010_Q2_IT" xfId="3316" xr:uid="{00000000-0005-0000-0000-0000AD090000}"/>
    <cellStyle name="_CEP - Tech cost for CitiInsurance1_SE-Forecast-V9_2010_Q3_TP_Summary_TPO" xfId="3317" xr:uid="{00000000-0005-0000-0000-0000AE090000}"/>
    <cellStyle name="_CEP - Tech cost for CitiInsurance1_SE-Forecast-V9_2Q2011 Expat " xfId="3318" xr:uid="{00000000-0005-0000-0000-0000AF090000}"/>
    <cellStyle name="_CEP - Tech cost for CitiInsurance1_SE-Forecast-V9_3Q2011_TP_Outbound_Grid_ongoing (version 4)" xfId="3319" xr:uid="{00000000-0005-0000-0000-0000B0090000}"/>
    <cellStyle name="_CEP - Tech cost for CitiInsurance1_SE-Forecast-V9_3Q2011_TP_Outbound_Grid_ongoing (version 4) backup" xfId="3320" xr:uid="{00000000-0005-0000-0000-0000B1090000}"/>
    <cellStyle name="_CEP - Tech cost for CitiInsurance1_SE-Forecast-V9_3Q2011_TP_Outbound_Grid_ongoing v2" xfId="3321" xr:uid="{00000000-0005-0000-0000-0000B2090000}"/>
    <cellStyle name="_CEP - Tech cost for CitiInsurance1_SE-Forecast-V9_BU31035 Taiwan Interco Template" xfId="3322" xr:uid="{00000000-0005-0000-0000-0000B3090000}"/>
    <cellStyle name="_CEP - Tech cost for CitiInsurance1_SE-Forecast-V9_IT_Investments_" xfId="3323" xr:uid="{00000000-0005-0000-0000-0000B4090000}"/>
    <cellStyle name="_CEP - Tech cost for CitiInsurance1_SE-Forecast-V9_Q1_2011 IT TP Corp Svcs Excl FFI" xfId="3324" xr:uid="{00000000-0005-0000-0000-0000B5090000}"/>
    <cellStyle name="_CEP - Tech cost for CitiInsurance1_SE-Forecast-V9-Fund of JV Preparatory Office" xfId="3325" xr:uid="{00000000-0005-0000-0000-0000B6090000}"/>
    <cellStyle name="_CEP - Tech cost for CitiInsurance1_SE-Forecast-V9-Fund of JV Preparatory Office_03Q11 Australia US TP OB Invoice Final" xfId="3326" xr:uid="{00000000-0005-0000-0000-0000B7090000}"/>
    <cellStyle name="_CEP - Tech cost for CitiInsurance1_SE-Forecast-V9-Fund of JV Preparatory Office_2010_Q2_IT" xfId="3327" xr:uid="{00000000-0005-0000-0000-0000B8090000}"/>
    <cellStyle name="_CEP - Tech cost for CitiInsurance1_SE-Forecast-V9-Fund of JV Preparatory Office_2010_Q3_TP_Summary_TPO" xfId="3328" xr:uid="{00000000-0005-0000-0000-0000B9090000}"/>
    <cellStyle name="_CEP - Tech cost for CitiInsurance1_SE-Forecast-V9-Fund of JV Preparatory Office_2Q2011 Expat " xfId="3329" xr:uid="{00000000-0005-0000-0000-0000BA090000}"/>
    <cellStyle name="_CEP - Tech cost for CitiInsurance1_SE-Forecast-V9-Fund of JV Preparatory Office_3Q2011_TP_Outbound_Grid_ongoing (version 4)" xfId="3330" xr:uid="{00000000-0005-0000-0000-0000BB090000}"/>
    <cellStyle name="_CEP - Tech cost for CitiInsurance1_SE-Forecast-V9-Fund of JV Preparatory Office_3Q2011_TP_Outbound_Grid_ongoing (version 4) backup" xfId="3331" xr:uid="{00000000-0005-0000-0000-0000BC090000}"/>
    <cellStyle name="_CEP - Tech cost for CitiInsurance1_SE-Forecast-V9-Fund of JV Preparatory Office_3Q2011_TP_Outbound_Grid_ongoing v2" xfId="3332" xr:uid="{00000000-0005-0000-0000-0000BD090000}"/>
    <cellStyle name="_CEP - Tech cost for CitiInsurance1_SE-Forecast-V9-Fund of JV Preparatory Office_BU31035 Taiwan Interco Template" xfId="3333" xr:uid="{00000000-0005-0000-0000-0000BE090000}"/>
    <cellStyle name="_CEP - Tech cost for CitiInsurance1_SE-Forecast-V9-Fund of JV Preparatory Office_IT_Investments_" xfId="3334" xr:uid="{00000000-0005-0000-0000-0000BF090000}"/>
    <cellStyle name="_CEP - Tech cost for CitiInsurance1_SE-Forecast-V9-Fund of JV Preparatory Office_Q1_2011 IT TP Corp Svcs Excl FFI" xfId="3335" xr:uid="{00000000-0005-0000-0000-0000C0090000}"/>
    <cellStyle name="_CEP - Tech cost for CitiInsurance1_SE-Forecast-V9-Fund of JV Preparatory Office-with detail worksheet" xfId="3336" xr:uid="{00000000-0005-0000-0000-0000C1090000}"/>
    <cellStyle name="_CEP - Tech cost for CitiInsurance1_SE-Forecast-V9-Fund of JV Preparatory Office-with detail worksheet_03Q11 Australia US TP OB Invoice Final" xfId="3337" xr:uid="{00000000-0005-0000-0000-0000C2090000}"/>
    <cellStyle name="_CEP - Tech cost for CitiInsurance1_SE-Forecast-V9-Fund of JV Preparatory Office-with detail worksheet_2010_Q2_IT" xfId="3338" xr:uid="{00000000-0005-0000-0000-0000C3090000}"/>
    <cellStyle name="_CEP - Tech cost for CitiInsurance1_SE-Forecast-V9-Fund of JV Preparatory Office-with detail worksheet_2010_Q3_TP_Summary_TPO" xfId="3339" xr:uid="{00000000-0005-0000-0000-0000C4090000}"/>
    <cellStyle name="_CEP - Tech cost for CitiInsurance1_SE-Forecast-V9-Fund of JV Preparatory Office-with detail worksheet_2Q2011 Expat " xfId="3340" xr:uid="{00000000-0005-0000-0000-0000C5090000}"/>
    <cellStyle name="_CEP - Tech cost for CitiInsurance1_SE-Forecast-V9-Fund of JV Preparatory Office-with detail worksheet_3Q2011_TP_Outbound_Grid_ongoing (version 4)" xfId="3341" xr:uid="{00000000-0005-0000-0000-0000C6090000}"/>
    <cellStyle name="_CEP - Tech cost for CitiInsurance1_SE-Forecast-V9-Fund of JV Preparatory Office-with detail worksheet_3Q2011_TP_Outbound_Grid_ongoing (version 4) backup" xfId="3342" xr:uid="{00000000-0005-0000-0000-0000C7090000}"/>
    <cellStyle name="_CEP - Tech cost for CitiInsurance1_SE-Forecast-V9-Fund of JV Preparatory Office-with detail worksheet_3Q2011_TP_Outbound_Grid_ongoing v2" xfId="3343" xr:uid="{00000000-0005-0000-0000-0000C8090000}"/>
    <cellStyle name="_CEP - Tech cost for CitiInsurance1_SE-Forecast-V9-Fund of JV Preparatory Office-with detail worksheet_BU31035 Taiwan Interco Template" xfId="3344" xr:uid="{00000000-0005-0000-0000-0000C9090000}"/>
    <cellStyle name="_CEP - Tech cost for CitiInsurance1_SE-Forecast-V9-Fund of JV Preparatory Office-with detail worksheet_IT_Investments_" xfId="3345" xr:uid="{00000000-0005-0000-0000-0000CA090000}"/>
    <cellStyle name="_CEP - Tech cost for CitiInsurance1_SE-Forecast-V9-Fund of JV Preparatory Office-with detail worksheet_Q1_2011 IT TP Corp Svcs Excl FFI" xfId="3346" xr:uid="{00000000-0005-0000-0000-0000CB090000}"/>
    <cellStyle name="_Chang, Shao-Chien - Taiwan" xfId="3347" xr:uid="{00000000-0005-0000-0000-0000CC090000}"/>
    <cellStyle name="_Chart of Account (CA)" xfId="3348" xr:uid="{00000000-0005-0000-0000-0000CD090000}"/>
    <cellStyle name="_Check Civeis" xfId="3349" xr:uid="{00000000-0005-0000-0000-0000CE090000}"/>
    <cellStyle name="_Check Civeis_APLICAÇÃO" xfId="3350" xr:uid="{00000000-0005-0000-0000-0000CF090000}"/>
    <cellStyle name="_Check Civeis_APLICAÇÃO_HFM Dental" xfId="3351" xr:uid="{00000000-0005-0000-0000-0000D0090000}"/>
    <cellStyle name="_Check Civeis_Check USGAAP" xfId="3352" xr:uid="{00000000-0005-0000-0000-0000D1090000}"/>
    <cellStyle name="_Check Civeis_DESBALANCEAMENTO" xfId="3353" xr:uid="{00000000-0005-0000-0000-0000D2090000}"/>
    <cellStyle name="_Check Civeis_NOVO SUPORTE PSL" xfId="3354" xr:uid="{00000000-0005-0000-0000-0000D3090000}"/>
    <cellStyle name="_Check Civeis_NOVO SUPORTE PSL (2)" xfId="3355" xr:uid="{00000000-0005-0000-0000-0000D4090000}"/>
    <cellStyle name="_Check Civeis_OP Invest" xfId="3356" xr:uid="{00000000-0005-0000-0000-0000D5090000}"/>
    <cellStyle name="_Check Civeis_OP Invest_HFM Dental" xfId="3357" xr:uid="{00000000-0005-0000-0000-0000D6090000}"/>
    <cellStyle name="_Check Civeis_Plan1" xfId="3358" xr:uid="{00000000-0005-0000-0000-0000D7090000}"/>
    <cellStyle name="_Check Civeis_RECLAS DEPREC" xfId="3359" xr:uid="{00000000-0005-0000-0000-0000D8090000}"/>
    <cellStyle name="_Check Civeis_SINI ADM" xfId="3360" xr:uid="{00000000-0005-0000-0000-0000D9090000}"/>
    <cellStyle name="_Check Civeis_SUPORTE ASTROMIG" xfId="3361" xr:uid="{00000000-0005-0000-0000-0000DA090000}"/>
    <cellStyle name="_Chile 08 HO Act" xfId="3362" xr:uid="{00000000-0005-0000-0000-0000DB090000}"/>
    <cellStyle name="_Chile 08 HO Act 2" xfId="3363" xr:uid="{00000000-0005-0000-0000-0000DC090000}"/>
    <cellStyle name="_Chile 08 HO Act 2 2" xfId="3364" xr:uid="{00000000-0005-0000-0000-0000DD090000}"/>
    <cellStyle name="_Chile 08 HO Act 3" xfId="3365" xr:uid="{00000000-0005-0000-0000-0000DE090000}"/>
    <cellStyle name="_Chile 08 HO Act_~4991161" xfId="3366" xr:uid="{00000000-0005-0000-0000-0000DF090000}"/>
    <cellStyle name="_Chile 08 HO Act_~4991161 2" xfId="3367" xr:uid="{00000000-0005-0000-0000-0000E0090000}"/>
    <cellStyle name="_Chile 08 HO Act_02Q10 HKM Payroll" xfId="3368" xr:uid="{00000000-0005-0000-0000-0000E1090000}"/>
    <cellStyle name="_Chile 08 HO Act_02Q10 HKM Payroll 2" xfId="3369" xr:uid="{00000000-0005-0000-0000-0000E2090000}"/>
    <cellStyle name="_Chile 08 HO Act_02Q10 HKM TP USIB Invoice" xfId="3370" xr:uid="{00000000-0005-0000-0000-0000E3090000}"/>
    <cellStyle name="_Chile 08 HO Act_02Q10 HKM TP USIB Invoice 2" xfId="3371" xr:uid="{00000000-0005-0000-0000-0000E4090000}"/>
    <cellStyle name="_Chile 08 HO Act_062010 HK MET TP Interco Template" xfId="3372" xr:uid="{00000000-0005-0000-0000-0000E5090000}"/>
    <cellStyle name="_Chile 08 HO Act_062010 HK MET TP Interco Template 2" xfId="3373" xr:uid="{00000000-0005-0000-0000-0000E6090000}"/>
    <cellStyle name="_Chile 08 HO Act_2010_Q2_IT" xfId="3374" xr:uid="{00000000-0005-0000-0000-0000E7090000}"/>
    <cellStyle name="_Chile 08 HO Act_2010_Q2_IT 2" xfId="3375" xr:uid="{00000000-0005-0000-0000-0000E8090000}"/>
    <cellStyle name="_Chile 08 HO Act_2010_Q3_TP_Summary_TPO" xfId="3376" xr:uid="{00000000-0005-0000-0000-0000E9090000}"/>
    <cellStyle name="_Chile 08 HO Act_2010_Q3_TP_Summary_TPO 2" xfId="3377" xr:uid="{00000000-0005-0000-0000-0000EA090000}"/>
    <cellStyle name="_Chile 08 HO Act_Chile_Quarterly_TP_Invoice_Template_Final_Q3_2010 v2" xfId="3378" xr:uid="{00000000-0005-0000-0000-0000EB090000}"/>
    <cellStyle name="_Chile 08 HO Act_Chile_Quarterly_TP_Invoice_Template_Final_Q3_2010 v2 2" xfId="3379" xr:uid="{00000000-0005-0000-0000-0000EC090000}"/>
    <cellStyle name="_Chile 08 HO Act_China Beijing 09 HO Act" xfId="3380" xr:uid="{00000000-0005-0000-0000-0000ED090000}"/>
    <cellStyle name="_Chile 08 HO Act_China Beijing 09 HO Act 2" xfId="3381" xr:uid="{00000000-0005-0000-0000-0000EE090000}"/>
    <cellStyle name="_Chile 08 HO Act_China Beijing 09 Projection" xfId="3382" xr:uid="{00000000-0005-0000-0000-0000EF090000}"/>
    <cellStyle name="_Chile 08 HO Act_China Beijing 09 Projection 2" xfId="3383" xr:uid="{00000000-0005-0000-0000-0000F0090000}"/>
    <cellStyle name="_Chile 08 HO Act_HKM Additonal to Invoice" xfId="3384" xr:uid="{00000000-0005-0000-0000-0000F1090000}"/>
    <cellStyle name="_Chile 08 HO Act_HKM Additonal to Invoice 2" xfId="3385" xr:uid="{00000000-0005-0000-0000-0000F2090000}"/>
    <cellStyle name="_Chile 08 HO Act_IT_Investments_" xfId="3386" xr:uid="{00000000-0005-0000-0000-0000F3090000}"/>
    <cellStyle name="_Chile 08 HO Act_IT_Investments_ 2" xfId="3387" xr:uid="{00000000-0005-0000-0000-0000F4090000}"/>
    <cellStyle name="_Chile 08 HO Act_Japan HO Act" xfId="3388" xr:uid="{00000000-0005-0000-0000-0000F5090000}"/>
    <cellStyle name="_Chile 08 HO Act_Japan HO Act 2" xfId="3389" xr:uid="{00000000-0005-0000-0000-0000F6090000}"/>
    <cellStyle name="_Chile 08 HO Act_Japan HO Act_China Beijing 09 Projection" xfId="3390" xr:uid="{00000000-0005-0000-0000-0000F7090000}"/>
    <cellStyle name="_Chile 08 HO Act_Japan HO Act_China Beijing 09 Projection 2" xfId="3391" xr:uid="{00000000-0005-0000-0000-0000F8090000}"/>
    <cellStyle name="_Chile 08 HO Act_Q1_2011 IT TP Corp Svcs Excl FFI" xfId="3392" xr:uid="{00000000-0005-0000-0000-0000F9090000}"/>
    <cellStyle name="_Chile 08 HO Act_Q1_2011 IT TP Corp Svcs Excl FFI 2" xfId="3393" xr:uid="{00000000-0005-0000-0000-0000FA090000}"/>
    <cellStyle name="_Chile 08 HO Act_Q3 TP Template Corp Svcs Excl FFI - v2" xfId="3394" xr:uid="{00000000-0005-0000-0000-0000FB090000}"/>
    <cellStyle name="_Chile 08 HO Act_Q3 TP Template Corp Svcs Excl FFI - v2 2" xfId="3395" xr:uid="{00000000-0005-0000-0000-0000FC090000}"/>
    <cellStyle name="_China Beijing 08 HO Act" xfId="3396" xr:uid="{00000000-0005-0000-0000-0000FD090000}"/>
    <cellStyle name="_China Beijing 08 HO Act 2" xfId="3397" xr:uid="{00000000-0005-0000-0000-0000FE090000}"/>
    <cellStyle name="_China Beijing 08 HO Act_China Beijing 09 Projection" xfId="3398" xr:uid="{00000000-0005-0000-0000-0000FF090000}"/>
    <cellStyle name="_China Beijing 08 HO Act_China Beijing 09 Projection 2" xfId="3399" xr:uid="{00000000-0005-0000-0000-0000000A0000}"/>
    <cellStyle name="_China Beijing 09 HO Act" xfId="3400" xr:uid="{00000000-0005-0000-0000-0000010A0000}"/>
    <cellStyle name="_China Beijing 09 HO Act 2" xfId="3401" xr:uid="{00000000-0005-0000-0000-0000020A0000}"/>
    <cellStyle name="_China Beijing 09 Org Act" xfId="3402" xr:uid="{00000000-0005-0000-0000-0000030A0000}"/>
    <cellStyle name="_China Beijing 09 Org Act 2" xfId="3403" xr:uid="{00000000-0005-0000-0000-0000040A0000}"/>
    <cellStyle name="_China Beijing 09 Org Act_03Q11 Australia US TP OB Invoice Final" xfId="3404" xr:uid="{00000000-0005-0000-0000-0000050A0000}"/>
    <cellStyle name="_China Beijing 09 Org Act_03Q11 Australia US TP OB Invoice Final 2" xfId="3405" xr:uid="{00000000-0005-0000-0000-0000060A0000}"/>
    <cellStyle name="_China Beijing 09 Org Act_2010_Q2_IT" xfId="3406" xr:uid="{00000000-0005-0000-0000-0000070A0000}"/>
    <cellStyle name="_China Beijing 09 Org Act_2010_Q2_IT 2" xfId="3407" xr:uid="{00000000-0005-0000-0000-0000080A0000}"/>
    <cellStyle name="_China Beijing 09 Org Act_2010_Q3_TP_Summary_TPO" xfId="3408" xr:uid="{00000000-0005-0000-0000-0000090A0000}"/>
    <cellStyle name="_China Beijing 09 Org Act_2010_Q3_TP_Summary_TPO 2" xfId="3409" xr:uid="{00000000-0005-0000-0000-00000A0A0000}"/>
    <cellStyle name="_China Beijing 09 Org Act_2Q2011 Expat " xfId="3410" xr:uid="{00000000-0005-0000-0000-00000B0A0000}"/>
    <cellStyle name="_China Beijing 09 Org Act_2Q2011 Expat  2" xfId="3411" xr:uid="{00000000-0005-0000-0000-00000C0A0000}"/>
    <cellStyle name="_China Beijing 09 Org Act_3Q2011_TP_Outbound_Grid_ongoing (version 4)" xfId="3412" xr:uid="{00000000-0005-0000-0000-00000D0A0000}"/>
    <cellStyle name="_China Beijing 09 Org Act_3Q2011_TP_Outbound_Grid_ongoing (version 4) 2" xfId="3413" xr:uid="{00000000-0005-0000-0000-00000E0A0000}"/>
    <cellStyle name="_China Beijing 09 Org Act_3Q2011_TP_Outbound_Grid_ongoing (version 4) backup" xfId="3414" xr:uid="{00000000-0005-0000-0000-00000F0A0000}"/>
    <cellStyle name="_China Beijing 09 Org Act_3Q2011_TP_Outbound_Grid_ongoing (version 4) backup 2" xfId="3415" xr:uid="{00000000-0005-0000-0000-0000100A0000}"/>
    <cellStyle name="_China Beijing 09 Org Act_3Q2011_TP_Outbound_Grid_ongoing v2" xfId="3416" xr:uid="{00000000-0005-0000-0000-0000110A0000}"/>
    <cellStyle name="_China Beijing 09 Org Act_3Q2011_TP_Outbound_Grid_ongoing v2 2" xfId="3417" xr:uid="{00000000-0005-0000-0000-0000120A0000}"/>
    <cellStyle name="_China Beijing 09 Org Act_BU31035 Taiwan Interco Template" xfId="3418" xr:uid="{00000000-0005-0000-0000-0000130A0000}"/>
    <cellStyle name="_China Beijing 09 Org Act_BU31035 Taiwan Interco Template 2" xfId="3419" xr:uid="{00000000-0005-0000-0000-0000140A0000}"/>
    <cellStyle name="_China Beijing 09 Org Act_IT_Investments_" xfId="3420" xr:uid="{00000000-0005-0000-0000-0000150A0000}"/>
    <cellStyle name="_China Beijing 09 Org Act_IT_Investments_ 2" xfId="3421" xr:uid="{00000000-0005-0000-0000-0000160A0000}"/>
    <cellStyle name="_China Beijing 09 Org Act_Q1_2011 IT TP Corp Svcs Excl FFI" xfId="3422" xr:uid="{00000000-0005-0000-0000-0000170A0000}"/>
    <cellStyle name="_China Beijing 09 Org Act_Q1_2011 IT TP Corp Svcs Excl FFI 2" xfId="3423" xr:uid="{00000000-0005-0000-0000-0000180A0000}"/>
    <cellStyle name="_China Beijing 09 Projection" xfId="3424" xr:uid="{00000000-0005-0000-0000-0000190A0000}"/>
    <cellStyle name="_China Beijing 09 Projection 2" xfId="3425" xr:uid="{00000000-0005-0000-0000-00001A0A0000}"/>
    <cellStyle name="_China Shanghai 08 HO Act" xfId="3426" xr:uid="{00000000-0005-0000-0000-00001B0A0000}"/>
    <cellStyle name="_China Shanghai 08 HO Act 2" xfId="3427" xr:uid="{00000000-0005-0000-0000-00001C0A0000}"/>
    <cellStyle name="_China Shanghai 08 HO Act_China Beijing 09 Projection" xfId="3428" xr:uid="{00000000-0005-0000-0000-00001D0A0000}"/>
    <cellStyle name="_China Shanghai 08 HO Act_China Beijing 09 Projection 2" xfId="3429" xr:uid="{00000000-0005-0000-0000-00001E0A0000}"/>
    <cellStyle name="_CitiVida_expenses" xfId="3430" xr:uid="{00000000-0005-0000-0000-00001F0A0000}"/>
    <cellStyle name="_CitiVida_expenses 2" xfId="3431" xr:uid="{00000000-0005-0000-0000-0000200A0000}"/>
    <cellStyle name="_CMA (MLIC) Dec 08 Projection WB" xfId="3432" xr:uid="{00000000-0005-0000-0000-0000210A0000}"/>
    <cellStyle name="_CMA (MLIC) Dec 08 Projection WB 2" xfId="3433" xr:uid="{00000000-0005-0000-0000-0000220A0000}"/>
    <cellStyle name="_CMA (MLIC) Dec 08 Projection WB_2012-2013 TP - Controllers Summary (JN 12152011)" xfId="3434" xr:uid="{00000000-0005-0000-0000-0000230A0000}"/>
    <cellStyle name="_CMA (MLIC) Dec 08 Projection WB_2012-2013 TP - Controllers Summary (JN 12152011) 2" xfId="3435" xr:uid="{00000000-0005-0000-0000-0000240A0000}"/>
    <cellStyle name="_CN_BJ" xfId="3436" xr:uid="{00000000-0005-0000-0000-0000250A0000}"/>
    <cellStyle name="_CN_BJ_2010_Q2_IT" xfId="3437" xr:uid="{00000000-0005-0000-0000-0000260A0000}"/>
    <cellStyle name="_CN_BJ_2010_Q3_TP_Summary_TPO" xfId="3438" xr:uid="{00000000-0005-0000-0000-0000270A0000}"/>
    <cellStyle name="_CN_BJ_IT_Investments_" xfId="3439" xr:uid="{00000000-0005-0000-0000-0000280A0000}"/>
    <cellStyle name="_CN_BJ_Q1_2011 IT TP Corp Svcs Excl FFI" xfId="3440" xr:uid="{00000000-0005-0000-0000-0000290A0000}"/>
    <cellStyle name="_CN_BJ_Q3 TP Template Corp Svcs Excl FFI - v2" xfId="3441" xr:uid="{00000000-0005-0000-0000-00002A0A0000}"/>
    <cellStyle name="_Collis, R. - Hong Kong" xfId="3442" xr:uid="{00000000-0005-0000-0000-00002B0A0000}"/>
    <cellStyle name="_Company of Seguros 2007" xfId="3443" xr:uid="{00000000-0005-0000-0000-00002C0A0000}"/>
    <cellStyle name="_Conci jul-dic  FY-06  8 18" xfId="3444" xr:uid="{00000000-0005-0000-0000-00002D0A0000}"/>
    <cellStyle name="_Conci jul-dic  FY-06  8 18 2" xfId="3445" xr:uid="{00000000-0005-0000-0000-00002E0A0000}"/>
    <cellStyle name="_Conci jul-dic  FY-06  8 18_APLICAÇÃO" xfId="3446" xr:uid="{00000000-0005-0000-0000-00002F0A0000}"/>
    <cellStyle name="_Conci jul-dic  FY-06  8 18_APLICAÇÃO_HFM Dental" xfId="3447" xr:uid="{00000000-0005-0000-0000-0000300A0000}"/>
    <cellStyle name="_Conci jul-dic  FY-06  8 18_check boy" xfId="3448" xr:uid="{00000000-0005-0000-0000-0000310A0000}"/>
    <cellStyle name="_Conci jul-dic  FY-06  8 18_Check USGAAP" xfId="3449" xr:uid="{00000000-0005-0000-0000-0000320A0000}"/>
    <cellStyle name="_Conci jul-dic  FY-06  8 18_Check USGAAP 2" xfId="3450" xr:uid="{00000000-0005-0000-0000-0000330A0000}"/>
    <cellStyle name="_Conci jul-dic  FY-06  8 18_Check USGAAP_1" xfId="3451" xr:uid="{00000000-0005-0000-0000-0000340A0000}"/>
    <cellStyle name="_Conci jul-dic  FY-06  8 18_Check USGAAP_1 2" xfId="3452" xr:uid="{00000000-0005-0000-0000-0000350A0000}"/>
    <cellStyle name="_Conci jul-dic  FY-06  8 18_Check USGAAP_2" xfId="3453" xr:uid="{00000000-0005-0000-0000-0000360A0000}"/>
    <cellStyle name="_Conci jul-dic  FY-06  8 18_Check USGAAP_2 2" xfId="3454" xr:uid="{00000000-0005-0000-0000-0000370A0000}"/>
    <cellStyle name="_Conci jul-dic  FY-06  8 18_Check USGAAP_Check USGAAP" xfId="3455" xr:uid="{00000000-0005-0000-0000-0000380A0000}"/>
    <cellStyle name="_Conci jul-dic  FY-06  8 18_Check USGAAP_Check USGAAP 2" xfId="3456" xr:uid="{00000000-0005-0000-0000-0000390A0000}"/>
    <cellStyle name="_Conci jul-dic  FY-06  8 18_OP Invest" xfId="3457" xr:uid="{00000000-0005-0000-0000-00003A0A0000}"/>
    <cellStyle name="_Conci jul-dic  FY-06  8 18_OP Invest 2" xfId="3458" xr:uid="{00000000-0005-0000-0000-00003B0A0000}"/>
    <cellStyle name="_Conci jul-dic  FY-06  8 18_OP Invest_HFM Dental" xfId="3459" xr:uid="{00000000-0005-0000-0000-00003C0A0000}"/>
    <cellStyle name="_Conci jul-dic  FY-06  8 18_Plan1" xfId="3460" xr:uid="{00000000-0005-0000-0000-00003D0A0000}"/>
    <cellStyle name="_Conci jul-dic  FY-06  8 18_Plan1_HFM_Metro_12-11" xfId="3461" xr:uid="{00000000-0005-0000-0000-00003E0A0000}"/>
    <cellStyle name="_Conci jul-dic  FY-06  8 18_Plan1_HFM_Metro_12-11_check boy" xfId="3462" xr:uid="{00000000-0005-0000-0000-00003F0A0000}"/>
    <cellStyle name="_Conci jul-dic  FY-06  8 18_Plan1_HFM_Metro_12-11_Plan4" xfId="3463" xr:uid="{00000000-0005-0000-0000-0000400A0000}"/>
    <cellStyle name="_Conci jul-dic  FY-06  8 18_Plan2" xfId="3464" xr:uid="{00000000-0005-0000-0000-0000410A0000}"/>
    <cellStyle name="_Conci jul-dic  FY-06  8 18_Plan4" xfId="3465" xr:uid="{00000000-0005-0000-0000-0000420A0000}"/>
    <cellStyle name="_Conci jul-dic  FY-06  8 18_Plan5" xfId="3466" xr:uid="{00000000-0005-0000-0000-0000430A0000}"/>
    <cellStyle name="_CONCILIACION DECLARACION ANUAL 2006" xfId="3467" xr:uid="{00000000-0005-0000-0000-0000440A0000}"/>
    <cellStyle name="_CONCILIACION DECLARACION ANUAL 2006 2" xfId="3468" xr:uid="{00000000-0005-0000-0000-0000450A0000}"/>
    <cellStyle name="_CONCILIACION DECLARACION ANUAL 2006_APLICAÇÃO" xfId="3469" xr:uid="{00000000-0005-0000-0000-0000460A0000}"/>
    <cellStyle name="_CONCILIACION DECLARACION ANUAL 2006_APLICAÇÃO_HFM Dental" xfId="3470" xr:uid="{00000000-0005-0000-0000-0000470A0000}"/>
    <cellStyle name="_CONCILIACION DECLARACION ANUAL 2006_check boy" xfId="3471" xr:uid="{00000000-0005-0000-0000-0000480A0000}"/>
    <cellStyle name="_CONCILIACION DECLARACION ANUAL 2006_Check USGAAP" xfId="3472" xr:uid="{00000000-0005-0000-0000-0000490A0000}"/>
    <cellStyle name="_CONCILIACION DECLARACION ANUAL 2006_Check USGAAP 2" xfId="3473" xr:uid="{00000000-0005-0000-0000-00004A0A0000}"/>
    <cellStyle name="_CONCILIACION DECLARACION ANUAL 2006_Check USGAAP_1" xfId="3474" xr:uid="{00000000-0005-0000-0000-00004B0A0000}"/>
    <cellStyle name="_CONCILIACION DECLARACION ANUAL 2006_Check USGAAP_1 2" xfId="3475" xr:uid="{00000000-0005-0000-0000-00004C0A0000}"/>
    <cellStyle name="_CONCILIACION DECLARACION ANUAL 2006_Check USGAAP_2" xfId="3476" xr:uid="{00000000-0005-0000-0000-00004D0A0000}"/>
    <cellStyle name="_CONCILIACION DECLARACION ANUAL 2006_Check USGAAP_2 2" xfId="3477" xr:uid="{00000000-0005-0000-0000-00004E0A0000}"/>
    <cellStyle name="_CONCILIACION DECLARACION ANUAL 2006_Check USGAAP_Check USGAAP" xfId="3478" xr:uid="{00000000-0005-0000-0000-00004F0A0000}"/>
    <cellStyle name="_CONCILIACION DECLARACION ANUAL 2006_Check USGAAP_Check USGAAP 2" xfId="3479" xr:uid="{00000000-0005-0000-0000-0000500A0000}"/>
    <cellStyle name="_CONCILIACION DECLARACION ANUAL 2006_OP Invest" xfId="3480" xr:uid="{00000000-0005-0000-0000-0000510A0000}"/>
    <cellStyle name="_CONCILIACION DECLARACION ANUAL 2006_OP Invest 2" xfId="3481" xr:uid="{00000000-0005-0000-0000-0000520A0000}"/>
    <cellStyle name="_CONCILIACION DECLARACION ANUAL 2006_OP Invest_HFM Dental" xfId="3482" xr:uid="{00000000-0005-0000-0000-0000530A0000}"/>
    <cellStyle name="_CONCILIACION DECLARACION ANUAL 2006_Plan1" xfId="3483" xr:uid="{00000000-0005-0000-0000-0000540A0000}"/>
    <cellStyle name="_CONCILIACION DECLARACION ANUAL 2006_Plan1_HFM_Metro_12-11" xfId="3484" xr:uid="{00000000-0005-0000-0000-0000550A0000}"/>
    <cellStyle name="_CONCILIACION DECLARACION ANUAL 2006_Plan1_HFM_Metro_12-11_check boy" xfId="3485" xr:uid="{00000000-0005-0000-0000-0000560A0000}"/>
    <cellStyle name="_CONCILIACION DECLARACION ANUAL 2006_Plan1_HFM_Metro_12-11_Plan4" xfId="3486" xr:uid="{00000000-0005-0000-0000-0000570A0000}"/>
    <cellStyle name="_CONCILIACION DECLARACION ANUAL 2006_Plan2" xfId="3487" xr:uid="{00000000-0005-0000-0000-0000580A0000}"/>
    <cellStyle name="_CONCILIACION DECLARACION ANUAL 2006_Plan4" xfId="3488" xr:uid="{00000000-0005-0000-0000-0000590A0000}"/>
    <cellStyle name="_CONCILIACION DECLARACION ANUAL 2006_Plan5" xfId="3489" xr:uid="{00000000-0005-0000-0000-00005A0A0000}"/>
    <cellStyle name="_Conting Civeis" xfId="3490" xr:uid="{00000000-0005-0000-0000-00005B0A0000}"/>
    <cellStyle name="_Copy of Insurance_Mexico_1Q09" xfId="3491" xr:uid="{00000000-0005-0000-0000-00005C0A0000}"/>
    <cellStyle name="_Copy of Insurance_Mexico_1Q09 2" xfId="3492" xr:uid="{00000000-0005-0000-0000-00005D0A0000}"/>
    <cellStyle name="_Copy of Insurance_Mexico_1Q09_~4991161" xfId="3493" xr:uid="{00000000-0005-0000-0000-00005E0A0000}"/>
    <cellStyle name="_Copy of Insurance_Mexico_1Q09_~4991161 2" xfId="3494" xr:uid="{00000000-0005-0000-0000-00005F0A0000}"/>
    <cellStyle name="_Copy of Insurance_Mexico_1Q09_02Q10 HKM TP USIB Invoice" xfId="3495" xr:uid="{00000000-0005-0000-0000-0000600A0000}"/>
    <cellStyle name="_Copy of Insurance_Mexico_1Q09_02Q10 HKM TP USIB Invoice 2" xfId="3496" xr:uid="{00000000-0005-0000-0000-0000610A0000}"/>
    <cellStyle name="_Copy of Insurance_Mexico_1Q09_Chile_Quarterly_TP_Invoice_Template_Final_Q3_2010 v2" xfId="3497" xr:uid="{00000000-0005-0000-0000-0000620A0000}"/>
    <cellStyle name="_Copy of Insurance_Mexico_1Q09_Chile_Quarterly_TP_Invoice_Template_Final_Q3_2010 v2 2" xfId="3498" xr:uid="{00000000-0005-0000-0000-0000630A0000}"/>
    <cellStyle name="_Copy of MetLife Mexico Seguros ITP 110308(7pm)" xfId="3499" xr:uid="{00000000-0005-0000-0000-0000640A0000}"/>
    <cellStyle name="_Copy of Servicios_Mexico_1Q09" xfId="3500" xr:uid="{00000000-0005-0000-0000-0000650A0000}"/>
    <cellStyle name="_Copy of Servicios_Mexico_1Q09 2" xfId="3501" xr:uid="{00000000-0005-0000-0000-0000660A0000}"/>
    <cellStyle name="_Copy of Servicios_Mexico_1Q09_~4991161" xfId="3502" xr:uid="{00000000-0005-0000-0000-0000670A0000}"/>
    <cellStyle name="_Copy of Servicios_Mexico_1Q09_~4991161 2" xfId="3503" xr:uid="{00000000-0005-0000-0000-0000680A0000}"/>
    <cellStyle name="_Copy of Servicios_Mexico_1Q09_02Q10 HKM TP USIB Invoice" xfId="3504" xr:uid="{00000000-0005-0000-0000-0000690A0000}"/>
    <cellStyle name="_Copy of Servicios_Mexico_1Q09_02Q10 HKM TP USIB Invoice 2" xfId="3505" xr:uid="{00000000-0005-0000-0000-00006A0A0000}"/>
    <cellStyle name="_Copy of Servicios_Mexico_1Q09_Chile_Quarterly_TP_Invoice_Template_Final_Q3_2010 v2" xfId="3506" xr:uid="{00000000-0005-0000-0000-00006B0A0000}"/>
    <cellStyle name="_Copy of Servicios_Mexico_1Q09_Chile_Quarterly_TP_Invoice_Template_Final_Q3_2010 v2 2" xfId="3507" xr:uid="{00000000-0005-0000-0000-00006C0A0000}"/>
    <cellStyle name="_Copy of TP_Grid_Actual_Template(Values)without_HK_Combined_revised" xfId="3508" xr:uid="{00000000-0005-0000-0000-00006D0A0000}"/>
    <cellStyle name="_Copy of TP_Grid_Actual_Template(Values)without_HK_Combined_revised 2" xfId="3509" xr:uid="{00000000-0005-0000-0000-00006E0A0000}"/>
    <cellStyle name="_DA por Produto - Actual 2008 - YTD Jun08" xfId="270" xr:uid="{00000000-0005-0000-0000-00006F0A0000}"/>
    <cellStyle name="_DA por Produto - Actual 2008 - YTD Jun08 2" xfId="271" xr:uid="{00000000-0005-0000-0000-0000700A0000}"/>
    <cellStyle name="_DA por Produto - Actual 2008 - YTD Jun08 2 2" xfId="3510" xr:uid="{00000000-0005-0000-0000-0000710A0000}"/>
    <cellStyle name="_DA por Produto - Actual 2008 - YTD Jun08 2_Plan1" xfId="3511" xr:uid="{00000000-0005-0000-0000-0000720A0000}"/>
    <cellStyle name="_DA por Produto - Actual 2008 - YTD Jun08 2_Plan1 2" xfId="3512" xr:uid="{00000000-0005-0000-0000-0000730A0000}"/>
    <cellStyle name="_DA por Produto - Actual 2008 - YTD Jun08 2_Razão 2013" xfId="3513" xr:uid="{00000000-0005-0000-0000-0000740A0000}"/>
    <cellStyle name="_DA por Produto - Actual 2008 - YTD Jun08 3" xfId="3514" xr:uid="{00000000-0005-0000-0000-0000750A0000}"/>
    <cellStyle name="_DA por Produto - Actual 2008 - YTD Jun08_03Q11 Australia US TP OB Invoice Final" xfId="3515" xr:uid="{00000000-0005-0000-0000-0000760A0000}"/>
    <cellStyle name="_DA por Produto - Actual 2008 - YTD Jun08_03Q11 Australia US TP OB Invoice Final 2" xfId="3516" xr:uid="{00000000-0005-0000-0000-0000770A0000}"/>
    <cellStyle name="_DA por Produto - Actual 2008 - YTD Jun08_2010_Q2_IT" xfId="3517" xr:uid="{00000000-0005-0000-0000-0000780A0000}"/>
    <cellStyle name="_DA por Produto - Actual 2008 - YTD Jun08_2010_Q2_IT 2" xfId="3518" xr:uid="{00000000-0005-0000-0000-0000790A0000}"/>
    <cellStyle name="_DA por Produto - Actual 2008 - YTD Jun08_2010_Q3_TP_Summary_TPO" xfId="3519" xr:uid="{00000000-0005-0000-0000-00007A0A0000}"/>
    <cellStyle name="_DA por Produto - Actual 2008 - YTD Jun08_2010_Q3_TP_Summary_TPO 2" xfId="3520" xr:uid="{00000000-0005-0000-0000-00007B0A0000}"/>
    <cellStyle name="_DA por Produto - Actual 2008 - YTD Jun08_3Q2011_TP_Outbound_Grid_ongoing (version 4)" xfId="3521" xr:uid="{00000000-0005-0000-0000-00007C0A0000}"/>
    <cellStyle name="_DA por Produto - Actual 2008 - YTD Jun08_3Q2011_TP_Outbound_Grid_ongoing (version 4) 2" xfId="3522" xr:uid="{00000000-0005-0000-0000-00007D0A0000}"/>
    <cellStyle name="_DA por Produto - Actual 2008 - YTD Jun08_3Q2011_TP_Outbound_Grid_ongoing (version 4) backup" xfId="3523" xr:uid="{00000000-0005-0000-0000-00007E0A0000}"/>
    <cellStyle name="_DA por Produto - Actual 2008 - YTD Jun08_3Q2011_TP_Outbound_Grid_ongoing (version 4) backup 2" xfId="3524" xr:uid="{00000000-0005-0000-0000-00007F0A0000}"/>
    <cellStyle name="_DA por Produto - Actual 2008 - YTD Jun08_3Q2011_TP_Outbound_Grid_ongoing v2" xfId="3525" xr:uid="{00000000-0005-0000-0000-0000800A0000}"/>
    <cellStyle name="_DA por Produto - Actual 2008 - YTD Jun08_3Q2011_TP_Outbound_Grid_ongoing v2 2" xfId="3526" xr:uid="{00000000-0005-0000-0000-0000810A0000}"/>
    <cellStyle name="_DA por Produto - Actual 2008 - YTD Jun08_AJUSTE FATUR 881" xfId="272" xr:uid="{00000000-0005-0000-0000-0000820A0000}"/>
    <cellStyle name="_DA por Produto - Actual 2008 - YTD Jun08_AJUSTE FATUR 881 2" xfId="3527" xr:uid="{00000000-0005-0000-0000-0000830A0000}"/>
    <cellStyle name="_DA por Produto - Actual 2008 - YTD Jun08_AJUSTE FATUR 881_Plan1" xfId="3528" xr:uid="{00000000-0005-0000-0000-0000840A0000}"/>
    <cellStyle name="_DA por Produto - Actual 2008 - YTD Jun08_AJUSTE FATUR 881_Plan1 2" xfId="3529" xr:uid="{00000000-0005-0000-0000-0000850A0000}"/>
    <cellStyle name="_DA por Produto - Actual 2008 - YTD Jun08_AJUSTE FATUR 881_Razão 2013" xfId="3530" xr:uid="{00000000-0005-0000-0000-0000860A0000}"/>
    <cellStyle name="_DA por Produto - Actual 2008 - YTD Jun08_Apuração PIS COFINS" xfId="3531" xr:uid="{00000000-0005-0000-0000-0000870A0000}"/>
    <cellStyle name="_DA por Produto - Actual 2008 - YTD Jun08_Apuração PIS COFINS 2" xfId="3532" xr:uid="{00000000-0005-0000-0000-0000880A0000}"/>
    <cellStyle name="_DA por Produto - Actual 2008 - YTD Jun08_Argentina AW Expense pass-through to Brazil" xfId="3533" xr:uid="{00000000-0005-0000-0000-0000890A0000}"/>
    <cellStyle name="_DA por Produto - Actual 2008 - YTD Jun08_Argentina AW Expense pass-through to Brazil 2" xfId="3534" xr:uid="{00000000-0005-0000-0000-00008A0A0000}"/>
    <cellStyle name="_DA por Produto - Actual 2008 - YTD Jun08_Arquivo Contabil 09" xfId="273" xr:uid="{00000000-0005-0000-0000-00008B0A0000}"/>
    <cellStyle name="_DA por Produto - Actual 2008 - YTD Jun08_Arquivo Contabil 09 2" xfId="3535" xr:uid="{00000000-0005-0000-0000-00008C0A0000}"/>
    <cellStyle name="_DA por Produto - Actual 2008 - YTD Jun08_Arquivo Contabil 09_Plan1" xfId="3536" xr:uid="{00000000-0005-0000-0000-00008D0A0000}"/>
    <cellStyle name="_DA por Produto - Actual 2008 - YTD Jun08_Arquivo Contabil 09_Plan1 2" xfId="3537" xr:uid="{00000000-0005-0000-0000-00008E0A0000}"/>
    <cellStyle name="_DA por Produto - Actual 2008 - YTD Jun08_Arquivo Contabil 09_Razão 2013" xfId="3538" xr:uid="{00000000-0005-0000-0000-00008F0A0000}"/>
    <cellStyle name="_DA por Produto - Actual 2008 - YTD Jun08_BU31035 Taiwan Interco Template" xfId="3539" xr:uid="{00000000-0005-0000-0000-0000900A0000}"/>
    <cellStyle name="_DA por Produto - Actual 2008 - YTD Jun08_BU31035 Taiwan Interco Template 2" xfId="3540" xr:uid="{00000000-0005-0000-0000-0000910A0000}"/>
    <cellStyle name="_DA por Produto - Actual 2008 - YTD Jun08_BU31050 China JV  Interco Template" xfId="3541" xr:uid="{00000000-0005-0000-0000-0000920A0000}"/>
    <cellStyle name="_DA por Produto - Actual 2008 - YTD Jun08_BU31050 China JV  Interco Template 2" xfId="3542" xr:uid="{00000000-0005-0000-0000-0000930A0000}"/>
    <cellStyle name="_DA por Produto - Actual 2008 - YTD Jun08_HFM Dental" xfId="3543" xr:uid="{00000000-0005-0000-0000-0000940A0000}"/>
    <cellStyle name="_DA por Produto - Actual 2008 - YTD Jun08_Internal Audit Pass-through from Argentina" xfId="3544" xr:uid="{00000000-0005-0000-0000-0000950A0000}"/>
    <cellStyle name="_DA por Produto - Actual 2008 - YTD Jun08_Internal Audit Pass-through from Argentina 2" xfId="3545" xr:uid="{00000000-0005-0000-0000-0000960A0000}"/>
    <cellStyle name="_DA por Produto - Actual 2008 - YTD Jun08_IT_Investments_" xfId="3546" xr:uid="{00000000-0005-0000-0000-0000970A0000}"/>
    <cellStyle name="_DA por Produto - Actual 2008 - YTD Jun08_IT_Investments_ 2" xfId="3547" xr:uid="{00000000-0005-0000-0000-0000980A0000}"/>
    <cellStyle name="_DA por Produto - Actual 2008 - YTD Jun08_Pagnet 042015" xfId="3548" xr:uid="{00000000-0005-0000-0000-0000990A0000}"/>
    <cellStyle name="_DA por Produto - Actual 2008 - YTD Jun08_Plan1" xfId="3549" xr:uid="{00000000-0005-0000-0000-00009A0A0000}"/>
    <cellStyle name="_DA por Produto - Actual 2008 - YTD Jun08_Plan1 2" xfId="3550" xr:uid="{00000000-0005-0000-0000-00009B0A0000}"/>
    <cellStyle name="_DA por Produto - Actual 2008 - YTD Jun08_Q1_2011 IT TP Corp Svcs Excl FFI" xfId="3551" xr:uid="{00000000-0005-0000-0000-00009C0A0000}"/>
    <cellStyle name="_DA por Produto - Actual 2008 - YTD Jun08_Q1_2011 IT TP Corp Svcs Excl FFI 2" xfId="3552" xr:uid="{00000000-0005-0000-0000-00009D0A0000}"/>
    <cellStyle name="_DA por Produto - Actual 2008 - YTD Jun08_Razão 2013" xfId="3553" xr:uid="{00000000-0005-0000-0000-00009E0A0000}"/>
    <cellStyle name="_DA por Produto - Actual 2008 - YTD Jun08_RECLA" xfId="274" xr:uid="{00000000-0005-0000-0000-00009F0A0000}"/>
    <cellStyle name="_DA por Produto - Actual 2008 - YTD Jun08_RECLA 2" xfId="3554" xr:uid="{00000000-0005-0000-0000-0000A00A0000}"/>
    <cellStyle name="_DA por Produto - Actual 2008 - YTD Jun08_RECLA 989" xfId="275" xr:uid="{00000000-0005-0000-0000-0000A10A0000}"/>
    <cellStyle name="_DA por Produto - Actual 2008 - YTD Jun08_RECLA 989 2" xfId="3555" xr:uid="{00000000-0005-0000-0000-0000A20A0000}"/>
    <cellStyle name="_DA por Produto - Actual 2008 - YTD Jun08_RECLA 989_Plan1" xfId="3556" xr:uid="{00000000-0005-0000-0000-0000A30A0000}"/>
    <cellStyle name="_DA por Produto - Actual 2008 - YTD Jun08_RECLA 989_Plan1 2" xfId="3557" xr:uid="{00000000-0005-0000-0000-0000A40A0000}"/>
    <cellStyle name="_DA por Produto - Actual 2008 - YTD Jun08_RECLA 989_Razão 2013" xfId="3558" xr:uid="{00000000-0005-0000-0000-0000A50A0000}"/>
    <cellStyle name="_DA por Produto - Actual 2008 - YTD Jun08_RECLA_Plan1" xfId="3559" xr:uid="{00000000-0005-0000-0000-0000A60A0000}"/>
    <cellStyle name="_DA por Produto - Actual 2008 - YTD Jun08_RECLA_Plan1 2" xfId="3560" xr:uid="{00000000-0005-0000-0000-0000A70A0000}"/>
    <cellStyle name="_DA por Produto - Actual 2008 - YTD Jun08_RECLA_Razão 2013" xfId="3561" xr:uid="{00000000-0005-0000-0000-0000A80A0000}"/>
    <cellStyle name="_Deferred Tax 12-2007  Afore Comercial.xls def1" xfId="3562" xr:uid="{00000000-0005-0000-0000-0000A90A0000}"/>
    <cellStyle name="_Deferred Tax 12-2007  Afore Comercial.xls def1 2" xfId="3563" xr:uid="{00000000-0005-0000-0000-0000AA0A0000}"/>
    <cellStyle name="_Deferred Tax 12-2007  Afore Comercial.xls def1_APLICAÇÃO" xfId="3564" xr:uid="{00000000-0005-0000-0000-0000AB0A0000}"/>
    <cellStyle name="_Deferred Tax 12-2007  Afore Comercial.xls def1_APLICAÇÃO_HFM Dental" xfId="3565" xr:uid="{00000000-0005-0000-0000-0000AC0A0000}"/>
    <cellStyle name="_Deferred Tax 12-2007  Afore Comercial.xls def1_check boy" xfId="3566" xr:uid="{00000000-0005-0000-0000-0000AD0A0000}"/>
    <cellStyle name="_Deferred Tax 12-2007  Afore Comercial.xls def1_Check USGAAP" xfId="3567" xr:uid="{00000000-0005-0000-0000-0000AE0A0000}"/>
    <cellStyle name="_Deferred Tax 12-2007  Afore Comercial.xls def1_Check USGAAP 2" xfId="3568" xr:uid="{00000000-0005-0000-0000-0000AF0A0000}"/>
    <cellStyle name="_Deferred Tax 12-2007  Afore Comercial.xls def1_Check USGAAP_1" xfId="3569" xr:uid="{00000000-0005-0000-0000-0000B00A0000}"/>
    <cellStyle name="_Deferred Tax 12-2007  Afore Comercial.xls def1_Check USGAAP_1 2" xfId="3570" xr:uid="{00000000-0005-0000-0000-0000B10A0000}"/>
    <cellStyle name="_Deferred Tax 12-2007  Afore Comercial.xls def1_Check USGAAP_2" xfId="3571" xr:uid="{00000000-0005-0000-0000-0000B20A0000}"/>
    <cellStyle name="_Deferred Tax 12-2007  Afore Comercial.xls def1_Check USGAAP_2 2" xfId="3572" xr:uid="{00000000-0005-0000-0000-0000B30A0000}"/>
    <cellStyle name="_Deferred Tax 12-2007  Afore Comercial.xls def1_Check USGAAP_Check USGAAP" xfId="3573" xr:uid="{00000000-0005-0000-0000-0000B40A0000}"/>
    <cellStyle name="_Deferred Tax 12-2007  Afore Comercial.xls def1_Check USGAAP_Check USGAAP 2" xfId="3574" xr:uid="{00000000-0005-0000-0000-0000B50A0000}"/>
    <cellStyle name="_Deferred Tax 12-2007  Afore Comercial.xls def1_OP Invest" xfId="3575" xr:uid="{00000000-0005-0000-0000-0000B60A0000}"/>
    <cellStyle name="_Deferred Tax 12-2007  Afore Comercial.xls def1_OP Invest 2" xfId="3576" xr:uid="{00000000-0005-0000-0000-0000B70A0000}"/>
    <cellStyle name="_Deferred Tax 12-2007  Afore Comercial.xls def1_OP Invest_HFM Dental" xfId="3577" xr:uid="{00000000-0005-0000-0000-0000B80A0000}"/>
    <cellStyle name="_Deferred Tax 12-2007  Afore Comercial.xls def1_Plan1" xfId="3578" xr:uid="{00000000-0005-0000-0000-0000B90A0000}"/>
    <cellStyle name="_Deferred Tax 12-2007  Afore Comercial.xls def1_Plan1_HFM_Metro_12-11" xfId="3579" xr:uid="{00000000-0005-0000-0000-0000BA0A0000}"/>
    <cellStyle name="_Deferred Tax 12-2007  Afore Comercial.xls def1_Plan1_HFM_Metro_12-11_check boy" xfId="3580" xr:uid="{00000000-0005-0000-0000-0000BB0A0000}"/>
    <cellStyle name="_Deferred Tax 12-2007  Afore Comercial.xls def1_Plan1_HFM_Metro_12-11_Plan4" xfId="3581" xr:uid="{00000000-0005-0000-0000-0000BC0A0000}"/>
    <cellStyle name="_Deferred Tax 12-2007  Afore Comercial.xls def1_Plan2" xfId="3582" xr:uid="{00000000-0005-0000-0000-0000BD0A0000}"/>
    <cellStyle name="_Deferred Tax 12-2007  Afore Comercial.xls def1_Plan4" xfId="3583" xr:uid="{00000000-0005-0000-0000-0000BE0A0000}"/>
    <cellStyle name="_Deferred Tax 12-2007  Afore Comercial.xls def1_Plan5" xfId="3584" xr:uid="{00000000-0005-0000-0000-0000BF0A0000}"/>
    <cellStyle name="_Deferred Tax 12-2007  Metlife AforeV2" xfId="3585" xr:uid="{00000000-0005-0000-0000-0000C00A0000}"/>
    <cellStyle name="_Deferred Tax 12-2007  Metlife AforeV2 2" xfId="3586" xr:uid="{00000000-0005-0000-0000-0000C10A0000}"/>
    <cellStyle name="_Deferred Tax 12-2007  Metlife AforeV2_APLICAÇÃO" xfId="3587" xr:uid="{00000000-0005-0000-0000-0000C20A0000}"/>
    <cellStyle name="_Deferred Tax 12-2007  Metlife AforeV2_APLICAÇÃO_HFM Dental" xfId="3588" xr:uid="{00000000-0005-0000-0000-0000C30A0000}"/>
    <cellStyle name="_Deferred Tax 12-2007  Metlife AforeV2_check boy" xfId="3589" xr:uid="{00000000-0005-0000-0000-0000C40A0000}"/>
    <cellStyle name="_Deferred Tax 12-2007  Metlife AforeV2_Check USGAAP" xfId="3590" xr:uid="{00000000-0005-0000-0000-0000C50A0000}"/>
    <cellStyle name="_Deferred Tax 12-2007  Metlife AforeV2_Check USGAAP 2" xfId="3591" xr:uid="{00000000-0005-0000-0000-0000C60A0000}"/>
    <cellStyle name="_Deferred Tax 12-2007  Metlife AforeV2_Check USGAAP_1" xfId="3592" xr:uid="{00000000-0005-0000-0000-0000C70A0000}"/>
    <cellStyle name="_Deferred Tax 12-2007  Metlife AforeV2_Check USGAAP_1 2" xfId="3593" xr:uid="{00000000-0005-0000-0000-0000C80A0000}"/>
    <cellStyle name="_Deferred Tax 12-2007  Metlife AforeV2_Check USGAAP_2" xfId="3594" xr:uid="{00000000-0005-0000-0000-0000C90A0000}"/>
    <cellStyle name="_Deferred Tax 12-2007  Metlife AforeV2_Check USGAAP_2 2" xfId="3595" xr:uid="{00000000-0005-0000-0000-0000CA0A0000}"/>
    <cellStyle name="_Deferred Tax 12-2007  Metlife AforeV2_Check USGAAP_Check USGAAP" xfId="3596" xr:uid="{00000000-0005-0000-0000-0000CB0A0000}"/>
    <cellStyle name="_Deferred Tax 12-2007  Metlife AforeV2_Check USGAAP_Check USGAAP 2" xfId="3597" xr:uid="{00000000-0005-0000-0000-0000CC0A0000}"/>
    <cellStyle name="_Deferred Tax 12-2007  Metlife AforeV2_OP Invest" xfId="3598" xr:uid="{00000000-0005-0000-0000-0000CD0A0000}"/>
    <cellStyle name="_Deferred Tax 12-2007  Metlife AforeV2_OP Invest 2" xfId="3599" xr:uid="{00000000-0005-0000-0000-0000CE0A0000}"/>
    <cellStyle name="_Deferred Tax 12-2007  Metlife AforeV2_OP Invest_HFM Dental" xfId="3600" xr:uid="{00000000-0005-0000-0000-0000CF0A0000}"/>
    <cellStyle name="_Deferred Tax 12-2007  Metlife AforeV2_Plan1" xfId="3601" xr:uid="{00000000-0005-0000-0000-0000D00A0000}"/>
    <cellStyle name="_Deferred Tax 12-2007  Metlife AforeV2_Plan1_HFM_Metro_12-11" xfId="3602" xr:uid="{00000000-0005-0000-0000-0000D10A0000}"/>
    <cellStyle name="_Deferred Tax 12-2007  Metlife AforeV2_Plan1_HFM_Metro_12-11_check boy" xfId="3603" xr:uid="{00000000-0005-0000-0000-0000D20A0000}"/>
    <cellStyle name="_Deferred Tax 12-2007  Metlife AforeV2_Plan1_HFM_Metro_12-11_Plan4" xfId="3604" xr:uid="{00000000-0005-0000-0000-0000D30A0000}"/>
    <cellStyle name="_Deferred Tax 12-2007  Metlife AforeV2_Plan2" xfId="3605" xr:uid="{00000000-0005-0000-0000-0000D40A0000}"/>
    <cellStyle name="_Deferred Tax 12-2007  Metlife AforeV2_Plan4" xfId="3606" xr:uid="{00000000-0005-0000-0000-0000D50A0000}"/>
    <cellStyle name="_Deferred Tax 12-2007  Metlife AforeV2_Plan5" xfId="3607" xr:uid="{00000000-0005-0000-0000-0000D60A0000}"/>
    <cellStyle name="_Deferred tax 2006" xfId="3608" xr:uid="{00000000-0005-0000-0000-0000D70A0000}"/>
    <cellStyle name="_Deferred tax 2006 2" xfId="3609" xr:uid="{00000000-0005-0000-0000-0000D80A0000}"/>
    <cellStyle name="_Deferred tax 2006_APLICAÇÃO" xfId="3610" xr:uid="{00000000-0005-0000-0000-0000D90A0000}"/>
    <cellStyle name="_Deferred tax 2006_APLICAÇÃO_HFM Dental" xfId="3611" xr:uid="{00000000-0005-0000-0000-0000DA0A0000}"/>
    <cellStyle name="_Deferred tax 2006_check boy" xfId="3612" xr:uid="{00000000-0005-0000-0000-0000DB0A0000}"/>
    <cellStyle name="_Deferred tax 2006_Check USGAAP" xfId="3613" xr:uid="{00000000-0005-0000-0000-0000DC0A0000}"/>
    <cellStyle name="_Deferred tax 2006_Check USGAAP 2" xfId="3614" xr:uid="{00000000-0005-0000-0000-0000DD0A0000}"/>
    <cellStyle name="_Deferred tax 2006_Check USGAAP_1" xfId="3615" xr:uid="{00000000-0005-0000-0000-0000DE0A0000}"/>
    <cellStyle name="_Deferred tax 2006_Check USGAAP_1 2" xfId="3616" xr:uid="{00000000-0005-0000-0000-0000DF0A0000}"/>
    <cellStyle name="_Deferred tax 2006_Check USGAAP_2" xfId="3617" xr:uid="{00000000-0005-0000-0000-0000E00A0000}"/>
    <cellStyle name="_Deferred tax 2006_Check USGAAP_2 2" xfId="3618" xr:uid="{00000000-0005-0000-0000-0000E10A0000}"/>
    <cellStyle name="_Deferred tax 2006_Check USGAAP_Check USGAAP" xfId="3619" xr:uid="{00000000-0005-0000-0000-0000E20A0000}"/>
    <cellStyle name="_Deferred tax 2006_Check USGAAP_Check USGAAP 2" xfId="3620" xr:uid="{00000000-0005-0000-0000-0000E30A0000}"/>
    <cellStyle name="_Deferred tax 2006_OP Invest" xfId="3621" xr:uid="{00000000-0005-0000-0000-0000E40A0000}"/>
    <cellStyle name="_Deferred tax 2006_OP Invest 2" xfId="3622" xr:uid="{00000000-0005-0000-0000-0000E50A0000}"/>
    <cellStyle name="_Deferred tax 2006_OP Invest_HFM Dental" xfId="3623" xr:uid="{00000000-0005-0000-0000-0000E60A0000}"/>
    <cellStyle name="_Deferred tax 2006_Plan1" xfId="3624" xr:uid="{00000000-0005-0000-0000-0000E70A0000}"/>
    <cellStyle name="_Deferred tax 2006_Plan1_HFM_Metro_12-11" xfId="3625" xr:uid="{00000000-0005-0000-0000-0000E80A0000}"/>
    <cellStyle name="_Deferred tax 2006_Plan1_HFM_Metro_12-11_check boy" xfId="3626" xr:uid="{00000000-0005-0000-0000-0000E90A0000}"/>
    <cellStyle name="_Deferred tax 2006_Plan1_HFM_Metro_12-11_Plan4" xfId="3627" xr:uid="{00000000-0005-0000-0000-0000EA0A0000}"/>
    <cellStyle name="_Deferred tax 2006_Plan2" xfId="3628" xr:uid="{00000000-0005-0000-0000-0000EB0A0000}"/>
    <cellStyle name="_Deferred tax 2006_Plan4" xfId="3629" xr:uid="{00000000-0005-0000-0000-0000EC0A0000}"/>
    <cellStyle name="_Deferred tax 2006_Plan5" xfId="3630" xr:uid="{00000000-0005-0000-0000-0000ED0A0000}"/>
    <cellStyle name="_Deferred tax as of December 31, 2006" xfId="3631" xr:uid="{00000000-0005-0000-0000-0000EE0A0000}"/>
    <cellStyle name="_Deferred tax as of December 31, 2006 2" xfId="3632" xr:uid="{00000000-0005-0000-0000-0000EF0A0000}"/>
    <cellStyle name="_Deferred tax as of December 31, 2006_APLICAÇÃO" xfId="3633" xr:uid="{00000000-0005-0000-0000-0000F00A0000}"/>
    <cellStyle name="_Deferred tax as of December 31, 2006_APLICAÇÃO_HFM Dental" xfId="3634" xr:uid="{00000000-0005-0000-0000-0000F10A0000}"/>
    <cellStyle name="_Deferred tax as of December 31, 2006_check boy" xfId="3635" xr:uid="{00000000-0005-0000-0000-0000F20A0000}"/>
    <cellStyle name="_Deferred tax as of December 31, 2006_Check USGAAP" xfId="3636" xr:uid="{00000000-0005-0000-0000-0000F30A0000}"/>
    <cellStyle name="_Deferred tax as of December 31, 2006_Check USGAAP 2" xfId="3637" xr:uid="{00000000-0005-0000-0000-0000F40A0000}"/>
    <cellStyle name="_Deferred tax as of December 31, 2006_Check USGAAP_1" xfId="3638" xr:uid="{00000000-0005-0000-0000-0000F50A0000}"/>
    <cellStyle name="_Deferred tax as of December 31, 2006_Check USGAAP_1 2" xfId="3639" xr:uid="{00000000-0005-0000-0000-0000F60A0000}"/>
    <cellStyle name="_Deferred tax as of December 31, 2006_Check USGAAP_2" xfId="3640" xr:uid="{00000000-0005-0000-0000-0000F70A0000}"/>
    <cellStyle name="_Deferred tax as of December 31, 2006_Check USGAAP_2 2" xfId="3641" xr:uid="{00000000-0005-0000-0000-0000F80A0000}"/>
    <cellStyle name="_Deferred tax as of December 31, 2006_Check USGAAP_Check USGAAP" xfId="3642" xr:uid="{00000000-0005-0000-0000-0000F90A0000}"/>
    <cellStyle name="_Deferred tax as of December 31, 2006_Check USGAAP_Check USGAAP 2" xfId="3643" xr:uid="{00000000-0005-0000-0000-0000FA0A0000}"/>
    <cellStyle name="_Deferred tax as of December 31, 2006_OP Invest" xfId="3644" xr:uid="{00000000-0005-0000-0000-0000FB0A0000}"/>
    <cellStyle name="_Deferred tax as of December 31, 2006_OP Invest 2" xfId="3645" xr:uid="{00000000-0005-0000-0000-0000FC0A0000}"/>
    <cellStyle name="_Deferred tax as of December 31, 2006_OP Invest_HFM Dental" xfId="3646" xr:uid="{00000000-0005-0000-0000-0000FD0A0000}"/>
    <cellStyle name="_Deferred tax as of December 31, 2006_Plan1" xfId="3647" xr:uid="{00000000-0005-0000-0000-0000FE0A0000}"/>
    <cellStyle name="_Deferred tax as of December 31, 2006_Plan1_HFM_Metro_12-11" xfId="3648" xr:uid="{00000000-0005-0000-0000-0000FF0A0000}"/>
    <cellStyle name="_Deferred tax as of December 31, 2006_Plan1_HFM_Metro_12-11_check boy" xfId="3649" xr:uid="{00000000-0005-0000-0000-0000000B0000}"/>
    <cellStyle name="_Deferred tax as of December 31, 2006_Plan1_HFM_Metro_12-11_Plan4" xfId="3650" xr:uid="{00000000-0005-0000-0000-0000010B0000}"/>
    <cellStyle name="_Deferred tax as of December 31, 2006_Plan2" xfId="3651" xr:uid="{00000000-0005-0000-0000-0000020B0000}"/>
    <cellStyle name="_Deferred tax as of December 31, 2006_Plan4" xfId="3652" xr:uid="{00000000-0005-0000-0000-0000030B0000}"/>
    <cellStyle name="_Deferred tax as of December 31, 2006_Plan5" xfId="3653" xr:uid="{00000000-0005-0000-0000-0000040B0000}"/>
    <cellStyle name="_Deferred Tax as of December 31,2007 (Seguros) 030308" xfId="3654" xr:uid="{00000000-0005-0000-0000-0000050B0000}"/>
    <cellStyle name="_Deferred Tax as of December 31,2007 (Seguros) 030308 2" xfId="3655" xr:uid="{00000000-0005-0000-0000-0000060B0000}"/>
    <cellStyle name="_Deferred Tax as of December 31,2007 (Seguros) 030308_APLICAÇÃO" xfId="3656" xr:uid="{00000000-0005-0000-0000-0000070B0000}"/>
    <cellStyle name="_Deferred Tax as of December 31,2007 (Seguros) 030308_APLICAÇÃO_HFM Dental" xfId="3657" xr:uid="{00000000-0005-0000-0000-0000080B0000}"/>
    <cellStyle name="_Deferred Tax as of December 31,2007 (Seguros) 030308_check boy" xfId="3658" xr:uid="{00000000-0005-0000-0000-0000090B0000}"/>
    <cellStyle name="_Deferred Tax as of December 31,2007 (Seguros) 030308_Check USGAAP" xfId="3659" xr:uid="{00000000-0005-0000-0000-00000A0B0000}"/>
    <cellStyle name="_Deferred Tax as of December 31,2007 (Seguros) 030308_Check USGAAP 2" xfId="3660" xr:uid="{00000000-0005-0000-0000-00000B0B0000}"/>
    <cellStyle name="_Deferred Tax as of December 31,2007 (Seguros) 030308_Check USGAAP_1" xfId="3661" xr:uid="{00000000-0005-0000-0000-00000C0B0000}"/>
    <cellStyle name="_Deferred Tax as of December 31,2007 (Seguros) 030308_Check USGAAP_1 2" xfId="3662" xr:uid="{00000000-0005-0000-0000-00000D0B0000}"/>
    <cellStyle name="_Deferred Tax as of December 31,2007 (Seguros) 030308_Check USGAAP_2" xfId="3663" xr:uid="{00000000-0005-0000-0000-00000E0B0000}"/>
    <cellStyle name="_Deferred Tax as of December 31,2007 (Seguros) 030308_Check USGAAP_2 2" xfId="3664" xr:uid="{00000000-0005-0000-0000-00000F0B0000}"/>
    <cellStyle name="_Deferred Tax as of December 31,2007 (Seguros) 030308_Check USGAAP_Check USGAAP" xfId="3665" xr:uid="{00000000-0005-0000-0000-0000100B0000}"/>
    <cellStyle name="_Deferred Tax as of December 31,2007 (Seguros) 030308_Check USGAAP_Check USGAAP 2" xfId="3666" xr:uid="{00000000-0005-0000-0000-0000110B0000}"/>
    <cellStyle name="_Deferred Tax as of December 31,2007 (Seguros) 030308_OP Invest" xfId="3667" xr:uid="{00000000-0005-0000-0000-0000120B0000}"/>
    <cellStyle name="_Deferred Tax as of December 31,2007 (Seguros) 030308_OP Invest 2" xfId="3668" xr:uid="{00000000-0005-0000-0000-0000130B0000}"/>
    <cellStyle name="_Deferred Tax as of December 31,2007 (Seguros) 030308_OP Invest_HFM Dental" xfId="3669" xr:uid="{00000000-0005-0000-0000-0000140B0000}"/>
    <cellStyle name="_Deferred Tax as of December 31,2007 (Seguros) 030308_Plan1" xfId="3670" xr:uid="{00000000-0005-0000-0000-0000150B0000}"/>
    <cellStyle name="_Deferred Tax as of December 31,2007 (Seguros) 030308_Plan1_HFM_Metro_12-11" xfId="3671" xr:uid="{00000000-0005-0000-0000-0000160B0000}"/>
    <cellStyle name="_Deferred Tax as of December 31,2007 (Seguros) 030308_Plan1_HFM_Metro_12-11_check boy" xfId="3672" xr:uid="{00000000-0005-0000-0000-0000170B0000}"/>
    <cellStyle name="_Deferred Tax as of December 31,2007 (Seguros) 030308_Plan1_HFM_Metro_12-11_Plan4" xfId="3673" xr:uid="{00000000-0005-0000-0000-0000180B0000}"/>
    <cellStyle name="_Deferred Tax as of December 31,2007 (Seguros) 030308_Plan2" xfId="3674" xr:uid="{00000000-0005-0000-0000-0000190B0000}"/>
    <cellStyle name="_Deferred Tax as of December 31,2007 (Seguros) 030308_Plan4" xfId="3675" xr:uid="{00000000-0005-0000-0000-00001A0B0000}"/>
    <cellStyle name="_Deferred Tax as of December 31,2007 (Seguros) 030308_Plan5" xfId="3676" xr:uid="{00000000-0005-0000-0000-00001B0B0000}"/>
    <cellStyle name="_Deferred Tax as of December 31,2007 (Seguros) 250208" xfId="3677" xr:uid="{00000000-0005-0000-0000-00001C0B0000}"/>
    <cellStyle name="_Deferred Tax as of December 31,2007 (Seguros) 250208 2" xfId="3678" xr:uid="{00000000-0005-0000-0000-00001D0B0000}"/>
    <cellStyle name="_Deferred Tax as of December 31,2007 (Seguros) 250208_APLICAÇÃO" xfId="3679" xr:uid="{00000000-0005-0000-0000-00001E0B0000}"/>
    <cellStyle name="_Deferred Tax as of December 31,2007 (Seguros) 250208_APLICAÇÃO_HFM Dental" xfId="3680" xr:uid="{00000000-0005-0000-0000-00001F0B0000}"/>
    <cellStyle name="_Deferred Tax as of December 31,2007 (Seguros) 250208_check boy" xfId="3681" xr:uid="{00000000-0005-0000-0000-0000200B0000}"/>
    <cellStyle name="_Deferred Tax as of December 31,2007 (Seguros) 250208_Check USGAAP" xfId="3682" xr:uid="{00000000-0005-0000-0000-0000210B0000}"/>
    <cellStyle name="_Deferred Tax as of December 31,2007 (Seguros) 250208_Check USGAAP 2" xfId="3683" xr:uid="{00000000-0005-0000-0000-0000220B0000}"/>
    <cellStyle name="_Deferred Tax as of December 31,2007 (Seguros) 250208_Check USGAAP_1" xfId="3684" xr:uid="{00000000-0005-0000-0000-0000230B0000}"/>
    <cellStyle name="_Deferred Tax as of December 31,2007 (Seguros) 250208_Check USGAAP_1 2" xfId="3685" xr:uid="{00000000-0005-0000-0000-0000240B0000}"/>
    <cellStyle name="_Deferred Tax as of December 31,2007 (Seguros) 250208_Check USGAAP_2" xfId="3686" xr:uid="{00000000-0005-0000-0000-0000250B0000}"/>
    <cellStyle name="_Deferred Tax as of December 31,2007 (Seguros) 250208_Check USGAAP_2 2" xfId="3687" xr:uid="{00000000-0005-0000-0000-0000260B0000}"/>
    <cellStyle name="_Deferred Tax as of December 31,2007 (Seguros) 250208_Check USGAAP_Check USGAAP" xfId="3688" xr:uid="{00000000-0005-0000-0000-0000270B0000}"/>
    <cellStyle name="_Deferred Tax as of December 31,2007 (Seguros) 250208_Check USGAAP_Check USGAAP 2" xfId="3689" xr:uid="{00000000-0005-0000-0000-0000280B0000}"/>
    <cellStyle name="_Deferred Tax as of December 31,2007 (Seguros) 250208_OP Invest" xfId="3690" xr:uid="{00000000-0005-0000-0000-0000290B0000}"/>
    <cellStyle name="_Deferred Tax as of December 31,2007 (Seguros) 250208_OP Invest 2" xfId="3691" xr:uid="{00000000-0005-0000-0000-00002A0B0000}"/>
    <cellStyle name="_Deferred Tax as of December 31,2007 (Seguros) 250208_OP Invest_HFM Dental" xfId="3692" xr:uid="{00000000-0005-0000-0000-00002B0B0000}"/>
    <cellStyle name="_Deferred Tax as of December 31,2007 (Seguros) 250208_Plan1" xfId="3693" xr:uid="{00000000-0005-0000-0000-00002C0B0000}"/>
    <cellStyle name="_Deferred Tax as of December 31,2007 (Seguros) 250208_Plan1_HFM_Metro_12-11" xfId="3694" xr:uid="{00000000-0005-0000-0000-00002D0B0000}"/>
    <cellStyle name="_Deferred Tax as of December 31,2007 (Seguros) 250208_Plan1_HFM_Metro_12-11_check boy" xfId="3695" xr:uid="{00000000-0005-0000-0000-00002E0B0000}"/>
    <cellStyle name="_Deferred Tax as of December 31,2007 (Seguros) 250208_Plan1_HFM_Metro_12-11_Plan4" xfId="3696" xr:uid="{00000000-0005-0000-0000-00002F0B0000}"/>
    <cellStyle name="_Deferred Tax as of December 31,2007 (Seguros) 250208_Plan2" xfId="3697" xr:uid="{00000000-0005-0000-0000-0000300B0000}"/>
    <cellStyle name="_Deferred Tax as of December 31,2007 (Seguros) 250208_Plan4" xfId="3698" xr:uid="{00000000-0005-0000-0000-0000310B0000}"/>
    <cellStyle name="_Deferred Tax as of December 31,2007 (Seguros) 250208_Plan5" xfId="3699" xr:uid="{00000000-0005-0000-0000-0000320B0000}"/>
    <cellStyle name="_Deferred Tax Seguros - @ March 31, 2008" xfId="3700" xr:uid="{00000000-0005-0000-0000-0000330B0000}"/>
    <cellStyle name="_Deferred Tax Seguros - @ March 31, 2008 2" xfId="3701" xr:uid="{00000000-0005-0000-0000-0000340B0000}"/>
    <cellStyle name="_Deferred Tax Seguros - @ March 31, 2008_APLICAÇÃO" xfId="3702" xr:uid="{00000000-0005-0000-0000-0000350B0000}"/>
    <cellStyle name="_Deferred Tax Seguros - @ March 31, 2008_APLICAÇÃO_HFM Dental" xfId="3703" xr:uid="{00000000-0005-0000-0000-0000360B0000}"/>
    <cellStyle name="_Deferred Tax Seguros - @ March 31, 2008_check boy" xfId="3704" xr:uid="{00000000-0005-0000-0000-0000370B0000}"/>
    <cellStyle name="_Deferred Tax Seguros - @ March 31, 2008_Check USGAAP" xfId="3705" xr:uid="{00000000-0005-0000-0000-0000380B0000}"/>
    <cellStyle name="_Deferred Tax Seguros - @ March 31, 2008_Check USGAAP 2" xfId="3706" xr:uid="{00000000-0005-0000-0000-0000390B0000}"/>
    <cellStyle name="_Deferred Tax Seguros - @ March 31, 2008_Check USGAAP_1" xfId="3707" xr:uid="{00000000-0005-0000-0000-00003A0B0000}"/>
    <cellStyle name="_Deferred Tax Seguros - @ March 31, 2008_Check USGAAP_1 2" xfId="3708" xr:uid="{00000000-0005-0000-0000-00003B0B0000}"/>
    <cellStyle name="_Deferred Tax Seguros - @ March 31, 2008_Check USGAAP_2" xfId="3709" xr:uid="{00000000-0005-0000-0000-00003C0B0000}"/>
    <cellStyle name="_Deferred Tax Seguros - @ March 31, 2008_Check USGAAP_2 2" xfId="3710" xr:uid="{00000000-0005-0000-0000-00003D0B0000}"/>
    <cellStyle name="_Deferred Tax Seguros - @ March 31, 2008_Check USGAAP_Check USGAAP" xfId="3711" xr:uid="{00000000-0005-0000-0000-00003E0B0000}"/>
    <cellStyle name="_Deferred Tax Seguros - @ March 31, 2008_Check USGAAP_Check USGAAP 2" xfId="3712" xr:uid="{00000000-0005-0000-0000-00003F0B0000}"/>
    <cellStyle name="_Deferred Tax Seguros - @ March 31, 2008_OP Invest" xfId="3713" xr:uid="{00000000-0005-0000-0000-0000400B0000}"/>
    <cellStyle name="_Deferred Tax Seguros - @ March 31, 2008_OP Invest 2" xfId="3714" xr:uid="{00000000-0005-0000-0000-0000410B0000}"/>
    <cellStyle name="_Deferred Tax Seguros - @ March 31, 2008_OP Invest_HFM Dental" xfId="3715" xr:uid="{00000000-0005-0000-0000-0000420B0000}"/>
    <cellStyle name="_Deferred Tax Seguros - @ March 31, 2008_Plan1" xfId="3716" xr:uid="{00000000-0005-0000-0000-0000430B0000}"/>
    <cellStyle name="_Deferred Tax Seguros - @ March 31, 2008_Plan1_HFM_Metro_12-11" xfId="3717" xr:uid="{00000000-0005-0000-0000-0000440B0000}"/>
    <cellStyle name="_Deferred Tax Seguros - @ March 31, 2008_Plan1_HFM_Metro_12-11_check boy" xfId="3718" xr:uid="{00000000-0005-0000-0000-0000450B0000}"/>
    <cellStyle name="_Deferred Tax Seguros - @ March 31, 2008_Plan1_HFM_Metro_12-11_Plan4" xfId="3719" xr:uid="{00000000-0005-0000-0000-0000460B0000}"/>
    <cellStyle name="_Deferred Tax Seguros - @ March 31, 2008_Plan2" xfId="3720" xr:uid="{00000000-0005-0000-0000-0000470B0000}"/>
    <cellStyle name="_Deferred Tax Seguros - @ March 31, 2008_Plan4" xfId="3721" xr:uid="{00000000-0005-0000-0000-0000480B0000}"/>
    <cellStyle name="_Deferred Tax Seguros - @ March 31, 2008_Plan5" xfId="3722" xr:uid="{00000000-0005-0000-0000-0000490B0000}"/>
    <cellStyle name="_DeKeizer, D. - UK" xfId="3723" xr:uid="{00000000-0005-0000-0000-00004A0B0000}"/>
    <cellStyle name="_DelSesto, G. - UK" xfId="3724" xr:uid="{00000000-0005-0000-0000-00004B0B0000}"/>
    <cellStyle name="_DE-PARA" xfId="276" xr:uid="{00000000-0005-0000-0000-00004C0B0000}"/>
    <cellStyle name="_De-Para Planilha de Lçtos" xfId="857" xr:uid="{00000000-0005-0000-0000-00004D0B0000}"/>
    <cellStyle name="_De-Para Planilha de Lçtos 2" xfId="3725" xr:uid="{00000000-0005-0000-0000-00004E0B0000}"/>
    <cellStyle name="_De-Para Planilha de Lçtos_APLICAÇÃO" xfId="3726" xr:uid="{00000000-0005-0000-0000-00004F0B0000}"/>
    <cellStyle name="_De-Para Planilha de Lçtos_APLICAÇÃO_HFM Dental" xfId="3727" xr:uid="{00000000-0005-0000-0000-0000500B0000}"/>
    <cellStyle name="_De-Para Planilha de Lçtos_check boy" xfId="3728" xr:uid="{00000000-0005-0000-0000-0000510B0000}"/>
    <cellStyle name="_De-Para Planilha de Lçtos_Check USGAAP" xfId="3729" xr:uid="{00000000-0005-0000-0000-0000520B0000}"/>
    <cellStyle name="_De-Para Planilha de Lçtos_Check USGAAP 2" xfId="3730" xr:uid="{00000000-0005-0000-0000-0000530B0000}"/>
    <cellStyle name="_De-Para Planilha de Lçtos_Check USGAAP_1" xfId="3731" xr:uid="{00000000-0005-0000-0000-0000540B0000}"/>
    <cellStyle name="_De-Para Planilha de Lçtos_Check USGAAP_1 2" xfId="3732" xr:uid="{00000000-0005-0000-0000-0000550B0000}"/>
    <cellStyle name="_De-Para Planilha de Lçtos_Check USGAAP_2" xfId="3733" xr:uid="{00000000-0005-0000-0000-0000560B0000}"/>
    <cellStyle name="_De-Para Planilha de Lçtos_Check USGAAP_2 2" xfId="3734" xr:uid="{00000000-0005-0000-0000-0000570B0000}"/>
    <cellStyle name="_De-Para Planilha de Lçtos_Check USGAAP_Check USGAAP" xfId="3735" xr:uid="{00000000-0005-0000-0000-0000580B0000}"/>
    <cellStyle name="_De-Para Planilha de Lçtos_Check USGAAP_Check USGAAP 2" xfId="3736" xr:uid="{00000000-0005-0000-0000-0000590B0000}"/>
    <cellStyle name="_De-Para Planilha de Lçtos_Lçto Manu PLan_Estornar em  (3)" xfId="3737" xr:uid="{00000000-0005-0000-0000-00005A0B0000}"/>
    <cellStyle name="_De-Para Planilha de Lçtos_OP Invest" xfId="3738" xr:uid="{00000000-0005-0000-0000-00005B0B0000}"/>
    <cellStyle name="_De-Para Planilha de Lçtos_OP Invest 2" xfId="3739" xr:uid="{00000000-0005-0000-0000-00005C0B0000}"/>
    <cellStyle name="_De-Para Planilha de Lçtos_OP Invest_HFM Dental" xfId="3740" xr:uid="{00000000-0005-0000-0000-00005D0B0000}"/>
    <cellStyle name="_De-Para Planilha de Lçtos_Plan1" xfId="3741" xr:uid="{00000000-0005-0000-0000-00005E0B0000}"/>
    <cellStyle name="_De-Para Planilha de Lçtos_Plan1_HFM_Metro_12-11" xfId="3742" xr:uid="{00000000-0005-0000-0000-00005F0B0000}"/>
    <cellStyle name="_De-Para Planilha de Lçtos_Plan1_HFM_Metro_12-11_check boy" xfId="3743" xr:uid="{00000000-0005-0000-0000-0000600B0000}"/>
    <cellStyle name="_De-Para Planilha de Lçtos_Plan1_HFM_Metro_12-11_Plan4" xfId="3744" xr:uid="{00000000-0005-0000-0000-0000610B0000}"/>
    <cellStyle name="_De-Para Planilha de Lçtos_Plan1_Sheet1" xfId="3745" xr:uid="{00000000-0005-0000-0000-0000620B0000}"/>
    <cellStyle name="_De-Para Planilha de Lçtos_Plan2" xfId="3746" xr:uid="{00000000-0005-0000-0000-0000630B0000}"/>
    <cellStyle name="_De-Para Planilha de Lçtos_Plan2_Sheet1" xfId="3747" xr:uid="{00000000-0005-0000-0000-0000640B0000}"/>
    <cellStyle name="_De-Para Planilha de Lçtos_Plan3" xfId="3748" xr:uid="{00000000-0005-0000-0000-0000650B0000}"/>
    <cellStyle name="_De-Para Planilha de Lçtos_Plan4" xfId="3749" xr:uid="{00000000-0005-0000-0000-0000660B0000}"/>
    <cellStyle name="_De-Para Planilha de Lçtos_Plan5" xfId="3750" xr:uid="{00000000-0005-0000-0000-0000670B0000}"/>
    <cellStyle name="_De-Para Planilha de Lçtos_Sheet1" xfId="3751" xr:uid="{00000000-0005-0000-0000-0000680B0000}"/>
    <cellStyle name="_De-Para Planilha de Lçtos_Sheet2" xfId="3752" xr:uid="{00000000-0005-0000-0000-0000690B0000}"/>
    <cellStyle name="_De-Para Planilha de Lçtos_Sheet2 2" xfId="3753" xr:uid="{00000000-0005-0000-0000-00006A0B0000}"/>
    <cellStyle name="_De-Para Planilha de Lçtos_Sheet2_APLICAÇÃO" xfId="3754" xr:uid="{00000000-0005-0000-0000-00006B0B0000}"/>
    <cellStyle name="_De-Para Planilha de Lçtos_Sheet2_Check USGAAP" xfId="3755" xr:uid="{00000000-0005-0000-0000-00006C0B0000}"/>
    <cellStyle name="_De-Para Planilha de Lçtos_Sheet2_HFM Dental" xfId="3756" xr:uid="{00000000-0005-0000-0000-00006D0B0000}"/>
    <cellStyle name="_De-Para Planilha de Lçtos_Sheet2_OP Invest" xfId="3757" xr:uid="{00000000-0005-0000-0000-00006E0B0000}"/>
    <cellStyle name="_De-Para Planilha de Lçtos_Sheet2_Sheet1" xfId="3758" xr:uid="{00000000-0005-0000-0000-00006F0B0000}"/>
    <cellStyle name="_De-Para Planilha de Lçtos_Sheet3" xfId="3759" xr:uid="{00000000-0005-0000-0000-0000700B0000}"/>
    <cellStyle name="_DE-PARA_APLICAÇÃO" xfId="3760" xr:uid="{00000000-0005-0000-0000-0000710B0000}"/>
    <cellStyle name="_DE-PARA_APLICAÇÃO_HFM Dental" xfId="3761" xr:uid="{00000000-0005-0000-0000-0000720B0000}"/>
    <cellStyle name="_DE-PARA_Check USGAAP" xfId="3762" xr:uid="{00000000-0005-0000-0000-0000730B0000}"/>
    <cellStyle name="_DE-PARA_DESBALANCEAMENTO" xfId="3763" xr:uid="{00000000-0005-0000-0000-0000740B0000}"/>
    <cellStyle name="_DE-PARA_HFM" xfId="3764" xr:uid="{00000000-0005-0000-0000-0000750B0000}"/>
    <cellStyle name="_DE-PARA_HFM_APLICAÇÃO" xfId="3765" xr:uid="{00000000-0005-0000-0000-0000760B0000}"/>
    <cellStyle name="_DE-PARA_HFM_APLICAÇÃO_HFM Dental" xfId="3766" xr:uid="{00000000-0005-0000-0000-0000770B0000}"/>
    <cellStyle name="_DE-PARA_HFM_Check USGAAP" xfId="3767" xr:uid="{00000000-0005-0000-0000-0000780B0000}"/>
    <cellStyle name="_DE-PARA_HFM_DESBALANCEAMENTO" xfId="3768" xr:uid="{00000000-0005-0000-0000-0000790B0000}"/>
    <cellStyle name="_DE-PARA_HFM_NOVO SUPORTE PSL" xfId="3769" xr:uid="{00000000-0005-0000-0000-00007A0B0000}"/>
    <cellStyle name="_DE-PARA_HFM_NOVO SUPORTE PSL (2)" xfId="3770" xr:uid="{00000000-0005-0000-0000-00007B0B0000}"/>
    <cellStyle name="_DE-PARA_HFM_OP Invest" xfId="3771" xr:uid="{00000000-0005-0000-0000-00007C0B0000}"/>
    <cellStyle name="_DE-PARA_HFM_OP Invest_HFM Dental" xfId="3772" xr:uid="{00000000-0005-0000-0000-00007D0B0000}"/>
    <cellStyle name="_DE-PARA_HFM_Plan1" xfId="3773" xr:uid="{00000000-0005-0000-0000-00007E0B0000}"/>
    <cellStyle name="_DE-PARA_HFM_RECLAS DEPREC" xfId="3774" xr:uid="{00000000-0005-0000-0000-00007F0B0000}"/>
    <cellStyle name="_DE-PARA_HFM_SINI ADM" xfId="3775" xr:uid="{00000000-0005-0000-0000-0000800B0000}"/>
    <cellStyle name="_DE-PARA_HFM_SUPORTE ASTROMIG" xfId="3776" xr:uid="{00000000-0005-0000-0000-0000810B0000}"/>
    <cellStyle name="_DE-PARA_IRenda" xfId="3777" xr:uid="{00000000-0005-0000-0000-0000820B0000}"/>
    <cellStyle name="_DE-PARA_IRenda_APLICAÇÃO" xfId="3778" xr:uid="{00000000-0005-0000-0000-0000830B0000}"/>
    <cellStyle name="_DE-PARA_IRenda_APLICAÇÃO_HFM Dental" xfId="3779" xr:uid="{00000000-0005-0000-0000-0000840B0000}"/>
    <cellStyle name="_DE-PARA_IRenda_Check USGAAP" xfId="3780" xr:uid="{00000000-0005-0000-0000-0000850B0000}"/>
    <cellStyle name="_DE-PARA_IRenda_OP Invest" xfId="3781" xr:uid="{00000000-0005-0000-0000-0000860B0000}"/>
    <cellStyle name="_DE-PARA_IRenda_OP Invest_HFM Dental" xfId="3782" xr:uid="{00000000-0005-0000-0000-0000870B0000}"/>
    <cellStyle name="_DE-PARA_LANÇAMENTO" xfId="3783" xr:uid="{00000000-0005-0000-0000-0000880B0000}"/>
    <cellStyle name="_DE-PARA_LANÇAMENTO_APLICAÇÃO" xfId="3784" xr:uid="{00000000-0005-0000-0000-0000890B0000}"/>
    <cellStyle name="_DE-PARA_LANÇAMENTO_APLICAÇÃO_HFM Dental" xfId="3785" xr:uid="{00000000-0005-0000-0000-00008A0B0000}"/>
    <cellStyle name="_DE-PARA_LANÇAMENTO_Check USGAAP" xfId="3786" xr:uid="{00000000-0005-0000-0000-00008B0B0000}"/>
    <cellStyle name="_DE-PARA_LANÇAMENTO_DESBALANCEAMENTO" xfId="3787" xr:uid="{00000000-0005-0000-0000-00008C0B0000}"/>
    <cellStyle name="_DE-PARA_LANÇAMENTO_NOVO SUPORTE PSL" xfId="3788" xr:uid="{00000000-0005-0000-0000-00008D0B0000}"/>
    <cellStyle name="_DE-PARA_LANÇAMENTO_NOVO SUPORTE PSL (2)" xfId="3789" xr:uid="{00000000-0005-0000-0000-00008E0B0000}"/>
    <cellStyle name="_DE-PARA_LANÇAMENTO_OP Invest" xfId="3790" xr:uid="{00000000-0005-0000-0000-00008F0B0000}"/>
    <cellStyle name="_DE-PARA_LANÇAMENTO_OP Invest_HFM Dental" xfId="3791" xr:uid="{00000000-0005-0000-0000-0000900B0000}"/>
    <cellStyle name="_DE-PARA_LANÇAMENTO_Plan1" xfId="3792" xr:uid="{00000000-0005-0000-0000-0000910B0000}"/>
    <cellStyle name="_DE-PARA_LANÇAMENTO_RECLAS DEPREC" xfId="3793" xr:uid="{00000000-0005-0000-0000-0000920B0000}"/>
    <cellStyle name="_DE-PARA_LANÇAMENTO_SINI ADM" xfId="3794" xr:uid="{00000000-0005-0000-0000-0000930B0000}"/>
    <cellStyle name="_DE-PARA_LANÇAMENTO_SUPORTE ASTROMIG" xfId="3795" xr:uid="{00000000-0005-0000-0000-0000940B0000}"/>
    <cellStyle name="_DE-PARA_NOVO SUPORTE PSL" xfId="3796" xr:uid="{00000000-0005-0000-0000-0000950B0000}"/>
    <cellStyle name="_DE-PARA_NOVO SUPORTE PSL (2)" xfId="3797" xr:uid="{00000000-0005-0000-0000-0000960B0000}"/>
    <cellStyle name="_DE-PARA_OP Invest" xfId="3798" xr:uid="{00000000-0005-0000-0000-0000970B0000}"/>
    <cellStyle name="_DE-PARA_OP Invest_HFM Dental" xfId="3799" xr:uid="{00000000-0005-0000-0000-0000980B0000}"/>
    <cellStyle name="_DE-PARA_Plan1" xfId="3800" xr:uid="{00000000-0005-0000-0000-0000990B0000}"/>
    <cellStyle name="_DE-PARA_Plan3" xfId="3801" xr:uid="{00000000-0005-0000-0000-00009A0B0000}"/>
    <cellStyle name="_DE-PARA_Plan3_APLICAÇÃO" xfId="3802" xr:uid="{00000000-0005-0000-0000-00009B0B0000}"/>
    <cellStyle name="_DE-PARA_Plan3_APLICAÇÃO_HFM Dental" xfId="3803" xr:uid="{00000000-0005-0000-0000-00009C0B0000}"/>
    <cellStyle name="_DE-PARA_Plan3_Check USGAAP" xfId="3804" xr:uid="{00000000-0005-0000-0000-00009D0B0000}"/>
    <cellStyle name="_DE-PARA_Plan3_DESBALANCEAMENTO" xfId="3805" xr:uid="{00000000-0005-0000-0000-00009E0B0000}"/>
    <cellStyle name="_DE-PARA_Plan3_NOVO SUPORTE PSL" xfId="3806" xr:uid="{00000000-0005-0000-0000-00009F0B0000}"/>
    <cellStyle name="_DE-PARA_Plan3_NOVO SUPORTE PSL (2)" xfId="3807" xr:uid="{00000000-0005-0000-0000-0000A00B0000}"/>
    <cellStyle name="_DE-PARA_Plan3_OP Invest" xfId="3808" xr:uid="{00000000-0005-0000-0000-0000A10B0000}"/>
    <cellStyle name="_DE-PARA_Plan3_OP Invest_HFM Dental" xfId="3809" xr:uid="{00000000-0005-0000-0000-0000A20B0000}"/>
    <cellStyle name="_DE-PARA_Plan3_Plan1" xfId="3810" xr:uid="{00000000-0005-0000-0000-0000A30B0000}"/>
    <cellStyle name="_DE-PARA_Plan3_RECLAS DEPREC" xfId="3811" xr:uid="{00000000-0005-0000-0000-0000A40B0000}"/>
    <cellStyle name="_DE-PARA_Plan3_SINI ADM" xfId="3812" xr:uid="{00000000-0005-0000-0000-0000A50B0000}"/>
    <cellStyle name="_DE-PARA_Plan3_SUPORTE ASTROMIG" xfId="3813" xr:uid="{00000000-0005-0000-0000-0000A60B0000}"/>
    <cellStyle name="_DE-PARA_Prov Civeis" xfId="3814" xr:uid="{00000000-0005-0000-0000-0000A70B0000}"/>
    <cellStyle name="_DE-PARA_Prov Cíveis" xfId="3815" xr:uid="{00000000-0005-0000-0000-0000A80B0000}"/>
    <cellStyle name="_DE-PARA_Prov Cíveis(ok)" xfId="3816" xr:uid="{00000000-0005-0000-0000-0000A90B0000}"/>
    <cellStyle name="_DE-PARA_RECLAS DEPREC" xfId="3817" xr:uid="{00000000-0005-0000-0000-0000AA0B0000}"/>
    <cellStyle name="_DE-PARA_Resumo Imobilizado" xfId="3818" xr:uid="{00000000-0005-0000-0000-0000AB0B0000}"/>
    <cellStyle name="_DE-PARA_Resumo Imobilizado_HFM Dental" xfId="3819" xr:uid="{00000000-0005-0000-0000-0000AC0B0000}"/>
    <cellStyle name="_DE-PARA_Sheet9" xfId="3820" xr:uid="{00000000-0005-0000-0000-0000AD0B0000}"/>
    <cellStyle name="_DE-PARA_Sheet9_APLICAÇÃO" xfId="3821" xr:uid="{00000000-0005-0000-0000-0000AE0B0000}"/>
    <cellStyle name="_DE-PARA_Sheet9_APLICAÇÃO_HFM Dental" xfId="3822" xr:uid="{00000000-0005-0000-0000-0000AF0B0000}"/>
    <cellStyle name="_DE-PARA_Sheet9_Check USGAAP" xfId="3823" xr:uid="{00000000-0005-0000-0000-0000B00B0000}"/>
    <cellStyle name="_DE-PARA_Sheet9_OP Invest" xfId="3824" xr:uid="{00000000-0005-0000-0000-0000B10B0000}"/>
    <cellStyle name="_DE-PARA_Sheet9_OP Invest_HFM Dental" xfId="3825" xr:uid="{00000000-0005-0000-0000-0000B20B0000}"/>
    <cellStyle name="_DE-PARA_SINI ADM" xfId="3826" xr:uid="{00000000-0005-0000-0000-0000B30B0000}"/>
    <cellStyle name="_DE-PARA_SUPORTE ASTROMIG" xfId="3827" xr:uid="{00000000-0005-0000-0000-0000B40B0000}"/>
    <cellStyle name="_DE-PARA_Trial Balance_Dental" xfId="3828" xr:uid="{00000000-0005-0000-0000-0000B50B0000}"/>
    <cellStyle name="_DE-PARA_Trial Balance_Dental_HFM Dental" xfId="3829" xr:uid="{00000000-0005-0000-0000-0000B60B0000}"/>
    <cellStyle name="_DEPR CTR" xfId="277" xr:uid="{00000000-0005-0000-0000-0000B70B0000}"/>
    <cellStyle name="_DEPR CTR_APLICAÇÃO" xfId="3830" xr:uid="{00000000-0005-0000-0000-0000B80B0000}"/>
    <cellStyle name="_DEPR CTR_APLICAÇÃO_HFM Dental" xfId="3831" xr:uid="{00000000-0005-0000-0000-0000B90B0000}"/>
    <cellStyle name="_DEPR CTR_Check USGAAP" xfId="3832" xr:uid="{00000000-0005-0000-0000-0000BA0B0000}"/>
    <cellStyle name="_DEPR CTR_DESBALANCEAMENTO" xfId="3833" xr:uid="{00000000-0005-0000-0000-0000BB0B0000}"/>
    <cellStyle name="_DEPR CTR_HFM" xfId="3834" xr:uid="{00000000-0005-0000-0000-0000BC0B0000}"/>
    <cellStyle name="_DEPR CTR_HFM_APLICAÇÃO" xfId="3835" xr:uid="{00000000-0005-0000-0000-0000BD0B0000}"/>
    <cellStyle name="_DEPR CTR_HFM_APLICAÇÃO_HFM Dental" xfId="3836" xr:uid="{00000000-0005-0000-0000-0000BE0B0000}"/>
    <cellStyle name="_DEPR CTR_HFM_Check USGAAP" xfId="3837" xr:uid="{00000000-0005-0000-0000-0000BF0B0000}"/>
    <cellStyle name="_DEPR CTR_HFM_DESBALANCEAMENTO" xfId="3838" xr:uid="{00000000-0005-0000-0000-0000C00B0000}"/>
    <cellStyle name="_DEPR CTR_HFM_NOVO SUPORTE PSL" xfId="3839" xr:uid="{00000000-0005-0000-0000-0000C10B0000}"/>
    <cellStyle name="_DEPR CTR_HFM_NOVO SUPORTE PSL (2)" xfId="3840" xr:uid="{00000000-0005-0000-0000-0000C20B0000}"/>
    <cellStyle name="_DEPR CTR_HFM_OP Invest" xfId="3841" xr:uid="{00000000-0005-0000-0000-0000C30B0000}"/>
    <cellStyle name="_DEPR CTR_HFM_OP Invest_HFM Dental" xfId="3842" xr:uid="{00000000-0005-0000-0000-0000C40B0000}"/>
    <cellStyle name="_DEPR CTR_HFM_Plan1" xfId="3843" xr:uid="{00000000-0005-0000-0000-0000C50B0000}"/>
    <cellStyle name="_DEPR CTR_HFM_RECLAS DEPREC" xfId="3844" xr:uid="{00000000-0005-0000-0000-0000C60B0000}"/>
    <cellStyle name="_DEPR CTR_HFM_SINI ADM" xfId="3845" xr:uid="{00000000-0005-0000-0000-0000C70B0000}"/>
    <cellStyle name="_DEPR CTR_HFM_SUPORTE ASTROMIG" xfId="3846" xr:uid="{00000000-0005-0000-0000-0000C80B0000}"/>
    <cellStyle name="_DEPR CTR_IRenda" xfId="3847" xr:uid="{00000000-0005-0000-0000-0000C90B0000}"/>
    <cellStyle name="_DEPR CTR_IRenda_APLICAÇÃO" xfId="3848" xr:uid="{00000000-0005-0000-0000-0000CA0B0000}"/>
    <cellStyle name="_DEPR CTR_IRenda_APLICAÇÃO_HFM Dental" xfId="3849" xr:uid="{00000000-0005-0000-0000-0000CB0B0000}"/>
    <cellStyle name="_DEPR CTR_IRenda_Check USGAAP" xfId="3850" xr:uid="{00000000-0005-0000-0000-0000CC0B0000}"/>
    <cellStyle name="_DEPR CTR_IRenda_OP Invest" xfId="3851" xr:uid="{00000000-0005-0000-0000-0000CD0B0000}"/>
    <cellStyle name="_DEPR CTR_IRenda_OP Invest_HFM Dental" xfId="3852" xr:uid="{00000000-0005-0000-0000-0000CE0B0000}"/>
    <cellStyle name="_DEPR CTR_LANÇAMENTO" xfId="3853" xr:uid="{00000000-0005-0000-0000-0000CF0B0000}"/>
    <cellStyle name="_DEPR CTR_LANÇAMENTO_APLICAÇÃO" xfId="3854" xr:uid="{00000000-0005-0000-0000-0000D00B0000}"/>
    <cellStyle name="_DEPR CTR_LANÇAMENTO_APLICAÇÃO_HFM Dental" xfId="3855" xr:uid="{00000000-0005-0000-0000-0000D10B0000}"/>
    <cellStyle name="_DEPR CTR_LANÇAMENTO_Check USGAAP" xfId="3856" xr:uid="{00000000-0005-0000-0000-0000D20B0000}"/>
    <cellStyle name="_DEPR CTR_LANÇAMENTO_DESBALANCEAMENTO" xfId="3857" xr:uid="{00000000-0005-0000-0000-0000D30B0000}"/>
    <cellStyle name="_DEPR CTR_LANÇAMENTO_NOVO SUPORTE PSL" xfId="3858" xr:uid="{00000000-0005-0000-0000-0000D40B0000}"/>
    <cellStyle name="_DEPR CTR_LANÇAMENTO_NOVO SUPORTE PSL (2)" xfId="3859" xr:uid="{00000000-0005-0000-0000-0000D50B0000}"/>
    <cellStyle name="_DEPR CTR_LANÇAMENTO_OP Invest" xfId="3860" xr:uid="{00000000-0005-0000-0000-0000D60B0000}"/>
    <cellStyle name="_DEPR CTR_LANÇAMENTO_OP Invest_HFM Dental" xfId="3861" xr:uid="{00000000-0005-0000-0000-0000D70B0000}"/>
    <cellStyle name="_DEPR CTR_LANÇAMENTO_RECLAS DEPREC" xfId="3862" xr:uid="{00000000-0005-0000-0000-0000D80B0000}"/>
    <cellStyle name="_DEPR CTR_LANÇAMENTO_SUPORTE ASTROMIG" xfId="3863" xr:uid="{00000000-0005-0000-0000-0000D90B0000}"/>
    <cellStyle name="_DEPR CTR_OP Invest" xfId="3864" xr:uid="{00000000-0005-0000-0000-0000DA0B0000}"/>
    <cellStyle name="_DEPR CTR_Plan3" xfId="3865" xr:uid="{00000000-0005-0000-0000-0000DB0B0000}"/>
    <cellStyle name="_DEPR CTR_Plan3_APLICAÇÃO" xfId="3866" xr:uid="{00000000-0005-0000-0000-0000DC0B0000}"/>
    <cellStyle name="_DEPR CTR_Plan3_APLICAÇÃO_HFM Dental" xfId="3867" xr:uid="{00000000-0005-0000-0000-0000DD0B0000}"/>
    <cellStyle name="_DEPR CTR_Plan3_Check USGAAP" xfId="3868" xr:uid="{00000000-0005-0000-0000-0000DE0B0000}"/>
    <cellStyle name="_DEPR CTR_Plan3_OP Invest" xfId="3869" xr:uid="{00000000-0005-0000-0000-0000DF0B0000}"/>
    <cellStyle name="_DEPR CTR_Plan3_RECLAS DEPREC" xfId="3870" xr:uid="{00000000-0005-0000-0000-0000E00B0000}"/>
    <cellStyle name="_DEPR CTR_Plan3_SUPORTE ASTROMIG" xfId="3871" xr:uid="{00000000-0005-0000-0000-0000E10B0000}"/>
    <cellStyle name="_DEPR CTR_Prov Civeis" xfId="3872" xr:uid="{00000000-0005-0000-0000-0000E20B0000}"/>
    <cellStyle name="_DEPR CTR_RECLAS DEPREC" xfId="3873" xr:uid="{00000000-0005-0000-0000-0000E30B0000}"/>
    <cellStyle name="_DEPR CTR_Sheet9" xfId="3874" xr:uid="{00000000-0005-0000-0000-0000E40B0000}"/>
    <cellStyle name="_DEPR CTR_Sheet9_APLICAÇÃO" xfId="3875" xr:uid="{00000000-0005-0000-0000-0000E50B0000}"/>
    <cellStyle name="_DEPR CTR_Sheet9_APLICAÇÃO_HFM Dental" xfId="3876" xr:uid="{00000000-0005-0000-0000-0000E60B0000}"/>
    <cellStyle name="_DEPR CTR_Sheet9_Check USGAAP" xfId="3877" xr:uid="{00000000-0005-0000-0000-0000E70B0000}"/>
    <cellStyle name="_DEPR CTR_Sheet9_OP Invest" xfId="3878" xr:uid="{00000000-0005-0000-0000-0000E80B0000}"/>
    <cellStyle name="_DEPR CTR_SUPORTE ASTROMIG" xfId="3879" xr:uid="{00000000-0005-0000-0000-0000E90B0000}"/>
    <cellStyle name="_DEPR CTR_Trial Balance_Dental" xfId="3880" xr:uid="{00000000-0005-0000-0000-0000EA0B0000}"/>
    <cellStyle name="_DEPR CTR_Trial Balance_Dental_HFM Dental" xfId="3881" xr:uid="{00000000-0005-0000-0000-0000EB0B0000}"/>
    <cellStyle name="_DEPR CTR-Ok" xfId="3882" xr:uid="{00000000-0005-0000-0000-0000EC0B0000}"/>
    <cellStyle name="_DEPR CTR-Ok_APLICAÇÃO" xfId="3883" xr:uid="{00000000-0005-0000-0000-0000ED0B0000}"/>
    <cellStyle name="_DEPR CTR-Ok_Check USGAAP" xfId="3884" xr:uid="{00000000-0005-0000-0000-0000EE0B0000}"/>
    <cellStyle name="_DEPR CTR-Ok_HFM Dental" xfId="3885" xr:uid="{00000000-0005-0000-0000-0000EF0B0000}"/>
    <cellStyle name="_DEPR CTR-Ok_OP Invest" xfId="3886" xr:uid="{00000000-0005-0000-0000-0000F00B0000}"/>
    <cellStyle name="_Depreciacion Fiscal Dic  07 3" xfId="3887" xr:uid="{00000000-0005-0000-0000-0000F10B0000}"/>
    <cellStyle name="_Depreciacion Fiscal Dic  07 3 2" xfId="3888" xr:uid="{00000000-0005-0000-0000-0000F20B0000}"/>
    <cellStyle name="_Depreciacion Fiscal Dic  07 3_APLICAÇÃO" xfId="3889" xr:uid="{00000000-0005-0000-0000-0000F30B0000}"/>
    <cellStyle name="_Depreciacion Fiscal Dic  07 3_APLICAÇÃO_HFM Dental" xfId="3890" xr:uid="{00000000-0005-0000-0000-0000F40B0000}"/>
    <cellStyle name="_Depreciacion Fiscal Dic  07 3_Check USGAAP" xfId="3891" xr:uid="{00000000-0005-0000-0000-0000F50B0000}"/>
    <cellStyle name="_Depreciacion Fiscal Dic  07 3_Check USGAAP 2" xfId="3892" xr:uid="{00000000-0005-0000-0000-0000F60B0000}"/>
    <cellStyle name="_Depreciacion Fiscal Dic  07 3_Check USGAAP_1" xfId="3893" xr:uid="{00000000-0005-0000-0000-0000F70B0000}"/>
    <cellStyle name="_Depreciacion Fiscal Dic  07 3_Check USGAAP_1 2" xfId="3894" xr:uid="{00000000-0005-0000-0000-0000F80B0000}"/>
    <cellStyle name="_Depreciacion Fiscal Dic  07 3_Check USGAAP_2" xfId="3895" xr:uid="{00000000-0005-0000-0000-0000F90B0000}"/>
    <cellStyle name="_Depreciacion Fiscal Dic  07 3_Check USGAAP_2 2" xfId="3896" xr:uid="{00000000-0005-0000-0000-0000FA0B0000}"/>
    <cellStyle name="_Depreciacion Fiscal Dic  07 3_Check USGAAP_Check USGAAP" xfId="3897" xr:uid="{00000000-0005-0000-0000-0000FB0B0000}"/>
    <cellStyle name="_Depreciacion Fiscal Dic  07 3_Check USGAAP_Check USGAAP 2" xfId="3898" xr:uid="{00000000-0005-0000-0000-0000FC0B0000}"/>
    <cellStyle name="_Depreciacion Fiscal Dic  07 3_OP Invest" xfId="3899" xr:uid="{00000000-0005-0000-0000-0000FD0B0000}"/>
    <cellStyle name="_Depreciacion Fiscal Dic  07 3_OP Invest 2" xfId="3900" xr:uid="{00000000-0005-0000-0000-0000FE0B0000}"/>
    <cellStyle name="_Depreciacion Fiscal Dic  07 3_Plan2" xfId="3901" xr:uid="{00000000-0005-0000-0000-0000FF0B0000}"/>
    <cellStyle name="_Diferencias US VS MX GAAP Pensiones" xfId="3902" xr:uid="{00000000-0005-0000-0000-0000000C0000}"/>
    <cellStyle name="_Diferencias US VS MX GAAP Pensiones 06 y 07" xfId="3903" xr:uid="{00000000-0005-0000-0000-0000010C0000}"/>
    <cellStyle name="_Diferencias US VS MX GAAP Pensiones 06 y 07 2" xfId="3904" xr:uid="{00000000-0005-0000-0000-0000020C0000}"/>
    <cellStyle name="_Diferencias US VS MX GAAP Pensiones 06 y 07_APLICAÇÃO" xfId="3905" xr:uid="{00000000-0005-0000-0000-0000030C0000}"/>
    <cellStyle name="_Diferencias US VS MX GAAP Pensiones 06 y 07_APLICAÇÃO_HFM Dental" xfId="3906" xr:uid="{00000000-0005-0000-0000-0000040C0000}"/>
    <cellStyle name="_Diferencias US VS MX GAAP Pensiones 06 y 07_Check USGAAP" xfId="3907" xr:uid="{00000000-0005-0000-0000-0000050C0000}"/>
    <cellStyle name="_Diferencias US VS MX GAAP Pensiones 06 y 07_Check USGAAP 2" xfId="3908" xr:uid="{00000000-0005-0000-0000-0000060C0000}"/>
    <cellStyle name="_Diferencias US VS MX GAAP Pensiones 06 y 07_Check USGAAP_1" xfId="3909" xr:uid="{00000000-0005-0000-0000-0000070C0000}"/>
    <cellStyle name="_Diferencias US VS MX GAAP Pensiones 06 y 07_Check USGAAP_1 2" xfId="3910" xr:uid="{00000000-0005-0000-0000-0000080C0000}"/>
    <cellStyle name="_Diferencias US VS MX GAAP Pensiones 06 y 07_Check USGAAP_2" xfId="3911" xr:uid="{00000000-0005-0000-0000-0000090C0000}"/>
    <cellStyle name="_Diferencias US VS MX GAAP Pensiones 06 y 07_Check USGAAP_2 2" xfId="3912" xr:uid="{00000000-0005-0000-0000-00000A0C0000}"/>
    <cellStyle name="_Diferencias US VS MX GAAP Pensiones 06 y 07_Check USGAAP_Check USGAAP" xfId="3913" xr:uid="{00000000-0005-0000-0000-00000B0C0000}"/>
    <cellStyle name="_Diferencias US VS MX GAAP Pensiones 06 y 07_Check USGAAP_Check USGAAP 2" xfId="3914" xr:uid="{00000000-0005-0000-0000-00000C0C0000}"/>
    <cellStyle name="_Diferencias US VS MX GAAP Pensiones 06 y 07_OP Invest" xfId="3915" xr:uid="{00000000-0005-0000-0000-00000D0C0000}"/>
    <cellStyle name="_Diferencias US VS MX GAAP Pensiones 06 y 07_OP Invest 2" xfId="3916" xr:uid="{00000000-0005-0000-0000-00000E0C0000}"/>
    <cellStyle name="_Diferencias US VS MX GAAP Pensiones 06 y 07_Plan2" xfId="3917" xr:uid="{00000000-0005-0000-0000-00000F0C0000}"/>
    <cellStyle name="_Diferencias US VS MX GAAP Pensiones 2" xfId="3918" xr:uid="{00000000-0005-0000-0000-0000100C0000}"/>
    <cellStyle name="_Diferencias US VS MX GAAP Pensiones 3" xfId="3919" xr:uid="{00000000-0005-0000-0000-0000110C0000}"/>
    <cellStyle name="_Diferencias US VS MX GAAP Pensiones_APLICAÇÃO" xfId="3920" xr:uid="{00000000-0005-0000-0000-0000120C0000}"/>
    <cellStyle name="_Diferencias US VS MX GAAP Pensiones_APLICAÇÃO_HFM Dental" xfId="3921" xr:uid="{00000000-0005-0000-0000-0000130C0000}"/>
    <cellStyle name="_Diferencias US VS MX GAAP Pensiones_Check USGAAP" xfId="3922" xr:uid="{00000000-0005-0000-0000-0000140C0000}"/>
    <cellStyle name="_Diferencias US VS MX GAAP Pensiones_Check USGAAP 2" xfId="3923" xr:uid="{00000000-0005-0000-0000-0000150C0000}"/>
    <cellStyle name="_Diferencias US VS MX GAAP Pensiones_Check USGAAP_1" xfId="3924" xr:uid="{00000000-0005-0000-0000-0000160C0000}"/>
    <cellStyle name="_Diferencias US VS MX GAAP Pensiones_Check USGAAP_1 2" xfId="3925" xr:uid="{00000000-0005-0000-0000-0000170C0000}"/>
    <cellStyle name="_Diferencias US VS MX GAAP Pensiones_Check USGAAP_2" xfId="3926" xr:uid="{00000000-0005-0000-0000-0000180C0000}"/>
    <cellStyle name="_Diferencias US VS MX GAAP Pensiones_Check USGAAP_2 2" xfId="3927" xr:uid="{00000000-0005-0000-0000-0000190C0000}"/>
    <cellStyle name="_Diferencias US VS MX GAAP Pensiones_Check USGAAP_Check USGAAP" xfId="3928" xr:uid="{00000000-0005-0000-0000-00001A0C0000}"/>
    <cellStyle name="_Diferencias US VS MX GAAP Pensiones_Check USGAAP_Check USGAAP 2" xfId="3929" xr:uid="{00000000-0005-0000-0000-00001B0C0000}"/>
    <cellStyle name="_Diferencias US VS MX GAAP Pensiones_OP Invest" xfId="3930" xr:uid="{00000000-0005-0000-0000-00001C0C0000}"/>
    <cellStyle name="_Diferencias US VS MX GAAP Pensiones_OP Invest 2" xfId="3931" xr:uid="{00000000-0005-0000-0000-00001D0C0000}"/>
    <cellStyle name="_Diferencias US VS MX GAAP Pensiones_Plan2" xfId="3932" xr:uid="{00000000-0005-0000-0000-00001E0C0000}"/>
    <cellStyle name="_Diferencias US VS MX GAAP Seguros" xfId="3933" xr:uid="{00000000-0005-0000-0000-00001F0C0000}"/>
    <cellStyle name="_Diferencias US VS MX GAAP Seguros 2" xfId="3934" xr:uid="{00000000-0005-0000-0000-0000200C0000}"/>
    <cellStyle name="_Diferencias US VS MX GAAP Seguros_APLICAÇÃO" xfId="3935" xr:uid="{00000000-0005-0000-0000-0000210C0000}"/>
    <cellStyle name="_Diferencias US VS MX GAAP Seguros_APLICAÇÃO_HFM Dental" xfId="3936" xr:uid="{00000000-0005-0000-0000-0000220C0000}"/>
    <cellStyle name="_Diferencias US VS MX GAAP Seguros_Check USGAAP" xfId="3937" xr:uid="{00000000-0005-0000-0000-0000230C0000}"/>
    <cellStyle name="_Diferencias US VS MX GAAP Seguros_Check USGAAP 2" xfId="3938" xr:uid="{00000000-0005-0000-0000-0000240C0000}"/>
    <cellStyle name="_Diferencias US VS MX GAAP Seguros_Check USGAAP_1" xfId="3939" xr:uid="{00000000-0005-0000-0000-0000250C0000}"/>
    <cellStyle name="_Diferencias US VS MX GAAP Seguros_Check USGAAP_1 2" xfId="3940" xr:uid="{00000000-0005-0000-0000-0000260C0000}"/>
    <cellStyle name="_Diferencias US VS MX GAAP Seguros_Check USGAAP_2" xfId="3941" xr:uid="{00000000-0005-0000-0000-0000270C0000}"/>
    <cellStyle name="_Diferencias US VS MX GAAP Seguros_Check USGAAP_2 2" xfId="3942" xr:uid="{00000000-0005-0000-0000-0000280C0000}"/>
    <cellStyle name="_Diferencias US VS MX GAAP Seguros_Check USGAAP_Check USGAAP" xfId="3943" xr:uid="{00000000-0005-0000-0000-0000290C0000}"/>
    <cellStyle name="_Diferencias US VS MX GAAP Seguros_Check USGAAP_Check USGAAP 2" xfId="3944" xr:uid="{00000000-0005-0000-0000-00002A0C0000}"/>
    <cellStyle name="_Diferencias US VS MX GAAP Seguros_OP Invest" xfId="3945" xr:uid="{00000000-0005-0000-0000-00002B0C0000}"/>
    <cellStyle name="_Diferencias US VS MX GAAP Seguros_OP Invest 2" xfId="3946" xr:uid="{00000000-0005-0000-0000-00002C0C0000}"/>
    <cellStyle name="_Diferencias US VS MX GAAP Seguros_Plan2" xfId="3947" xr:uid="{00000000-0005-0000-0000-00002D0C0000}"/>
    <cellStyle name="_DP" xfId="278" xr:uid="{00000000-0005-0000-0000-00002E0C0000}"/>
    <cellStyle name="_DP_APLICAÇÃO" xfId="3948" xr:uid="{00000000-0005-0000-0000-00002F0C0000}"/>
    <cellStyle name="_DP_APLICAÇÃO_HFM Dental" xfId="3949" xr:uid="{00000000-0005-0000-0000-0000300C0000}"/>
    <cellStyle name="_DP_Check USGAAP" xfId="3950" xr:uid="{00000000-0005-0000-0000-0000310C0000}"/>
    <cellStyle name="_DP_HFM" xfId="3951" xr:uid="{00000000-0005-0000-0000-0000320C0000}"/>
    <cellStyle name="_DP_HFM_APLICAÇÃO" xfId="3952" xr:uid="{00000000-0005-0000-0000-0000330C0000}"/>
    <cellStyle name="_DP_HFM_APLICAÇÃO_HFM Dental" xfId="3953" xr:uid="{00000000-0005-0000-0000-0000340C0000}"/>
    <cellStyle name="_DP_HFM_Check USGAAP" xfId="3954" xr:uid="{00000000-0005-0000-0000-0000350C0000}"/>
    <cellStyle name="_DP_HFM_OP Invest" xfId="3955" xr:uid="{00000000-0005-0000-0000-0000360C0000}"/>
    <cellStyle name="_DP_HFM_RECLAS DEPREC" xfId="3956" xr:uid="{00000000-0005-0000-0000-0000370C0000}"/>
    <cellStyle name="_DP_HFM_SUPORTE ASTROMIG" xfId="3957" xr:uid="{00000000-0005-0000-0000-0000380C0000}"/>
    <cellStyle name="_DP_IRenda" xfId="3958" xr:uid="{00000000-0005-0000-0000-0000390C0000}"/>
    <cellStyle name="_DP_IRenda_APLICAÇÃO" xfId="3959" xr:uid="{00000000-0005-0000-0000-00003A0C0000}"/>
    <cellStyle name="_DP_IRenda_APLICAÇÃO_HFM Dental" xfId="3960" xr:uid="{00000000-0005-0000-0000-00003B0C0000}"/>
    <cellStyle name="_DP_IRenda_Check USGAAP" xfId="3961" xr:uid="{00000000-0005-0000-0000-00003C0C0000}"/>
    <cellStyle name="_DP_IRenda_OP Invest" xfId="3962" xr:uid="{00000000-0005-0000-0000-00003D0C0000}"/>
    <cellStyle name="_DP_LANÇAMENTO" xfId="3963" xr:uid="{00000000-0005-0000-0000-00003E0C0000}"/>
    <cellStyle name="_DP_LANÇAMENTO_APLICAÇÃO" xfId="3964" xr:uid="{00000000-0005-0000-0000-00003F0C0000}"/>
    <cellStyle name="_DP_LANÇAMENTO_APLICAÇÃO_HFM Dental" xfId="3965" xr:uid="{00000000-0005-0000-0000-0000400C0000}"/>
    <cellStyle name="_DP_LANÇAMENTO_Check USGAAP" xfId="3966" xr:uid="{00000000-0005-0000-0000-0000410C0000}"/>
    <cellStyle name="_DP_LANÇAMENTO_OP Invest" xfId="3967" xr:uid="{00000000-0005-0000-0000-0000420C0000}"/>
    <cellStyle name="_DP_LANÇAMENTO_RECLAS DEPREC" xfId="3968" xr:uid="{00000000-0005-0000-0000-0000430C0000}"/>
    <cellStyle name="_DP_LANÇAMENTO_SUPORTE ASTROMIG" xfId="3969" xr:uid="{00000000-0005-0000-0000-0000440C0000}"/>
    <cellStyle name="_DP_OP Invest" xfId="3970" xr:uid="{00000000-0005-0000-0000-0000450C0000}"/>
    <cellStyle name="_DP_OP Invest_HFM Dental" xfId="3971" xr:uid="{00000000-0005-0000-0000-0000460C0000}"/>
    <cellStyle name="_DP_Plan3" xfId="3972" xr:uid="{00000000-0005-0000-0000-0000470C0000}"/>
    <cellStyle name="_DP_Plan3_APLICAÇÃO" xfId="3973" xr:uid="{00000000-0005-0000-0000-0000480C0000}"/>
    <cellStyle name="_DP_Plan3_APLICAÇÃO_HFM Dental" xfId="3974" xr:uid="{00000000-0005-0000-0000-0000490C0000}"/>
    <cellStyle name="_DP_Plan3_Check USGAAP" xfId="3975" xr:uid="{00000000-0005-0000-0000-00004A0C0000}"/>
    <cellStyle name="_DP_Plan3_OP Invest" xfId="3976" xr:uid="{00000000-0005-0000-0000-00004B0C0000}"/>
    <cellStyle name="_DP_Plan3_RECLAS DEPREC" xfId="3977" xr:uid="{00000000-0005-0000-0000-00004C0C0000}"/>
    <cellStyle name="_DP_Plan3_SUPORTE ASTROMIG" xfId="3978" xr:uid="{00000000-0005-0000-0000-00004D0C0000}"/>
    <cellStyle name="_DP_Prov Civeis" xfId="3979" xr:uid="{00000000-0005-0000-0000-00004E0C0000}"/>
    <cellStyle name="_DP_RECLAS DEPREC" xfId="3980" xr:uid="{00000000-0005-0000-0000-00004F0C0000}"/>
    <cellStyle name="_DP_Sheet9" xfId="3981" xr:uid="{00000000-0005-0000-0000-0000500C0000}"/>
    <cellStyle name="_DP_Sheet9_APLICAÇÃO" xfId="3982" xr:uid="{00000000-0005-0000-0000-0000510C0000}"/>
    <cellStyle name="_DP_Sheet9_APLICAÇÃO_HFM Dental" xfId="3983" xr:uid="{00000000-0005-0000-0000-0000520C0000}"/>
    <cellStyle name="_DP_Sheet9_Check USGAAP" xfId="3984" xr:uid="{00000000-0005-0000-0000-0000530C0000}"/>
    <cellStyle name="_DP_Sheet9_OP Invest" xfId="3985" xr:uid="{00000000-0005-0000-0000-0000540C0000}"/>
    <cellStyle name="_DP_SUPORTE ASTROMIG" xfId="3986" xr:uid="{00000000-0005-0000-0000-0000550C0000}"/>
    <cellStyle name="_DP_Trial Balance_Dental" xfId="3987" xr:uid="{00000000-0005-0000-0000-0000560C0000}"/>
    <cellStyle name="_DP_Trial Balance_Dental_HFM Dental" xfId="3988" xr:uid="{00000000-0005-0000-0000-0000570C0000}"/>
    <cellStyle name="_EC by Region--1Q and FY 2009" xfId="3989" xr:uid="{00000000-0005-0000-0000-0000580C0000}"/>
    <cellStyle name="_EC_ROI-NPAR-4yearNB_TLNEW" xfId="3990" xr:uid="{00000000-0005-0000-0000-0000590C0000}"/>
    <cellStyle name="_EF´s Pensiones 1207 Gaap" xfId="3991" xr:uid="{00000000-0005-0000-0000-00005A0C0000}"/>
    <cellStyle name="_EF´s Pensiones 1207 Gaap 2" xfId="3992" xr:uid="{00000000-0005-0000-0000-00005B0C0000}"/>
    <cellStyle name="_EF´s Pensiones 1207 Gaap_APLICAÇÃO" xfId="3993" xr:uid="{00000000-0005-0000-0000-00005C0C0000}"/>
    <cellStyle name="_EF´s Pensiones 1207 Gaap_APLICAÇÃO_HFM Dental" xfId="3994" xr:uid="{00000000-0005-0000-0000-00005D0C0000}"/>
    <cellStyle name="_EF´s Pensiones 1207 Gaap_Check USGAAP" xfId="3995" xr:uid="{00000000-0005-0000-0000-00005E0C0000}"/>
    <cellStyle name="_EF´s Pensiones 1207 Gaap_Check USGAAP 2" xfId="3996" xr:uid="{00000000-0005-0000-0000-00005F0C0000}"/>
    <cellStyle name="_EF´s Pensiones 1207 Gaap_Check USGAAP_1" xfId="3997" xr:uid="{00000000-0005-0000-0000-0000600C0000}"/>
    <cellStyle name="_EF´s Pensiones 1207 Gaap_Check USGAAP_1 2" xfId="3998" xr:uid="{00000000-0005-0000-0000-0000610C0000}"/>
    <cellStyle name="_EF´s Pensiones 1207 Gaap_Check USGAAP_2" xfId="3999" xr:uid="{00000000-0005-0000-0000-0000620C0000}"/>
    <cellStyle name="_EF´s Pensiones 1207 Gaap_Check USGAAP_2 2" xfId="4000" xr:uid="{00000000-0005-0000-0000-0000630C0000}"/>
    <cellStyle name="_EF´s Pensiones 1207 Gaap_Check USGAAP_Check USGAAP" xfId="4001" xr:uid="{00000000-0005-0000-0000-0000640C0000}"/>
    <cellStyle name="_EF´s Pensiones 1207 Gaap_Check USGAAP_Check USGAAP 2" xfId="4002" xr:uid="{00000000-0005-0000-0000-0000650C0000}"/>
    <cellStyle name="_EF´s Pensiones 1207 Gaap_OP Invest" xfId="4003" xr:uid="{00000000-0005-0000-0000-0000660C0000}"/>
    <cellStyle name="_EF´s Pensiones 1207 Gaap_OP Invest 2" xfId="4004" xr:uid="{00000000-0005-0000-0000-0000670C0000}"/>
    <cellStyle name="_EF´s Pensiones 1207 Gaap_Plan2" xfId="4005" xr:uid="{00000000-0005-0000-0000-0000680C0000}"/>
    <cellStyle name="_Endo, Y. - Japan" xfId="4006" xr:uid="{00000000-0005-0000-0000-0000690C0000}"/>
    <cellStyle name="_Epstein, M. - UK" xfId="4007" xr:uid="{00000000-0005-0000-0000-00006A0C0000}"/>
    <cellStyle name="_EQUIP COMUNICAÇÃO" xfId="279" xr:uid="{00000000-0005-0000-0000-00006B0C0000}"/>
    <cellStyle name="_Equity Comp 2008" xfId="4008" xr:uid="{00000000-0005-0000-0000-00006C0C0000}"/>
    <cellStyle name="_Estorno amort aff local" xfId="4009" xr:uid="{00000000-0005-0000-0000-00006D0C0000}"/>
    <cellStyle name="_Estorno amort aff local_APLICAÇÃO" xfId="4010" xr:uid="{00000000-0005-0000-0000-00006E0C0000}"/>
    <cellStyle name="_Estorno amort aff local_Check USGAAP" xfId="4011" xr:uid="{00000000-0005-0000-0000-00006F0C0000}"/>
    <cellStyle name="_Estorno amort aff local_HFM Dental" xfId="4012" xr:uid="{00000000-0005-0000-0000-0000700C0000}"/>
    <cellStyle name="_Estorno amort aff local_OP Invest" xfId="4013" xr:uid="{00000000-0005-0000-0000-0000710C0000}"/>
    <cellStyle name="_Executive Summary of Sales August Actuals (HC)" xfId="4014" xr:uid="{00000000-0005-0000-0000-0000720C0000}"/>
    <cellStyle name="_Executive Summary of Sales August Actuals (HC) 2" xfId="4015" xr:uid="{00000000-0005-0000-0000-0000730C0000}"/>
    <cellStyle name="_Executive Summary of Sales September Actuals " xfId="4016" xr:uid="{00000000-0005-0000-0000-0000740C0000}"/>
    <cellStyle name="_Executive Summary of Sales September Actuals  2" xfId="4017" xr:uid="{00000000-0005-0000-0000-0000750C0000}"/>
    <cellStyle name="_Executive Summary of Sales September Actuals  2 2" xfId="4018" xr:uid="{00000000-0005-0000-0000-0000760C0000}"/>
    <cellStyle name="_Executive Summary of Sales September Actuals  3" xfId="4019" xr:uid="{00000000-0005-0000-0000-0000770C0000}"/>
    <cellStyle name="_Executive Summary of Sales September Actuals _~4991161" xfId="4020" xr:uid="{00000000-0005-0000-0000-0000780C0000}"/>
    <cellStyle name="_Executive Summary of Sales September Actuals _~4991161 2" xfId="4021" xr:uid="{00000000-0005-0000-0000-0000790C0000}"/>
    <cellStyle name="_Executive Summary of Sales September Actuals _02Q10 HKM Payroll" xfId="4022" xr:uid="{00000000-0005-0000-0000-00007A0C0000}"/>
    <cellStyle name="_Executive Summary of Sales September Actuals _02Q10 HKM Payroll 2" xfId="4023" xr:uid="{00000000-0005-0000-0000-00007B0C0000}"/>
    <cellStyle name="_Executive Summary of Sales September Actuals _02Q10 HKM TP USIB Invoice" xfId="4024" xr:uid="{00000000-0005-0000-0000-00007C0C0000}"/>
    <cellStyle name="_Executive Summary of Sales September Actuals _02Q10 HKM TP USIB Invoice 2" xfId="4025" xr:uid="{00000000-0005-0000-0000-00007D0C0000}"/>
    <cellStyle name="_Executive Summary of Sales September Actuals _03Q11 Australia US TP OB Invoice Final" xfId="4026" xr:uid="{00000000-0005-0000-0000-00007E0C0000}"/>
    <cellStyle name="_Executive Summary of Sales September Actuals _03Q11 Australia US TP OB Invoice Final 2" xfId="4027" xr:uid="{00000000-0005-0000-0000-00007F0C0000}"/>
    <cellStyle name="_Executive Summary of Sales September Actuals _062010 HK MET TP Interco Template" xfId="4028" xr:uid="{00000000-0005-0000-0000-0000800C0000}"/>
    <cellStyle name="_Executive Summary of Sales September Actuals _062010 HK MET TP Interco Template 2" xfId="4029" xr:uid="{00000000-0005-0000-0000-0000810C0000}"/>
    <cellStyle name="_Executive Summary of Sales September Actuals _2010_Q2_IT" xfId="4030" xr:uid="{00000000-0005-0000-0000-0000820C0000}"/>
    <cellStyle name="_Executive Summary of Sales September Actuals _2010_Q2_IT 2" xfId="4031" xr:uid="{00000000-0005-0000-0000-0000830C0000}"/>
    <cellStyle name="_Executive Summary of Sales September Actuals _2010_Q3_TP_Summary_TPO" xfId="4032" xr:uid="{00000000-0005-0000-0000-0000840C0000}"/>
    <cellStyle name="_Executive Summary of Sales September Actuals _2010_Q3_TP_Summary_TPO 2" xfId="4033" xr:uid="{00000000-0005-0000-0000-0000850C0000}"/>
    <cellStyle name="_Executive Summary of Sales September Actuals _3Q2011_TP_Outbound_Grid_ongoing (version 4)" xfId="4034" xr:uid="{00000000-0005-0000-0000-0000860C0000}"/>
    <cellStyle name="_Executive Summary of Sales September Actuals _3Q2011_TP_Outbound_Grid_ongoing (version 4) 2" xfId="4035" xr:uid="{00000000-0005-0000-0000-0000870C0000}"/>
    <cellStyle name="_Executive Summary of Sales September Actuals _3Q2011_TP_Outbound_Grid_ongoing (version 4) backup" xfId="4036" xr:uid="{00000000-0005-0000-0000-0000880C0000}"/>
    <cellStyle name="_Executive Summary of Sales September Actuals _3Q2011_TP_Outbound_Grid_ongoing (version 4) backup 2" xfId="4037" xr:uid="{00000000-0005-0000-0000-0000890C0000}"/>
    <cellStyle name="_Executive Summary of Sales September Actuals _3Q2011_TP_Outbound_Grid_ongoing v2" xfId="4038" xr:uid="{00000000-0005-0000-0000-00008A0C0000}"/>
    <cellStyle name="_Executive Summary of Sales September Actuals _3Q2011_TP_Outbound_Grid_ongoing v2 2" xfId="4039" xr:uid="{00000000-0005-0000-0000-00008B0C0000}"/>
    <cellStyle name="_Executive Summary of Sales September Actuals _Argentina AW Expense pass-through to Brazil" xfId="4040" xr:uid="{00000000-0005-0000-0000-00008C0C0000}"/>
    <cellStyle name="_Executive Summary of Sales September Actuals _Argentina AW Expense pass-through to Brazil 2" xfId="4041" xr:uid="{00000000-0005-0000-0000-00008D0C0000}"/>
    <cellStyle name="_Executive Summary of Sales September Actuals _Book2" xfId="4042" xr:uid="{00000000-0005-0000-0000-00008E0C0000}"/>
    <cellStyle name="_Executive Summary of Sales September Actuals _Book2 2" xfId="4043" xr:uid="{00000000-0005-0000-0000-00008F0C0000}"/>
    <cellStyle name="_Executive Summary of Sales September Actuals _BU31035 Taiwan Interco Template" xfId="4044" xr:uid="{00000000-0005-0000-0000-0000900C0000}"/>
    <cellStyle name="_Executive Summary of Sales September Actuals _BU31035 Taiwan Interco Template 2" xfId="4045" xr:uid="{00000000-0005-0000-0000-0000910C0000}"/>
    <cellStyle name="_Executive Summary of Sales September Actuals _Chile_Quarterly_TP_Invoice_Template_Final_Q3_2010 v2" xfId="4046" xr:uid="{00000000-0005-0000-0000-0000920C0000}"/>
    <cellStyle name="_Executive Summary of Sales September Actuals _Chile_Quarterly_TP_Invoice_Template_Final_Q3_2010 v2 2" xfId="4047" xr:uid="{00000000-0005-0000-0000-0000930C0000}"/>
    <cellStyle name="_Executive Summary of Sales September Actuals _HKM Additonal to Invoice" xfId="4048" xr:uid="{00000000-0005-0000-0000-0000940C0000}"/>
    <cellStyle name="_Executive Summary of Sales September Actuals _HKM Additonal to Invoice 2" xfId="4049" xr:uid="{00000000-0005-0000-0000-0000950C0000}"/>
    <cellStyle name="_Executive Summary of Sales September Actuals _Internal Audit Pass-through from Argentina" xfId="4050" xr:uid="{00000000-0005-0000-0000-0000960C0000}"/>
    <cellStyle name="_Executive Summary of Sales September Actuals _Internal Audit Pass-through from Argentina 2" xfId="4051" xr:uid="{00000000-0005-0000-0000-0000970C0000}"/>
    <cellStyle name="_Executive Summary of Sales September Actuals _IT_Investments_" xfId="4052" xr:uid="{00000000-0005-0000-0000-0000980C0000}"/>
    <cellStyle name="_Executive Summary of Sales September Actuals _IT_Investments_ 2" xfId="4053" xr:uid="{00000000-0005-0000-0000-0000990C0000}"/>
    <cellStyle name="_Executive Summary of Sales September Actuals _Q1_2011 IT TP Corp Svcs Excl FFI" xfId="4054" xr:uid="{00000000-0005-0000-0000-00009A0C0000}"/>
    <cellStyle name="_Executive Summary of Sales September Actuals _Q1_2011 IT TP Corp Svcs Excl FFI 2" xfId="4055" xr:uid="{00000000-0005-0000-0000-00009B0C0000}"/>
    <cellStyle name="_Executive Summary of Sales September Projections" xfId="4056" xr:uid="{00000000-0005-0000-0000-00009C0C0000}"/>
    <cellStyle name="_Executive Summary of Sales September Projections (HC)" xfId="4057" xr:uid="{00000000-0005-0000-0000-00009D0C0000}"/>
    <cellStyle name="_Executive Summary of Sales September Projections (HC) 2" xfId="4058" xr:uid="{00000000-0005-0000-0000-00009E0C0000}"/>
    <cellStyle name="_Executive Summary of Sales September Projections 2" xfId="4059" xr:uid="{00000000-0005-0000-0000-00009F0C0000}"/>
    <cellStyle name="_Executive Summary of Sales September Projections 2 2" xfId="4060" xr:uid="{00000000-0005-0000-0000-0000A00C0000}"/>
    <cellStyle name="_Executive Summary of Sales September Projections 3" xfId="4061" xr:uid="{00000000-0005-0000-0000-0000A10C0000}"/>
    <cellStyle name="_Executive Summary of Sales September Projections 4" xfId="4062" xr:uid="{00000000-0005-0000-0000-0000A20C0000}"/>
    <cellStyle name="_Executive Summary of Sales September Projections_~4991161" xfId="4063" xr:uid="{00000000-0005-0000-0000-0000A30C0000}"/>
    <cellStyle name="_Executive Summary of Sales September Projections_~4991161 2" xfId="4064" xr:uid="{00000000-0005-0000-0000-0000A40C0000}"/>
    <cellStyle name="_Executive Summary of Sales September Projections_02Q10 HKM Payroll" xfId="4065" xr:uid="{00000000-0005-0000-0000-0000A50C0000}"/>
    <cellStyle name="_Executive Summary of Sales September Projections_02Q10 HKM Payroll 2" xfId="4066" xr:uid="{00000000-0005-0000-0000-0000A60C0000}"/>
    <cellStyle name="_Executive Summary of Sales September Projections_02Q10 HKM TP USIB Invoice" xfId="4067" xr:uid="{00000000-0005-0000-0000-0000A70C0000}"/>
    <cellStyle name="_Executive Summary of Sales September Projections_02Q10 HKM TP USIB Invoice 2" xfId="4068" xr:uid="{00000000-0005-0000-0000-0000A80C0000}"/>
    <cellStyle name="_Executive Summary of Sales September Projections_062010 HK MET TP Interco Template" xfId="4069" xr:uid="{00000000-0005-0000-0000-0000A90C0000}"/>
    <cellStyle name="_Executive Summary of Sales September Projections_062010 HK MET TP Interco Template 2" xfId="4070" xr:uid="{00000000-0005-0000-0000-0000AA0C0000}"/>
    <cellStyle name="_Executive Summary of Sales September Projections_2010_Q2_IT" xfId="4071" xr:uid="{00000000-0005-0000-0000-0000AB0C0000}"/>
    <cellStyle name="_Executive Summary of Sales September Projections_2010_Q2_IT 2" xfId="4072" xr:uid="{00000000-0005-0000-0000-0000AC0C0000}"/>
    <cellStyle name="_Executive Summary of Sales September Projections_2010_Q3_TP_Summary_TPO" xfId="4073" xr:uid="{00000000-0005-0000-0000-0000AD0C0000}"/>
    <cellStyle name="_Executive Summary of Sales September Projections_2010_Q3_TP_Summary_TPO 2" xfId="4074" xr:uid="{00000000-0005-0000-0000-0000AE0C0000}"/>
    <cellStyle name="_Executive Summary of Sales September Projections_Chile_Quarterly_TP_Invoice_Template_Final_Q3_2010 v2" xfId="4075" xr:uid="{00000000-0005-0000-0000-0000AF0C0000}"/>
    <cellStyle name="_Executive Summary of Sales September Projections_Chile_Quarterly_TP_Invoice_Template_Final_Q3_2010 v2 2" xfId="4076" xr:uid="{00000000-0005-0000-0000-0000B00C0000}"/>
    <cellStyle name="_Executive Summary of Sales September Projections_HKM Additonal to Invoice" xfId="4077" xr:uid="{00000000-0005-0000-0000-0000B10C0000}"/>
    <cellStyle name="_Executive Summary of Sales September Projections_HKM Additonal to Invoice 2" xfId="4078" xr:uid="{00000000-0005-0000-0000-0000B20C0000}"/>
    <cellStyle name="_Executive Summary of Sales September Projections_IT_Investments_" xfId="4079" xr:uid="{00000000-0005-0000-0000-0000B30C0000}"/>
    <cellStyle name="_Executive Summary of Sales September Projections_IT_Investments_ 2" xfId="4080" xr:uid="{00000000-0005-0000-0000-0000B40C0000}"/>
    <cellStyle name="_Executive Summary of Sales September Projections_Q1_2011 IT TP Corp Svcs Excl FFI" xfId="4081" xr:uid="{00000000-0005-0000-0000-0000B50C0000}"/>
    <cellStyle name="_Executive Summary of Sales September Projections_Q1_2011 IT TP Corp Svcs Excl FFI 2" xfId="4082" xr:uid="{00000000-0005-0000-0000-0000B60C0000}"/>
    <cellStyle name="_Executive Summary of Sales September Projections_Q3 TP Template Corp Svcs Excl FFI - v2" xfId="4083" xr:uid="{00000000-0005-0000-0000-0000B70C0000}"/>
    <cellStyle name="_Executive Summary of Sales September Projections_Q3 TP Template Corp Svcs Excl FFI - v2 2" xfId="4084" xr:uid="{00000000-0005-0000-0000-0000B80C0000}"/>
    <cellStyle name="_Expenses Mapping - File - Argentina - 09.06.09 - After Call" xfId="280" xr:uid="{00000000-0005-0000-0000-0000B90C0000}"/>
    <cellStyle name="_Expenses Mapping - File - Argentina - 09.06.09 - After Call 2" xfId="4085" xr:uid="{00000000-0005-0000-0000-0000BA0C0000}"/>
    <cellStyle name="_Expenses Mapping - File - Argentina - 09.06.09 - After Call_HFM Dental" xfId="4086" xr:uid="{00000000-0005-0000-0000-0000BB0C0000}"/>
    <cellStyle name="_Expenses Mapping - File - Argentina - 09.06.09 - After Call_Plan1" xfId="4087" xr:uid="{00000000-0005-0000-0000-0000BC0C0000}"/>
    <cellStyle name="_Expenses Mapping - File - Argentina - 09.06.09 - After Call_Plan1 2" xfId="4088" xr:uid="{00000000-0005-0000-0000-0000BD0C0000}"/>
    <cellStyle name="_Expenses Mapping - File - Argentina - 09.06.09 - After Call_Razão 2013" xfId="4089" xr:uid="{00000000-0005-0000-0000-0000BE0C0000}"/>
    <cellStyle name="_Expenses Mapping - File - Taiwan - 09.04.09 - After Call" xfId="281" xr:uid="{00000000-0005-0000-0000-0000BF0C0000}"/>
    <cellStyle name="_Expenses Mapping - File - Taiwan - 09.04.09 - After Call 2" xfId="4090" xr:uid="{00000000-0005-0000-0000-0000C00C0000}"/>
    <cellStyle name="_Expenses Mapping - File - Taiwan - 09.04.09 - After Call_HFM Dental" xfId="4091" xr:uid="{00000000-0005-0000-0000-0000C10C0000}"/>
    <cellStyle name="_Expenses Mapping - File - Taiwan - 09.04.09 - After Call_Plan1" xfId="4092" xr:uid="{00000000-0005-0000-0000-0000C20C0000}"/>
    <cellStyle name="_Expenses Mapping - File - Taiwan - 09.04.09 - After Call_Plan1 2" xfId="4093" xr:uid="{00000000-0005-0000-0000-0000C30C0000}"/>
    <cellStyle name="_Expenses Mapping - File - Taiwan - 09.04.09 - After Call_Razão 2013" xfId="4094" xr:uid="{00000000-0005-0000-0000-0000C40C0000}"/>
    <cellStyle name="_Expenses-B0000-IT" xfId="4095" xr:uid="{00000000-0005-0000-0000-0000C50C0000}"/>
    <cellStyle name="_Expenses-B0000-IT_03Q11 Australia US TP OB Invoice Final" xfId="4096" xr:uid="{00000000-0005-0000-0000-0000C60C0000}"/>
    <cellStyle name="_Expenses-B0000-IT_2010_Q2_IT" xfId="4097" xr:uid="{00000000-0005-0000-0000-0000C70C0000}"/>
    <cellStyle name="_Expenses-B0000-IT_2010_Q3_TP_Summary_TPO" xfId="4098" xr:uid="{00000000-0005-0000-0000-0000C80C0000}"/>
    <cellStyle name="_Expenses-B0000-IT_2Q2011 Expat " xfId="4099" xr:uid="{00000000-0005-0000-0000-0000C90C0000}"/>
    <cellStyle name="_Expenses-B0000-IT_3Q2011_TP_Outbound_Grid_ongoing (version 4)" xfId="4100" xr:uid="{00000000-0005-0000-0000-0000CA0C0000}"/>
    <cellStyle name="_Expenses-B0000-IT_3Q2011_TP_Outbound_Grid_ongoing (version 4) backup" xfId="4101" xr:uid="{00000000-0005-0000-0000-0000CB0C0000}"/>
    <cellStyle name="_Expenses-B0000-IT_3Q2011_TP_Outbound_Grid_ongoing v2" xfId="4102" xr:uid="{00000000-0005-0000-0000-0000CC0C0000}"/>
    <cellStyle name="_Expenses-B0000-IT_BU31035 Taiwan Interco Template" xfId="4103" xr:uid="{00000000-0005-0000-0000-0000CD0C0000}"/>
    <cellStyle name="_Expenses-B0000-IT_IT_Investments_" xfId="4104" xr:uid="{00000000-0005-0000-0000-0000CE0C0000}"/>
    <cellStyle name="_Expenses-B0000-IT_Q1_2011 IT TP Corp Svcs Excl FFI" xfId="4105" xr:uid="{00000000-0005-0000-0000-0000CF0C0000}"/>
    <cellStyle name="_Expenses-SH-IT" xfId="4106" xr:uid="{00000000-0005-0000-0000-0000D00C0000}"/>
    <cellStyle name="_Expenses-SH-IT_03Q11 Australia US TP OB Invoice Final" xfId="4107" xr:uid="{00000000-0005-0000-0000-0000D10C0000}"/>
    <cellStyle name="_Expenses-SH-IT_2010_Q2_IT" xfId="4108" xr:uid="{00000000-0005-0000-0000-0000D20C0000}"/>
    <cellStyle name="_Expenses-SH-IT_2010_Q3_TP_Summary_TPO" xfId="4109" xr:uid="{00000000-0005-0000-0000-0000D30C0000}"/>
    <cellStyle name="_Expenses-SH-IT_2Q2011 Expat " xfId="4110" xr:uid="{00000000-0005-0000-0000-0000D40C0000}"/>
    <cellStyle name="_Expenses-SH-IT_3Q2011_TP_Outbound_Grid_ongoing (version 4)" xfId="4111" xr:uid="{00000000-0005-0000-0000-0000D50C0000}"/>
    <cellStyle name="_Expenses-SH-IT_3Q2011_TP_Outbound_Grid_ongoing (version 4) backup" xfId="4112" xr:uid="{00000000-0005-0000-0000-0000D60C0000}"/>
    <cellStyle name="_Expenses-SH-IT_3Q2011_TP_Outbound_Grid_ongoing v2" xfId="4113" xr:uid="{00000000-0005-0000-0000-0000D70C0000}"/>
    <cellStyle name="_Expenses-SH-IT_BU31035 Taiwan Interco Template" xfId="4114" xr:uid="{00000000-0005-0000-0000-0000D80C0000}"/>
    <cellStyle name="_Expenses-SH-IT_IT_Investments_" xfId="4115" xr:uid="{00000000-0005-0000-0000-0000D90C0000}"/>
    <cellStyle name="_Expenses-SH-IT_Q1_2011 IT TP Corp Svcs Excl FFI" xfId="4116" xr:uid="{00000000-0005-0000-0000-0000DA0C0000}"/>
    <cellStyle name="_Facilities 2009 internacional" xfId="4117" xr:uid="{00000000-0005-0000-0000-0000DB0C0000}"/>
    <cellStyle name="_Facilities 2009 internacional 2" xfId="4118" xr:uid="{00000000-0005-0000-0000-0000DC0C0000}"/>
    <cellStyle name="_FAS 140 for NY" xfId="4119" xr:uid="{00000000-0005-0000-0000-0000DD0C0000}"/>
    <cellStyle name="_FAS 140 for NY 2" xfId="4120" xr:uid="{00000000-0005-0000-0000-0000DE0C0000}"/>
    <cellStyle name="_FAS 140 for NY_2012-2013 TP - Controllers Summary (JN 12152011)" xfId="4121" xr:uid="{00000000-0005-0000-0000-0000DF0C0000}"/>
    <cellStyle name="_FAS 140 for NY_2012-2013 TP - Controllers Summary (JN 12152011) 2" xfId="4122" xr:uid="{00000000-0005-0000-0000-0000E00C0000}"/>
    <cellStyle name="_Final" xfId="282" xr:uid="{00000000-0005-0000-0000-0000E10C0000}"/>
    <cellStyle name="_Final 2" xfId="283" xr:uid="{00000000-0005-0000-0000-0000E20C0000}"/>
    <cellStyle name="_Final_13332-MAQ_EQPTOS NAO HOSP-ODONT" xfId="4123" xr:uid="{00000000-0005-0000-0000-0000E30C0000}"/>
    <cellStyle name="_Final_13332-MAQ_EQPTOS NAO HOSP-ODONT_1" xfId="4124" xr:uid="{00000000-0005-0000-0000-0000E40C0000}"/>
    <cellStyle name="_Final_13332-MAQ_EQPTOS NAO HOSP-ODONT_1_HFM Dental" xfId="4125" xr:uid="{00000000-0005-0000-0000-0000E50C0000}"/>
    <cellStyle name="_Final_2" xfId="858" xr:uid="{00000000-0005-0000-0000-0000E60C0000}"/>
    <cellStyle name="_Final_AJUSTE FATUR 881" xfId="284" xr:uid="{00000000-0005-0000-0000-0000E70C0000}"/>
    <cellStyle name="_Final_Ajustes" xfId="859" xr:uid="{00000000-0005-0000-0000-0000E80C0000}"/>
    <cellStyle name="_Final_APLICAÇÃO" xfId="4126" xr:uid="{00000000-0005-0000-0000-0000E90C0000}"/>
    <cellStyle name="_Final_APLICAÇÃO_HFM Dental" xfId="4127" xr:uid="{00000000-0005-0000-0000-0000EA0C0000}"/>
    <cellStyle name="_Final_Atestado Reservas PP BRGAAP e USGAAP - 201105 - Contabil" xfId="4128" xr:uid="{00000000-0005-0000-0000-0000EB0C0000}"/>
    <cellStyle name="_Final_Atestado Reservas PP BRGAAP e USGAAP - 201106 - Contabil" xfId="860" xr:uid="{00000000-0005-0000-0000-0000EC0C0000}"/>
    <cellStyle name="_Final_BENFEITORIAS" xfId="4129" xr:uid="{00000000-0005-0000-0000-0000ED0C0000}"/>
    <cellStyle name="_Final_BENFEITORIAS_1" xfId="4130" xr:uid="{00000000-0005-0000-0000-0000EE0C0000}"/>
    <cellStyle name="_Final_BENFEITORIAS_1_HFM Dental" xfId="4131" xr:uid="{00000000-0005-0000-0000-0000EF0C0000}"/>
    <cellStyle name="_Final_Calculo - PIS-COFINS-IR-CS_2011003" xfId="4132" xr:uid="{00000000-0005-0000-0000-0000F00C0000}"/>
    <cellStyle name="_Final_Check USGAAP" xfId="4133" xr:uid="{00000000-0005-0000-0000-0000F10C0000}"/>
    <cellStyle name="_Final_Check USGAAP_1" xfId="4134" xr:uid="{00000000-0005-0000-0000-0000F20C0000}"/>
    <cellStyle name="_Final_Check USGAAP_1_Check USGAAP" xfId="4135" xr:uid="{00000000-0005-0000-0000-0000F30C0000}"/>
    <cellStyle name="_Final_Check USGAAP_1011" xfId="4136" xr:uid="{00000000-0005-0000-0000-0000F40C0000}"/>
    <cellStyle name="_Final_Check USGAAP_10-11" xfId="4137" xr:uid="{00000000-0005-0000-0000-0000F50C0000}"/>
    <cellStyle name="_Final_Check USGAAP_10-11_Check USGAAP" xfId="4138" xr:uid="{00000000-0005-0000-0000-0000F60C0000}"/>
    <cellStyle name="_Final_Check USGAAP_10-11_Check USGAAP_1011" xfId="4139" xr:uid="{00000000-0005-0000-0000-0000F70C0000}"/>
    <cellStyle name="_Final_Check USGAAP_10-11_Check USGAAP_10-11" xfId="4140" xr:uid="{00000000-0005-0000-0000-0000F80C0000}"/>
    <cellStyle name="_Final_Check USGAAP_Check USGAAP" xfId="4141" xr:uid="{00000000-0005-0000-0000-0000F90C0000}"/>
    <cellStyle name="_Final_De-Para Planilha de Lçtos" xfId="4142" xr:uid="{00000000-0005-0000-0000-0000FA0C0000}"/>
    <cellStyle name="_Final_Dissídio_082011_Dental" xfId="4143" xr:uid="{00000000-0005-0000-0000-0000FB0C0000}"/>
    <cellStyle name="_Final_HARDWARE" xfId="4144" xr:uid="{00000000-0005-0000-0000-0000FC0C0000}"/>
    <cellStyle name="_Final_HARDWARE_1" xfId="4145" xr:uid="{00000000-0005-0000-0000-0000FD0C0000}"/>
    <cellStyle name="_Final_HARDWARE_1_HFM Dental" xfId="4146" xr:uid="{00000000-0005-0000-0000-0000FE0C0000}"/>
    <cellStyle name="_Final_HFM" xfId="4147" xr:uid="{00000000-0005-0000-0000-0000FF0C0000}"/>
    <cellStyle name="_Final_HFM_APLICAÇÃO" xfId="4148" xr:uid="{00000000-0005-0000-0000-0000000D0000}"/>
    <cellStyle name="_Final_HFM_APLICAÇÃO_HFM Dental" xfId="4149" xr:uid="{00000000-0005-0000-0000-0000010D0000}"/>
    <cellStyle name="_Final_HFM_Check USGAAP" xfId="4150" xr:uid="{00000000-0005-0000-0000-0000020D0000}"/>
    <cellStyle name="_Final_HFM_OP Invest" xfId="4151" xr:uid="{00000000-0005-0000-0000-0000030D0000}"/>
    <cellStyle name="_Final_HFM_RECLAS DEPREC" xfId="4152" xr:uid="{00000000-0005-0000-0000-0000040D0000}"/>
    <cellStyle name="_Final_HFM_SUPORTE ASTROMIG" xfId="4153" xr:uid="{00000000-0005-0000-0000-0000050D0000}"/>
    <cellStyle name="_Final_Imobilizado - 2011-11" xfId="4154" xr:uid="{00000000-0005-0000-0000-0000060D0000}"/>
    <cellStyle name="_Final_Imobilizado - 2012006" xfId="4155" xr:uid="{00000000-0005-0000-0000-0000070D0000}"/>
    <cellStyle name="_Final_INSTALAÇÕES" xfId="4156" xr:uid="{00000000-0005-0000-0000-0000080D0000}"/>
    <cellStyle name="_Final_INSTALAÇÕES_1" xfId="4157" xr:uid="{00000000-0005-0000-0000-0000090D0000}"/>
    <cellStyle name="_Final_INSTALAÇÕES_1_HFM Dental" xfId="4158" xr:uid="{00000000-0005-0000-0000-00000A0D0000}"/>
    <cellStyle name="_Final_IRenda" xfId="4159" xr:uid="{00000000-0005-0000-0000-00000B0D0000}"/>
    <cellStyle name="_Final_IRenda_APLICAÇÃO" xfId="4160" xr:uid="{00000000-0005-0000-0000-00000C0D0000}"/>
    <cellStyle name="_Final_IRenda_APLICAÇÃO_HFM Dental" xfId="4161" xr:uid="{00000000-0005-0000-0000-00000D0D0000}"/>
    <cellStyle name="_Final_IRenda_Check USGAAP" xfId="4162" xr:uid="{00000000-0005-0000-0000-00000E0D0000}"/>
    <cellStyle name="_Final_IRenda_OP Invest" xfId="4163" xr:uid="{00000000-0005-0000-0000-00000F0D0000}"/>
    <cellStyle name="_Final_Junho2011" xfId="4164" xr:uid="{00000000-0005-0000-0000-0000100D0000}"/>
    <cellStyle name="_Final_LANÇAMENTO" xfId="4165" xr:uid="{00000000-0005-0000-0000-0000110D0000}"/>
    <cellStyle name="_Final_LANÇAMENTO_APLICAÇÃO" xfId="4166" xr:uid="{00000000-0005-0000-0000-0000120D0000}"/>
    <cellStyle name="_Final_LANÇAMENTO_APLICAÇÃO_HFM Dental" xfId="4167" xr:uid="{00000000-0005-0000-0000-0000130D0000}"/>
    <cellStyle name="_Final_LANÇAMENTO_Check USGAAP" xfId="4168" xr:uid="{00000000-0005-0000-0000-0000140D0000}"/>
    <cellStyle name="_Final_LANÇAMENTO_OP Invest" xfId="4169" xr:uid="{00000000-0005-0000-0000-0000150D0000}"/>
    <cellStyle name="_Final_LANÇAMENTO_RECLAS DEPREC" xfId="4170" xr:uid="{00000000-0005-0000-0000-0000160D0000}"/>
    <cellStyle name="_Final_LANÇAMENTO_SUPORTE ASTROMIG" xfId="4171" xr:uid="{00000000-0005-0000-0000-0000170D0000}"/>
    <cellStyle name="_Final_Maq e Equip Hosp" xfId="4172" xr:uid="{00000000-0005-0000-0000-0000180D0000}"/>
    <cellStyle name="_Final_Maq e Equip Hosp_1" xfId="4173" xr:uid="{00000000-0005-0000-0000-0000190D0000}"/>
    <cellStyle name="_Final_Maq e Equip Hosp_1_HFM Dental" xfId="4174" xr:uid="{00000000-0005-0000-0000-00001A0D0000}"/>
    <cellStyle name="_Final_MetAdm" xfId="4175" xr:uid="{00000000-0005-0000-0000-00001B0D0000}"/>
    <cellStyle name="_Final_MMU" xfId="4176" xr:uid="{00000000-0005-0000-0000-00001C0D0000}"/>
    <cellStyle name="_Final_MMU_1" xfId="4177" xr:uid="{00000000-0005-0000-0000-00001D0D0000}"/>
    <cellStyle name="_Final_MMU_1_HFM Dental" xfId="4178" xr:uid="{00000000-0005-0000-0000-00001E0D0000}"/>
    <cellStyle name="_Final_Novo Atestado VI 20110630_Contabil_Final" xfId="861" xr:uid="{00000000-0005-0000-0000-00001F0D0000}"/>
    <cellStyle name="_Final_OP Invest" xfId="4179" xr:uid="{00000000-0005-0000-0000-0000200D0000}"/>
    <cellStyle name="_Final_Pagnet 042015" xfId="4180" xr:uid="{00000000-0005-0000-0000-0000210D0000}"/>
    <cellStyle name="_Final_PIS e COFINS " xfId="4181" xr:uid="{00000000-0005-0000-0000-0000220D0000}"/>
    <cellStyle name="_Final_Plan1" xfId="4182" xr:uid="{00000000-0005-0000-0000-0000230D0000}"/>
    <cellStyle name="_Final_Plan1_RECLAS DEPREC" xfId="4183" xr:uid="{00000000-0005-0000-0000-0000240D0000}"/>
    <cellStyle name="_Final_Plan1_SUPORTE ASTROMIG" xfId="4184" xr:uid="{00000000-0005-0000-0000-0000250D0000}"/>
    <cellStyle name="_Final_Plan2" xfId="4185" xr:uid="{00000000-0005-0000-0000-0000260D0000}"/>
    <cellStyle name="_Final_Plan2_RECLAS DEPREC" xfId="4186" xr:uid="{00000000-0005-0000-0000-0000270D0000}"/>
    <cellStyle name="_Final_Plan2_SUPORTE ASTROMIG" xfId="4187" xr:uid="{00000000-0005-0000-0000-0000280D0000}"/>
    <cellStyle name="_Final_Plan3" xfId="4188" xr:uid="{00000000-0005-0000-0000-0000290D0000}"/>
    <cellStyle name="_Final_Plan3_APLICAÇÃO" xfId="4189" xr:uid="{00000000-0005-0000-0000-00002A0D0000}"/>
    <cellStyle name="_Final_Plan3_APLICAÇÃO_HFM Dental" xfId="4190" xr:uid="{00000000-0005-0000-0000-00002B0D0000}"/>
    <cellStyle name="_Final_Plan3_Check USGAAP" xfId="4191" xr:uid="{00000000-0005-0000-0000-00002C0D0000}"/>
    <cellStyle name="_Final_Plan3_OP Invest" xfId="4192" xr:uid="{00000000-0005-0000-0000-00002D0D0000}"/>
    <cellStyle name="_Final_Plan3_RECLAS DEPREC" xfId="4193" xr:uid="{00000000-0005-0000-0000-00002E0D0000}"/>
    <cellStyle name="_Final_Plan3_SUPORTE ASTROMIG" xfId="4194" xr:uid="{00000000-0005-0000-0000-00002F0D0000}"/>
    <cellStyle name="_Final_Prov Civeis" xfId="4195" xr:uid="{00000000-0005-0000-0000-0000300D0000}"/>
    <cellStyle name="_Final_PROV. TEC." xfId="4196" xr:uid="{00000000-0005-0000-0000-0000310D0000}"/>
    <cellStyle name="_Final_public jan" xfId="4197" xr:uid="{00000000-0005-0000-0000-0000320D0000}"/>
    <cellStyle name="_Final_public jan_HFM Dental" xfId="4198" xr:uid="{00000000-0005-0000-0000-0000330D0000}"/>
    <cellStyle name="_Final_RECLA" xfId="285" xr:uid="{00000000-0005-0000-0000-0000340D0000}"/>
    <cellStyle name="_Final_RECLA 989" xfId="286" xr:uid="{00000000-0005-0000-0000-0000350D0000}"/>
    <cellStyle name="_Final_RECLAS DEPREC" xfId="4199" xr:uid="{00000000-0005-0000-0000-0000360D0000}"/>
    <cellStyle name="_Final_Resumo Imobilizado" xfId="4200" xr:uid="{00000000-0005-0000-0000-0000370D0000}"/>
    <cellStyle name="_Final_Resumo Imobilizado(ok)" xfId="4201" xr:uid="{00000000-0005-0000-0000-0000380D0000}"/>
    <cellStyle name="_Final_Resumo Imobilizado(ok)_HFM Dental" xfId="4202" xr:uid="{00000000-0005-0000-0000-0000390D0000}"/>
    <cellStyle name="_Final_Resumo Imobilizado_HFM Dental" xfId="4203" xr:uid="{00000000-0005-0000-0000-00003A0D0000}"/>
    <cellStyle name="_Final_Saldo_Prov_RH_0711" xfId="4204" xr:uid="{00000000-0005-0000-0000-00003B0D0000}"/>
    <cellStyle name="_Final_Sheet12" xfId="4205" xr:uid="{00000000-0005-0000-0000-00003C0D0000}"/>
    <cellStyle name="_Final_Sheet2" xfId="4206" xr:uid="{00000000-0005-0000-0000-00003D0D0000}"/>
    <cellStyle name="_Final_Sheet3" xfId="4207" xr:uid="{00000000-0005-0000-0000-00003E0D0000}"/>
    <cellStyle name="_Final_Sheet3_HFM Dental" xfId="4208" xr:uid="{00000000-0005-0000-0000-00003F0D0000}"/>
    <cellStyle name="_Final_Sheet4" xfId="4209" xr:uid="{00000000-0005-0000-0000-0000400D0000}"/>
    <cellStyle name="_Final_Sheet4_HFM Dental" xfId="4210" xr:uid="{00000000-0005-0000-0000-0000410D0000}"/>
    <cellStyle name="_Final_Sheet9" xfId="4211" xr:uid="{00000000-0005-0000-0000-0000420D0000}"/>
    <cellStyle name="_Final_Sheet9_APLICAÇÃO" xfId="4212" xr:uid="{00000000-0005-0000-0000-0000430D0000}"/>
    <cellStyle name="_Final_Sheet9_APLICAÇÃO_HFM Dental" xfId="4213" xr:uid="{00000000-0005-0000-0000-0000440D0000}"/>
    <cellStyle name="_Final_Sheet9_Check USGAAP" xfId="4214" xr:uid="{00000000-0005-0000-0000-0000450D0000}"/>
    <cellStyle name="_Final_Sheet9_OP Invest" xfId="4215" xr:uid="{00000000-0005-0000-0000-0000460D0000}"/>
    <cellStyle name="_Final_SOFTWARE" xfId="4216" xr:uid="{00000000-0005-0000-0000-0000470D0000}"/>
    <cellStyle name="_Final_SOFTWARE_1" xfId="4217" xr:uid="{00000000-0005-0000-0000-0000480D0000}"/>
    <cellStyle name="_Final_SOFTWARE_1_HFM Dental" xfId="4218" xr:uid="{00000000-0005-0000-0000-0000490D0000}"/>
    <cellStyle name="_Final_SUPORTE ASTROMIG" xfId="4219" xr:uid="{00000000-0005-0000-0000-00004A0D0000}"/>
    <cellStyle name="_Final_Trial Balance_Dental" xfId="4220" xr:uid="{00000000-0005-0000-0000-00004B0D0000}"/>
    <cellStyle name="_Final_Trial Balance_Dental_HFM Dental" xfId="4221" xr:uid="{00000000-0005-0000-0000-00004C0D0000}"/>
    <cellStyle name="_Final_Veiculos" xfId="4222" xr:uid="{00000000-0005-0000-0000-00004D0D0000}"/>
    <cellStyle name="_Final_Veiculos_1" xfId="4223" xr:uid="{00000000-0005-0000-0000-00004E0D0000}"/>
    <cellStyle name="_Final_Veiculos_1_HFM Dental" xfId="4224" xr:uid="{00000000-0005-0000-0000-00004F0D0000}"/>
    <cellStyle name="_Flood, A. -United S-Australi" xfId="4225" xr:uid="{00000000-0005-0000-0000-0000500D0000}"/>
    <cellStyle name="_Formato Diario FFI" xfId="4226" xr:uid="{00000000-0005-0000-0000-0000510D0000}"/>
    <cellStyle name="_Full Details Inbound Transfer Pricing 2008Q4" xfId="4227" xr:uid="{00000000-0005-0000-0000-0000520D0000}"/>
    <cellStyle name="_Full Details Inbound Transfer Pricing 2008Q4 2" xfId="4228" xr:uid="{00000000-0005-0000-0000-0000530D0000}"/>
    <cellStyle name="_Full Details Inbound Transfer Pricing 2008Q4_~4991161" xfId="4229" xr:uid="{00000000-0005-0000-0000-0000540D0000}"/>
    <cellStyle name="_Full Details Inbound Transfer Pricing 2008Q4_~4991161 2" xfId="4230" xr:uid="{00000000-0005-0000-0000-0000550D0000}"/>
    <cellStyle name="_Full Details Inbound Transfer Pricing 2008Q4_02Q10 HKM TP USIB Invoice" xfId="4231" xr:uid="{00000000-0005-0000-0000-0000560D0000}"/>
    <cellStyle name="_Full Details Inbound Transfer Pricing 2008Q4_02Q10 HKM TP USIB Invoice 2" xfId="4232" xr:uid="{00000000-0005-0000-0000-0000570D0000}"/>
    <cellStyle name="_Full Details Inbound Transfer Pricing 2008Q4_Chile_Quarterly_TP_Invoice_Template_Final_Q3_2010 v2" xfId="4233" xr:uid="{00000000-0005-0000-0000-0000580D0000}"/>
    <cellStyle name="_Full Details Inbound Transfer Pricing 2008Q4_Chile_Quarterly_TP_Invoice_Template_Final_Q3_2010 v2 2" xfId="4234" xr:uid="{00000000-0005-0000-0000-0000590D0000}"/>
    <cellStyle name="_FY2008 Uncharged Foreign Expense 20080626k" xfId="4235" xr:uid="{00000000-0005-0000-0000-00005A0D0000}"/>
    <cellStyle name="_GAAP - Bonds.AFS.4Q09.v2" xfId="4236" xr:uid="{00000000-0005-0000-0000-00005B0D0000}"/>
    <cellStyle name="_GAAP - Bonds.AFS.4Q09.v2 2" xfId="4237" xr:uid="{00000000-0005-0000-0000-00005C0D0000}"/>
    <cellStyle name="_GAAP - Bonds.AFS.4Q09.v2_2012-2013 TP - Controllers Summary (JN 12152011)" xfId="4238" xr:uid="{00000000-0005-0000-0000-00005D0D0000}"/>
    <cellStyle name="_GAAP - Bonds.AFS.4Q09.v2_2012-2013 TP - Controllers Summary (JN 12152011) 2" xfId="4239" xr:uid="{00000000-0005-0000-0000-00005E0D0000}"/>
    <cellStyle name="_Ghorpade, S. - UK" xfId="4240" xr:uid="{00000000-0005-0000-0000-00005F0D0000}"/>
    <cellStyle name="_Global PD Overview 2009" xfId="4241" xr:uid="{00000000-0005-0000-0000-0000600D0000}"/>
    <cellStyle name="_Global PD Overview 2009 2" xfId="4242" xr:uid="{00000000-0005-0000-0000-0000610D0000}"/>
    <cellStyle name="_Hardware" xfId="287" xr:uid="{00000000-0005-0000-0000-0000620D0000}"/>
    <cellStyle name="_HARDWARE_1" xfId="288" xr:uid="{00000000-0005-0000-0000-0000630D0000}"/>
    <cellStyle name="_Hardware_2" xfId="4243" xr:uid="{00000000-0005-0000-0000-0000640D0000}"/>
    <cellStyle name="_Hardware_2_APLICAÇÃO" xfId="4244" xr:uid="{00000000-0005-0000-0000-0000650D0000}"/>
    <cellStyle name="_Hardware_2_Check USGAAP" xfId="4245" xr:uid="{00000000-0005-0000-0000-0000660D0000}"/>
    <cellStyle name="_Hardware_2_HFM Dental" xfId="4246" xr:uid="{00000000-0005-0000-0000-0000670D0000}"/>
    <cellStyle name="_Hardware_2_OP Invest" xfId="4247" xr:uid="{00000000-0005-0000-0000-0000680D0000}"/>
    <cellStyle name="_Hardware_APLICAÇÃO" xfId="4248" xr:uid="{00000000-0005-0000-0000-0000690D0000}"/>
    <cellStyle name="_Hardware_APLICAÇÃO_HFM Dental" xfId="4249" xr:uid="{00000000-0005-0000-0000-00006A0D0000}"/>
    <cellStyle name="_Hardware_Benfeitorias" xfId="4250" xr:uid="{00000000-0005-0000-0000-00006B0D0000}"/>
    <cellStyle name="_Hardware_Benfeitorias_APLICAÇÃO" xfId="4251" xr:uid="{00000000-0005-0000-0000-00006C0D0000}"/>
    <cellStyle name="_Hardware_Benfeitorias_Check USGAAP" xfId="4252" xr:uid="{00000000-0005-0000-0000-00006D0D0000}"/>
    <cellStyle name="_Hardware_Benfeitorias_HFM Dental" xfId="4253" xr:uid="{00000000-0005-0000-0000-00006E0D0000}"/>
    <cellStyle name="_Hardware_Benfeitorias_OP Invest" xfId="4254" xr:uid="{00000000-0005-0000-0000-00006F0D0000}"/>
    <cellStyle name="_Hardware_Check USGAAP" xfId="4255" xr:uid="{00000000-0005-0000-0000-0000700D0000}"/>
    <cellStyle name="_Hardware_HFM" xfId="4256" xr:uid="{00000000-0005-0000-0000-0000710D0000}"/>
    <cellStyle name="_Hardware_HFM_APLICAÇÃO" xfId="4257" xr:uid="{00000000-0005-0000-0000-0000720D0000}"/>
    <cellStyle name="_Hardware_HFM_APLICAÇÃO_HFM Dental" xfId="4258" xr:uid="{00000000-0005-0000-0000-0000730D0000}"/>
    <cellStyle name="_Hardware_HFM_Check USGAAP" xfId="4259" xr:uid="{00000000-0005-0000-0000-0000740D0000}"/>
    <cellStyle name="_Hardware_HFM_OP Invest" xfId="4260" xr:uid="{00000000-0005-0000-0000-0000750D0000}"/>
    <cellStyle name="_Hardware_HFM_RECLAS DEPREC" xfId="4261" xr:uid="{00000000-0005-0000-0000-0000760D0000}"/>
    <cellStyle name="_Hardware_HFM_SUPORTE ASTROMIG" xfId="4262" xr:uid="{00000000-0005-0000-0000-0000770D0000}"/>
    <cellStyle name="_Hardware_Imobilizado - 2011-11" xfId="4263" xr:uid="{00000000-0005-0000-0000-0000780D0000}"/>
    <cellStyle name="_Hardware_Imobilizado - 2012006" xfId="4264" xr:uid="{00000000-0005-0000-0000-0000790D0000}"/>
    <cellStyle name="_Hardware_Instalações" xfId="4265" xr:uid="{00000000-0005-0000-0000-00007A0D0000}"/>
    <cellStyle name="_Hardware_Instalações_APLICAÇÃO" xfId="4266" xr:uid="{00000000-0005-0000-0000-00007B0D0000}"/>
    <cellStyle name="_Hardware_Instalações_Check USGAAP" xfId="4267" xr:uid="{00000000-0005-0000-0000-00007C0D0000}"/>
    <cellStyle name="_Hardware_Instalações_HFM Dental" xfId="4268" xr:uid="{00000000-0005-0000-0000-00007D0D0000}"/>
    <cellStyle name="_Hardware_Instalações_OP Invest" xfId="4269" xr:uid="{00000000-0005-0000-0000-00007E0D0000}"/>
    <cellStyle name="_Hardware_IRenda" xfId="4270" xr:uid="{00000000-0005-0000-0000-00007F0D0000}"/>
    <cellStyle name="_Hardware_IRenda_APLICAÇÃO" xfId="4271" xr:uid="{00000000-0005-0000-0000-0000800D0000}"/>
    <cellStyle name="_Hardware_IRenda_APLICAÇÃO_HFM Dental" xfId="4272" xr:uid="{00000000-0005-0000-0000-0000810D0000}"/>
    <cellStyle name="_Hardware_IRenda_Check USGAAP" xfId="4273" xr:uid="{00000000-0005-0000-0000-0000820D0000}"/>
    <cellStyle name="_Hardware_IRenda_OP Invest" xfId="4274" xr:uid="{00000000-0005-0000-0000-0000830D0000}"/>
    <cellStyle name="_Hardware_LANÇAMENTO" xfId="4275" xr:uid="{00000000-0005-0000-0000-0000840D0000}"/>
    <cellStyle name="_Hardware_LANÇAMENTO_APLICAÇÃO" xfId="4276" xr:uid="{00000000-0005-0000-0000-0000850D0000}"/>
    <cellStyle name="_Hardware_LANÇAMENTO_APLICAÇÃO_HFM Dental" xfId="4277" xr:uid="{00000000-0005-0000-0000-0000860D0000}"/>
    <cellStyle name="_Hardware_LANÇAMENTO_Check USGAAP" xfId="4278" xr:uid="{00000000-0005-0000-0000-0000870D0000}"/>
    <cellStyle name="_Hardware_LANÇAMENTO_OP Invest" xfId="4279" xr:uid="{00000000-0005-0000-0000-0000880D0000}"/>
    <cellStyle name="_Hardware_LANÇAMENTO_RECLAS DEPREC" xfId="4280" xr:uid="{00000000-0005-0000-0000-0000890D0000}"/>
    <cellStyle name="_Hardware_LANÇAMENTO_SUPORTE ASTROMIG" xfId="4281" xr:uid="{00000000-0005-0000-0000-00008A0D0000}"/>
    <cellStyle name="_Hardware_MMU" xfId="4282" xr:uid="{00000000-0005-0000-0000-00008B0D0000}"/>
    <cellStyle name="_Hardware_MMU_APLICAÇÃO" xfId="4283" xr:uid="{00000000-0005-0000-0000-00008C0D0000}"/>
    <cellStyle name="_Hardware_MMU_Check USGAAP" xfId="4284" xr:uid="{00000000-0005-0000-0000-00008D0D0000}"/>
    <cellStyle name="_Hardware_MMU_HFM Dental" xfId="4285" xr:uid="{00000000-0005-0000-0000-00008E0D0000}"/>
    <cellStyle name="_Hardware_MMU_OP Invest" xfId="4286" xr:uid="{00000000-0005-0000-0000-00008F0D0000}"/>
    <cellStyle name="_Hardware_OP Invest" xfId="4287" xr:uid="{00000000-0005-0000-0000-0000900D0000}"/>
    <cellStyle name="_Hardware_Plan1" xfId="4288" xr:uid="{00000000-0005-0000-0000-0000910D0000}"/>
    <cellStyle name="_Hardware_Plan1_APLICAÇÃO" xfId="4289" xr:uid="{00000000-0005-0000-0000-0000920D0000}"/>
    <cellStyle name="_Hardware_Plan1_APLICAÇÃO_HFM Dental" xfId="4290" xr:uid="{00000000-0005-0000-0000-0000930D0000}"/>
    <cellStyle name="_Hardware_Plan1_Check USGAAP" xfId="4291" xr:uid="{00000000-0005-0000-0000-0000940D0000}"/>
    <cellStyle name="_Hardware_Plan1_OP Invest" xfId="4292" xr:uid="{00000000-0005-0000-0000-0000950D0000}"/>
    <cellStyle name="_Hardware_Plan1_RECLAS DEPREC" xfId="4293" xr:uid="{00000000-0005-0000-0000-0000960D0000}"/>
    <cellStyle name="_Hardware_Plan1_SUPORTE ASTROMIG" xfId="4294" xr:uid="{00000000-0005-0000-0000-0000970D0000}"/>
    <cellStyle name="_Hardware_Plan3" xfId="4295" xr:uid="{00000000-0005-0000-0000-0000980D0000}"/>
    <cellStyle name="_Hardware_Plan3_APLICAÇÃO" xfId="4296" xr:uid="{00000000-0005-0000-0000-0000990D0000}"/>
    <cellStyle name="_Hardware_Plan3_APLICAÇÃO_HFM Dental" xfId="4297" xr:uid="{00000000-0005-0000-0000-00009A0D0000}"/>
    <cellStyle name="_Hardware_Plan3_Check USGAAP" xfId="4298" xr:uid="{00000000-0005-0000-0000-00009B0D0000}"/>
    <cellStyle name="_Hardware_Plan3_OP Invest" xfId="4299" xr:uid="{00000000-0005-0000-0000-00009C0D0000}"/>
    <cellStyle name="_Hardware_Plan3_RECLAS DEPREC" xfId="4300" xr:uid="{00000000-0005-0000-0000-00009D0D0000}"/>
    <cellStyle name="_Hardware_Plan3_SUPORTE ASTROMIG" xfId="4301" xr:uid="{00000000-0005-0000-0000-00009E0D0000}"/>
    <cellStyle name="_Hardware_Prov Civeis" xfId="4302" xr:uid="{00000000-0005-0000-0000-00009F0D0000}"/>
    <cellStyle name="_Hardware_RECLAS DEPREC" xfId="4303" xr:uid="{00000000-0005-0000-0000-0000A00D0000}"/>
    <cellStyle name="_Hardware_Refrigeração" xfId="4304" xr:uid="{00000000-0005-0000-0000-0000A10D0000}"/>
    <cellStyle name="_Hardware_Refrigeração_APLICAÇÃO" xfId="4305" xr:uid="{00000000-0005-0000-0000-0000A20D0000}"/>
    <cellStyle name="_Hardware_Refrigeração_Check USGAAP" xfId="4306" xr:uid="{00000000-0005-0000-0000-0000A30D0000}"/>
    <cellStyle name="_Hardware_Refrigeração_HFM Dental" xfId="4307" xr:uid="{00000000-0005-0000-0000-0000A40D0000}"/>
    <cellStyle name="_Hardware_Refrigeração_OP Invest" xfId="4308" xr:uid="{00000000-0005-0000-0000-0000A50D0000}"/>
    <cellStyle name="_Hardware_Resumo Imobilizado" xfId="4309" xr:uid="{00000000-0005-0000-0000-0000A60D0000}"/>
    <cellStyle name="_Hardware_Resumo Imobilizado_Check USGAAP" xfId="4310" xr:uid="{00000000-0005-0000-0000-0000A70D0000}"/>
    <cellStyle name="_Hardware_Reversão" xfId="4311" xr:uid="{00000000-0005-0000-0000-0000A80D0000}"/>
    <cellStyle name="_Hardware_Reversão_APLICAÇÃO" xfId="4312" xr:uid="{00000000-0005-0000-0000-0000A90D0000}"/>
    <cellStyle name="_Hardware_Reversão_Check USGAAP" xfId="4313" xr:uid="{00000000-0005-0000-0000-0000AA0D0000}"/>
    <cellStyle name="_Hardware_Reversão_HFM Dental" xfId="4314" xr:uid="{00000000-0005-0000-0000-0000AB0D0000}"/>
    <cellStyle name="_Hardware_Reversão_OP Invest" xfId="4315" xr:uid="{00000000-0005-0000-0000-0000AC0D0000}"/>
    <cellStyle name="_Hardware_Sheet1" xfId="4316" xr:uid="{00000000-0005-0000-0000-0000AD0D0000}"/>
    <cellStyle name="_Hardware_Sheet1_Check USGAAP" xfId="4317" xr:uid="{00000000-0005-0000-0000-0000AE0D0000}"/>
    <cellStyle name="_Hardware_Sheet1_OP Invest" xfId="4318" xr:uid="{00000000-0005-0000-0000-0000AF0D0000}"/>
    <cellStyle name="_Hardware_Sheet1_Sheet2" xfId="4319" xr:uid="{00000000-0005-0000-0000-0000B00D0000}"/>
    <cellStyle name="_Hardware_Sheet1_Sheet2_HFM Dental" xfId="4320" xr:uid="{00000000-0005-0000-0000-0000B10D0000}"/>
    <cellStyle name="_Hardware_Sheet2" xfId="4321" xr:uid="{00000000-0005-0000-0000-0000B20D0000}"/>
    <cellStyle name="_Hardware_Sheet2_APLICAÇÃO" xfId="4322" xr:uid="{00000000-0005-0000-0000-0000B30D0000}"/>
    <cellStyle name="_Hardware_Sheet2_Check USGAAP" xfId="4323" xr:uid="{00000000-0005-0000-0000-0000B40D0000}"/>
    <cellStyle name="_Hardware_Sheet2_HFM Dental" xfId="4324" xr:uid="{00000000-0005-0000-0000-0000B50D0000}"/>
    <cellStyle name="_Hardware_Sheet2_OP Invest" xfId="4325" xr:uid="{00000000-0005-0000-0000-0000B60D0000}"/>
    <cellStyle name="_Hardware_Sheet9" xfId="4326" xr:uid="{00000000-0005-0000-0000-0000B70D0000}"/>
    <cellStyle name="_Hardware_Sheet9_APLICAÇÃO" xfId="4327" xr:uid="{00000000-0005-0000-0000-0000B80D0000}"/>
    <cellStyle name="_Hardware_Sheet9_APLICAÇÃO_HFM Dental" xfId="4328" xr:uid="{00000000-0005-0000-0000-0000B90D0000}"/>
    <cellStyle name="_Hardware_Sheet9_Check USGAAP" xfId="4329" xr:uid="{00000000-0005-0000-0000-0000BA0D0000}"/>
    <cellStyle name="_Hardware_Sheet9_OP Invest" xfId="4330" xr:uid="{00000000-0005-0000-0000-0000BB0D0000}"/>
    <cellStyle name="_Hardware_SUPORTE ASTROMIG" xfId="4331" xr:uid="{00000000-0005-0000-0000-0000BC0D0000}"/>
    <cellStyle name="_Hardware_Trial Balance_Dental" xfId="4332" xr:uid="{00000000-0005-0000-0000-0000BD0D0000}"/>
    <cellStyle name="_Hardware_Trial Balance_Dental_HFM Dental" xfId="4333" xr:uid="{00000000-0005-0000-0000-0000BE0D0000}"/>
    <cellStyle name="_Hardware_Veículos" xfId="4334" xr:uid="{00000000-0005-0000-0000-0000BF0D0000}"/>
    <cellStyle name="_Hardware_Veículos_APLICAÇÃO" xfId="4335" xr:uid="{00000000-0005-0000-0000-0000C00D0000}"/>
    <cellStyle name="_Hardware_Veículos_Check USGAAP" xfId="4336" xr:uid="{00000000-0005-0000-0000-0000C10D0000}"/>
    <cellStyle name="_Hardware_Veículos_HFM Dental" xfId="4337" xr:uid="{00000000-0005-0000-0000-0000C20D0000}"/>
    <cellStyle name="_Hardware_Veículos_OP Invest" xfId="4338" xr:uid="{00000000-0005-0000-0000-0000C30D0000}"/>
    <cellStyle name="_He, Mike-United S-Hong Kon" xfId="4339" xr:uid="{00000000-0005-0000-0000-0000C40D0000}"/>
    <cellStyle name="_HK Citi 08 HO Act" xfId="4340" xr:uid="{00000000-0005-0000-0000-0000C50D0000}"/>
    <cellStyle name="_HK Citi 08 HO Act 2" xfId="4341" xr:uid="{00000000-0005-0000-0000-0000C60D0000}"/>
    <cellStyle name="_HK Citi 08 HO Act 2 2" xfId="4342" xr:uid="{00000000-0005-0000-0000-0000C70D0000}"/>
    <cellStyle name="_HK Citi 08 HO Act 3" xfId="4343" xr:uid="{00000000-0005-0000-0000-0000C80D0000}"/>
    <cellStyle name="_HK Citi 08 HO Act_~4991161" xfId="4344" xr:uid="{00000000-0005-0000-0000-0000C90D0000}"/>
    <cellStyle name="_HK Citi 08 HO Act_~4991161 2" xfId="4345" xr:uid="{00000000-0005-0000-0000-0000CA0D0000}"/>
    <cellStyle name="_HK Citi 08 HO Act_02Q10 HKM Payroll" xfId="4346" xr:uid="{00000000-0005-0000-0000-0000CB0D0000}"/>
    <cellStyle name="_HK Citi 08 HO Act_02Q10 HKM Payroll 2" xfId="4347" xr:uid="{00000000-0005-0000-0000-0000CC0D0000}"/>
    <cellStyle name="_HK Citi 08 HO Act_02Q10 HKM TP USIB Invoice" xfId="4348" xr:uid="{00000000-0005-0000-0000-0000CD0D0000}"/>
    <cellStyle name="_HK Citi 08 HO Act_02Q10 HKM TP USIB Invoice 2" xfId="4349" xr:uid="{00000000-0005-0000-0000-0000CE0D0000}"/>
    <cellStyle name="_HK Citi 08 HO Act_062010 HK MET TP Interco Template" xfId="4350" xr:uid="{00000000-0005-0000-0000-0000CF0D0000}"/>
    <cellStyle name="_HK Citi 08 HO Act_062010 HK MET TP Interco Template 2" xfId="4351" xr:uid="{00000000-0005-0000-0000-0000D00D0000}"/>
    <cellStyle name="_HK Citi 08 HO Act_1" xfId="4352" xr:uid="{00000000-0005-0000-0000-0000D10D0000}"/>
    <cellStyle name="_HK Citi 08 HO Act_1 2" xfId="4353" xr:uid="{00000000-0005-0000-0000-0000D20D0000}"/>
    <cellStyle name="_HK Citi 08 HO Act_1_China Beijing 09 Projection" xfId="4354" xr:uid="{00000000-0005-0000-0000-0000D30D0000}"/>
    <cellStyle name="_HK Citi 08 HO Act_1_China Beijing 09 Projection 2" xfId="4355" xr:uid="{00000000-0005-0000-0000-0000D40D0000}"/>
    <cellStyle name="_HK Citi 08 HO Act_2010_Q2_IT" xfId="4356" xr:uid="{00000000-0005-0000-0000-0000D50D0000}"/>
    <cellStyle name="_HK Citi 08 HO Act_2010_Q2_IT 2" xfId="4357" xr:uid="{00000000-0005-0000-0000-0000D60D0000}"/>
    <cellStyle name="_HK Citi 08 HO Act_2010_Q3_TP_Summary_TPO" xfId="4358" xr:uid="{00000000-0005-0000-0000-0000D70D0000}"/>
    <cellStyle name="_HK Citi 08 HO Act_2010_Q3_TP_Summary_TPO 2" xfId="4359" xr:uid="{00000000-0005-0000-0000-0000D80D0000}"/>
    <cellStyle name="_HK Citi 08 HO Act_Chile_Quarterly_TP_Invoice_Template_Final_Q3_2010 v2" xfId="4360" xr:uid="{00000000-0005-0000-0000-0000D90D0000}"/>
    <cellStyle name="_HK Citi 08 HO Act_Chile_Quarterly_TP_Invoice_Template_Final_Q3_2010 v2 2" xfId="4361" xr:uid="{00000000-0005-0000-0000-0000DA0D0000}"/>
    <cellStyle name="_HK Citi 08 HO Act_China Beijing 09 HO Act" xfId="4362" xr:uid="{00000000-0005-0000-0000-0000DB0D0000}"/>
    <cellStyle name="_HK Citi 08 HO Act_China Beijing 09 HO Act 2" xfId="4363" xr:uid="{00000000-0005-0000-0000-0000DC0D0000}"/>
    <cellStyle name="_HK Citi 08 HO Act_China Beijing 09 Projection" xfId="4364" xr:uid="{00000000-0005-0000-0000-0000DD0D0000}"/>
    <cellStyle name="_HK Citi 08 HO Act_China Beijing 09 Projection 2" xfId="4365" xr:uid="{00000000-0005-0000-0000-0000DE0D0000}"/>
    <cellStyle name="_HK Citi 08 HO Act_HKM Additonal to Invoice" xfId="4366" xr:uid="{00000000-0005-0000-0000-0000DF0D0000}"/>
    <cellStyle name="_HK Citi 08 HO Act_HKM Additonal to Invoice 2" xfId="4367" xr:uid="{00000000-0005-0000-0000-0000E00D0000}"/>
    <cellStyle name="_HK Citi 08 HO Act_IT_Investments_" xfId="4368" xr:uid="{00000000-0005-0000-0000-0000E10D0000}"/>
    <cellStyle name="_HK Citi 08 HO Act_IT_Investments_ 2" xfId="4369" xr:uid="{00000000-0005-0000-0000-0000E20D0000}"/>
    <cellStyle name="_HK Citi 08 HO Act_Japan HO Act" xfId="4370" xr:uid="{00000000-0005-0000-0000-0000E30D0000}"/>
    <cellStyle name="_HK Citi 08 HO Act_Japan HO Act 2" xfId="4371" xr:uid="{00000000-0005-0000-0000-0000E40D0000}"/>
    <cellStyle name="_HK Citi 08 HO Act_Japan HO Act_China Beijing 09 Projection" xfId="4372" xr:uid="{00000000-0005-0000-0000-0000E50D0000}"/>
    <cellStyle name="_HK Citi 08 HO Act_Japan HO Act_China Beijing 09 Projection 2" xfId="4373" xr:uid="{00000000-0005-0000-0000-0000E60D0000}"/>
    <cellStyle name="_HK Citi 08 HO Act_Q1_2011 IT TP Corp Svcs Excl FFI" xfId="4374" xr:uid="{00000000-0005-0000-0000-0000E70D0000}"/>
    <cellStyle name="_HK Citi 08 HO Act_Q1_2011 IT TP Corp Svcs Excl FFI 2" xfId="4375" xr:uid="{00000000-0005-0000-0000-0000E80D0000}"/>
    <cellStyle name="_HK Citi 08 HO Act_Q3 TP Template Corp Svcs Excl FFI - v2" xfId="4376" xr:uid="{00000000-0005-0000-0000-0000E90D0000}"/>
    <cellStyle name="_HK Citi 08 HO Act_Q3 TP Template Corp Svcs Excl FFI - v2 2" xfId="4377" xr:uid="{00000000-0005-0000-0000-0000EA0D0000}"/>
    <cellStyle name="_HK Citi 09 Org Act" xfId="4378" xr:uid="{00000000-0005-0000-0000-0000EB0D0000}"/>
    <cellStyle name="_HK Citi 09 Org Act 2" xfId="4379" xr:uid="{00000000-0005-0000-0000-0000EC0D0000}"/>
    <cellStyle name="_HK Citi 09 Org Act_03Q11 Australia US TP OB Invoice Final" xfId="4380" xr:uid="{00000000-0005-0000-0000-0000ED0D0000}"/>
    <cellStyle name="_HK Citi 09 Org Act_03Q11 Australia US TP OB Invoice Final 2" xfId="4381" xr:uid="{00000000-0005-0000-0000-0000EE0D0000}"/>
    <cellStyle name="_HK Citi 09 Org Act_2010_Q2_IT" xfId="4382" xr:uid="{00000000-0005-0000-0000-0000EF0D0000}"/>
    <cellStyle name="_HK Citi 09 Org Act_2010_Q2_IT 2" xfId="4383" xr:uid="{00000000-0005-0000-0000-0000F00D0000}"/>
    <cellStyle name="_HK Citi 09 Org Act_2010_Q3_TP_Summary_TPO" xfId="4384" xr:uid="{00000000-0005-0000-0000-0000F10D0000}"/>
    <cellStyle name="_HK Citi 09 Org Act_2010_Q3_TP_Summary_TPO 2" xfId="4385" xr:uid="{00000000-0005-0000-0000-0000F20D0000}"/>
    <cellStyle name="_HK Citi 09 Org Act_2Q2011 Expat " xfId="4386" xr:uid="{00000000-0005-0000-0000-0000F30D0000}"/>
    <cellStyle name="_HK Citi 09 Org Act_2Q2011 Expat  2" xfId="4387" xr:uid="{00000000-0005-0000-0000-0000F40D0000}"/>
    <cellStyle name="_HK Citi 09 Org Act_3Q2011_TP_Outbound_Grid_ongoing (version 4)" xfId="4388" xr:uid="{00000000-0005-0000-0000-0000F50D0000}"/>
    <cellStyle name="_HK Citi 09 Org Act_3Q2011_TP_Outbound_Grid_ongoing (version 4) 2" xfId="4389" xr:uid="{00000000-0005-0000-0000-0000F60D0000}"/>
    <cellStyle name="_HK Citi 09 Org Act_3Q2011_TP_Outbound_Grid_ongoing (version 4) backup" xfId="4390" xr:uid="{00000000-0005-0000-0000-0000F70D0000}"/>
    <cellStyle name="_HK Citi 09 Org Act_3Q2011_TP_Outbound_Grid_ongoing (version 4) backup 2" xfId="4391" xr:uid="{00000000-0005-0000-0000-0000F80D0000}"/>
    <cellStyle name="_HK Citi 09 Org Act_3Q2011_TP_Outbound_Grid_ongoing v2" xfId="4392" xr:uid="{00000000-0005-0000-0000-0000F90D0000}"/>
    <cellStyle name="_HK Citi 09 Org Act_3Q2011_TP_Outbound_Grid_ongoing v2 2" xfId="4393" xr:uid="{00000000-0005-0000-0000-0000FA0D0000}"/>
    <cellStyle name="_HK Citi 09 Org Act_BU31035 Taiwan Interco Template" xfId="4394" xr:uid="{00000000-0005-0000-0000-0000FB0D0000}"/>
    <cellStyle name="_HK Citi 09 Org Act_BU31035 Taiwan Interco Template 2" xfId="4395" xr:uid="{00000000-0005-0000-0000-0000FC0D0000}"/>
    <cellStyle name="_HK Citi 09 Org Act_IT_Investments_" xfId="4396" xr:uid="{00000000-0005-0000-0000-0000FD0D0000}"/>
    <cellStyle name="_HK Citi 09 Org Act_IT_Investments_ 2" xfId="4397" xr:uid="{00000000-0005-0000-0000-0000FE0D0000}"/>
    <cellStyle name="_HK Citi 09 Org Act_Q1_2011 IT TP Corp Svcs Excl FFI" xfId="4398" xr:uid="{00000000-0005-0000-0000-0000FF0D0000}"/>
    <cellStyle name="_HK Citi 09 Org Act_Q1_2011 IT TP Corp Svcs Excl FFI 2" xfId="4399" xr:uid="{00000000-0005-0000-0000-0000000E0000}"/>
    <cellStyle name="_HK July 08" xfId="4400" xr:uid="{00000000-0005-0000-0000-0000010E0000}"/>
    <cellStyle name="_HK July 08_03Q11 Australia US TP OB Invoice Final" xfId="4401" xr:uid="{00000000-0005-0000-0000-0000020E0000}"/>
    <cellStyle name="_HK July 08_2010_Q2_IT" xfId="4402" xr:uid="{00000000-0005-0000-0000-0000030E0000}"/>
    <cellStyle name="_HK July 08_2010_Q3_TP_Summary_TPO" xfId="4403" xr:uid="{00000000-0005-0000-0000-0000040E0000}"/>
    <cellStyle name="_HK July 08_2Q2011 Expat " xfId="4404" xr:uid="{00000000-0005-0000-0000-0000050E0000}"/>
    <cellStyle name="_HK July 08_3Q2011_TP_Outbound_Grid_ongoing (version 4)" xfId="4405" xr:uid="{00000000-0005-0000-0000-0000060E0000}"/>
    <cellStyle name="_HK July 08_3Q2011_TP_Outbound_Grid_ongoing (version 4) backup" xfId="4406" xr:uid="{00000000-0005-0000-0000-0000070E0000}"/>
    <cellStyle name="_HK July 08_3Q2011_TP_Outbound_Grid_ongoing v2" xfId="4407" xr:uid="{00000000-0005-0000-0000-0000080E0000}"/>
    <cellStyle name="_HK July 08_BU31035 Taiwan Interco Template" xfId="4408" xr:uid="{00000000-0005-0000-0000-0000090E0000}"/>
    <cellStyle name="_HK July 08_IT_Investments_" xfId="4409" xr:uid="{00000000-0005-0000-0000-00000A0E0000}"/>
    <cellStyle name="_HK July 08_Q1_2011 IT TP Corp Svcs Excl FFI" xfId="4410" xr:uid="{00000000-0005-0000-0000-00000B0E0000}"/>
    <cellStyle name="_HK Met 09 Org Act" xfId="4411" xr:uid="{00000000-0005-0000-0000-00000C0E0000}"/>
    <cellStyle name="_HK Met 09 Org Act 2" xfId="4412" xr:uid="{00000000-0005-0000-0000-00000D0E0000}"/>
    <cellStyle name="_HK Met 09 Org Act_03Q11 Australia US TP OB Invoice Final" xfId="4413" xr:uid="{00000000-0005-0000-0000-00000E0E0000}"/>
    <cellStyle name="_HK Met 09 Org Act_03Q11 Australia US TP OB Invoice Final 2" xfId="4414" xr:uid="{00000000-0005-0000-0000-00000F0E0000}"/>
    <cellStyle name="_HK Met 09 Org Act_2010_Q2_IT" xfId="4415" xr:uid="{00000000-0005-0000-0000-0000100E0000}"/>
    <cellStyle name="_HK Met 09 Org Act_2010_Q2_IT 2" xfId="4416" xr:uid="{00000000-0005-0000-0000-0000110E0000}"/>
    <cellStyle name="_HK Met 09 Org Act_2010_Q3_TP_Summary_TPO" xfId="4417" xr:uid="{00000000-0005-0000-0000-0000120E0000}"/>
    <cellStyle name="_HK Met 09 Org Act_2010_Q3_TP_Summary_TPO 2" xfId="4418" xr:uid="{00000000-0005-0000-0000-0000130E0000}"/>
    <cellStyle name="_HK Met 09 Org Act_2Q2011 Expat " xfId="4419" xr:uid="{00000000-0005-0000-0000-0000140E0000}"/>
    <cellStyle name="_HK Met 09 Org Act_2Q2011 Expat  2" xfId="4420" xr:uid="{00000000-0005-0000-0000-0000150E0000}"/>
    <cellStyle name="_HK Met 09 Org Act_3Q2011_TP_Outbound_Grid_ongoing (version 4)" xfId="4421" xr:uid="{00000000-0005-0000-0000-0000160E0000}"/>
    <cellStyle name="_HK Met 09 Org Act_3Q2011_TP_Outbound_Grid_ongoing (version 4) 2" xfId="4422" xr:uid="{00000000-0005-0000-0000-0000170E0000}"/>
    <cellStyle name="_HK Met 09 Org Act_3Q2011_TP_Outbound_Grid_ongoing (version 4) backup" xfId="4423" xr:uid="{00000000-0005-0000-0000-0000180E0000}"/>
    <cellStyle name="_HK Met 09 Org Act_3Q2011_TP_Outbound_Grid_ongoing (version 4) backup 2" xfId="4424" xr:uid="{00000000-0005-0000-0000-0000190E0000}"/>
    <cellStyle name="_HK Met 09 Org Act_3Q2011_TP_Outbound_Grid_ongoing v2" xfId="4425" xr:uid="{00000000-0005-0000-0000-00001A0E0000}"/>
    <cellStyle name="_HK Met 09 Org Act_3Q2011_TP_Outbound_Grid_ongoing v2 2" xfId="4426" xr:uid="{00000000-0005-0000-0000-00001B0E0000}"/>
    <cellStyle name="_HK Met 09 Org Act_BU31035 Taiwan Interco Template" xfId="4427" xr:uid="{00000000-0005-0000-0000-00001C0E0000}"/>
    <cellStyle name="_HK Met 09 Org Act_BU31035 Taiwan Interco Template 2" xfId="4428" xr:uid="{00000000-0005-0000-0000-00001D0E0000}"/>
    <cellStyle name="_HK Met 09 Org Act_IT_Investments_" xfId="4429" xr:uid="{00000000-0005-0000-0000-00001E0E0000}"/>
    <cellStyle name="_HK Met 09 Org Act_IT_Investments_ 2" xfId="4430" xr:uid="{00000000-0005-0000-0000-00001F0E0000}"/>
    <cellStyle name="_HK Met 09 Org Act_Q1_2011 IT TP Corp Svcs Excl FFI" xfId="4431" xr:uid="{00000000-0005-0000-0000-0000200E0000}"/>
    <cellStyle name="_HK Met 09 Org Act_Q1_2011 IT TP Corp Svcs Excl FFI 2" xfId="4432" xr:uid="{00000000-0005-0000-0000-0000210E0000}"/>
    <cellStyle name="_HK Met HO Act" xfId="4433" xr:uid="{00000000-0005-0000-0000-0000220E0000}"/>
    <cellStyle name="_HK Met HO Act 2" xfId="4434" xr:uid="{00000000-0005-0000-0000-0000230E0000}"/>
    <cellStyle name="_HK Met HO Act 2 2" xfId="4435" xr:uid="{00000000-0005-0000-0000-0000240E0000}"/>
    <cellStyle name="_HK Met HO Act 3" xfId="4436" xr:uid="{00000000-0005-0000-0000-0000250E0000}"/>
    <cellStyle name="_HK Met HO Act_~4991161" xfId="4437" xr:uid="{00000000-0005-0000-0000-0000260E0000}"/>
    <cellStyle name="_HK Met HO Act_~4991161 2" xfId="4438" xr:uid="{00000000-0005-0000-0000-0000270E0000}"/>
    <cellStyle name="_HK Met HO Act_02Q10 HKM Payroll" xfId="4439" xr:uid="{00000000-0005-0000-0000-0000280E0000}"/>
    <cellStyle name="_HK Met HO Act_02Q10 HKM Payroll 2" xfId="4440" xr:uid="{00000000-0005-0000-0000-0000290E0000}"/>
    <cellStyle name="_HK Met HO Act_02Q10 HKM TP USIB Invoice" xfId="4441" xr:uid="{00000000-0005-0000-0000-00002A0E0000}"/>
    <cellStyle name="_HK Met HO Act_02Q10 HKM TP USIB Invoice 2" xfId="4442" xr:uid="{00000000-0005-0000-0000-00002B0E0000}"/>
    <cellStyle name="_HK Met HO Act_062010 HK MET TP Interco Template" xfId="4443" xr:uid="{00000000-0005-0000-0000-00002C0E0000}"/>
    <cellStyle name="_HK Met HO Act_062010 HK MET TP Interco Template 2" xfId="4444" xr:uid="{00000000-0005-0000-0000-00002D0E0000}"/>
    <cellStyle name="_HK Met HO Act_1" xfId="4445" xr:uid="{00000000-0005-0000-0000-00002E0E0000}"/>
    <cellStyle name="_HK Met HO Act_1 2" xfId="4446" xr:uid="{00000000-0005-0000-0000-00002F0E0000}"/>
    <cellStyle name="_HK Met HO Act_1_China Beijing 09 Projection" xfId="4447" xr:uid="{00000000-0005-0000-0000-0000300E0000}"/>
    <cellStyle name="_HK Met HO Act_1_China Beijing 09 Projection 2" xfId="4448" xr:uid="{00000000-0005-0000-0000-0000310E0000}"/>
    <cellStyle name="_HK Met HO Act_2010_Q2_IT" xfId="4449" xr:uid="{00000000-0005-0000-0000-0000320E0000}"/>
    <cellStyle name="_HK Met HO Act_2010_Q2_IT 2" xfId="4450" xr:uid="{00000000-0005-0000-0000-0000330E0000}"/>
    <cellStyle name="_HK Met HO Act_2010_Q3_TP_Summary_TPO" xfId="4451" xr:uid="{00000000-0005-0000-0000-0000340E0000}"/>
    <cellStyle name="_HK Met HO Act_2010_Q3_TP_Summary_TPO 2" xfId="4452" xr:uid="{00000000-0005-0000-0000-0000350E0000}"/>
    <cellStyle name="_HK Met HO Act_Chile_Quarterly_TP_Invoice_Template_Final_Q3_2010 v2" xfId="4453" xr:uid="{00000000-0005-0000-0000-0000360E0000}"/>
    <cellStyle name="_HK Met HO Act_Chile_Quarterly_TP_Invoice_Template_Final_Q3_2010 v2 2" xfId="4454" xr:uid="{00000000-0005-0000-0000-0000370E0000}"/>
    <cellStyle name="_HK Met HO Act_China Beijing 09 HO Act" xfId="4455" xr:uid="{00000000-0005-0000-0000-0000380E0000}"/>
    <cellStyle name="_HK Met HO Act_China Beijing 09 HO Act 2" xfId="4456" xr:uid="{00000000-0005-0000-0000-0000390E0000}"/>
    <cellStyle name="_HK Met HO Act_China Beijing 09 Projection" xfId="4457" xr:uid="{00000000-0005-0000-0000-00003A0E0000}"/>
    <cellStyle name="_HK Met HO Act_China Beijing 09 Projection 2" xfId="4458" xr:uid="{00000000-0005-0000-0000-00003B0E0000}"/>
    <cellStyle name="_HK Met HO Act_HKM Additonal to Invoice" xfId="4459" xr:uid="{00000000-0005-0000-0000-00003C0E0000}"/>
    <cellStyle name="_HK Met HO Act_HKM Additonal to Invoice 2" xfId="4460" xr:uid="{00000000-0005-0000-0000-00003D0E0000}"/>
    <cellStyle name="_HK Met HO Act_IT_Investments_" xfId="4461" xr:uid="{00000000-0005-0000-0000-00003E0E0000}"/>
    <cellStyle name="_HK Met HO Act_IT_Investments_ 2" xfId="4462" xr:uid="{00000000-0005-0000-0000-00003F0E0000}"/>
    <cellStyle name="_HK Met HO Act_Japan HO Act" xfId="4463" xr:uid="{00000000-0005-0000-0000-0000400E0000}"/>
    <cellStyle name="_HK Met HO Act_Japan HO Act 2" xfId="4464" xr:uid="{00000000-0005-0000-0000-0000410E0000}"/>
    <cellStyle name="_HK Met HO Act_Japan HO Act_China Beijing 09 Projection" xfId="4465" xr:uid="{00000000-0005-0000-0000-0000420E0000}"/>
    <cellStyle name="_HK Met HO Act_Japan HO Act_China Beijing 09 Projection 2" xfId="4466" xr:uid="{00000000-0005-0000-0000-0000430E0000}"/>
    <cellStyle name="_HK Met HO Act_Q1_2011 IT TP Corp Svcs Excl FFI" xfId="4467" xr:uid="{00000000-0005-0000-0000-0000440E0000}"/>
    <cellStyle name="_HK Met HO Act_Q1_2011 IT TP Corp Svcs Excl FFI 2" xfId="4468" xr:uid="{00000000-0005-0000-0000-0000450E0000}"/>
    <cellStyle name="_HK Met HO Act_Q3 TP Template Corp Svcs Excl FFI - v2" xfId="4469" xr:uid="{00000000-0005-0000-0000-0000460E0000}"/>
    <cellStyle name="_HK Met HO Act_Q3 TP Template Corp Svcs Excl FFI - v2 2" xfId="4470" xr:uid="{00000000-0005-0000-0000-0000470E0000}"/>
    <cellStyle name="_HKM 4Q07 In" xfId="4471" xr:uid="{00000000-0005-0000-0000-0000480E0000}"/>
    <cellStyle name="_HKM 4Q07 In 2" xfId="4472" xr:uid="{00000000-0005-0000-0000-0000490E0000}"/>
    <cellStyle name="_HLR Afore Q1 2008" xfId="4473" xr:uid="{00000000-0005-0000-0000-00004A0E0000}"/>
    <cellStyle name="_Hong Kong Met 4Q Invoice" xfId="4474" xr:uid="{00000000-0005-0000-0000-00004B0E0000}"/>
    <cellStyle name="_Hong Kong Met 4Q Invoice 2" xfId="4475" xr:uid="{00000000-0005-0000-0000-00004C0E0000}"/>
    <cellStyle name="_IA Rollforward Template for 4q 08" xfId="4476" xr:uid="{00000000-0005-0000-0000-00004D0E0000}"/>
    <cellStyle name="_IA Rollforward Template for 4q 08 2" xfId="4477" xr:uid="{00000000-0005-0000-0000-00004E0E0000}"/>
    <cellStyle name="_IA Rollforward Template for 4q 08_2012-2013 TP - Controllers Summary (JN 12152011)" xfId="4478" xr:uid="{00000000-0005-0000-0000-00004F0E0000}"/>
    <cellStyle name="_IA Rollforward Template for 4q 08_2012-2013 TP - Controllers Summary (JN 12152011) 2" xfId="4479" xr:uid="{00000000-0005-0000-0000-0000500E0000}"/>
    <cellStyle name="_Inbound Mexico TPP 2009 1st Submission (rev) (ARC)" xfId="4480" xr:uid="{00000000-0005-0000-0000-0000510E0000}"/>
    <cellStyle name="_Inbound Mexico TPP 2009 1st Submission (rev) (ARC) 2" xfId="4481" xr:uid="{00000000-0005-0000-0000-0000520E0000}"/>
    <cellStyle name="_Ind. Ris. TB " xfId="289" xr:uid="{00000000-0005-0000-0000-0000530E0000}"/>
    <cellStyle name="_Ind. Ris. TB  2" xfId="4482" xr:uid="{00000000-0005-0000-0000-0000540E0000}"/>
    <cellStyle name="_Ind. Ris. TB _2012-2013 TP - Controllers Summary (JN 12152011)" xfId="4483" xr:uid="{00000000-0005-0000-0000-0000550E0000}"/>
    <cellStyle name="_Ind. Ris. TB _2012-2013 TP - Controllers Summary (JN 12152011) 2" xfId="4484" xr:uid="{00000000-0005-0000-0000-0000560E0000}"/>
    <cellStyle name="_Ind. Ris. TB _HFM Dental" xfId="4485" xr:uid="{00000000-0005-0000-0000-0000570E0000}"/>
    <cellStyle name="_Ind. Ris. TB _Plan1" xfId="4486" xr:uid="{00000000-0005-0000-0000-0000580E0000}"/>
    <cellStyle name="_Ind. Ris. TB _Plan1 2" xfId="4487" xr:uid="{00000000-0005-0000-0000-0000590E0000}"/>
    <cellStyle name="_Ind. Ris. TB _Plan3" xfId="4488" xr:uid="{00000000-0005-0000-0000-00005A0E0000}"/>
    <cellStyle name="_Ind. Ris. TB _RAZÃO 05" xfId="4489" xr:uid="{00000000-0005-0000-0000-00005B0E0000}"/>
    <cellStyle name="_Ind. Ris. TB _Razão 2013" xfId="4490" xr:uid="{00000000-0005-0000-0000-00005C0E0000}"/>
    <cellStyle name="_Ind. Ris. TB _Sheet1" xfId="4491" xr:uid="{00000000-0005-0000-0000-00005D0E0000}"/>
    <cellStyle name="_Ind. Ris. TB _Sheet1 2" xfId="4492" xr:uid="{00000000-0005-0000-0000-00005E0E0000}"/>
    <cellStyle name="_Inst e Equip" xfId="290" xr:uid="{00000000-0005-0000-0000-00005F0E0000}"/>
    <cellStyle name="_Instalações" xfId="291" xr:uid="{00000000-0005-0000-0000-0000600E0000}"/>
    <cellStyle name="_INSTALAÇÕES_1" xfId="292" xr:uid="{00000000-0005-0000-0000-0000610E0000}"/>
    <cellStyle name="_Instalações_APLICAÇÃO" xfId="4493" xr:uid="{00000000-0005-0000-0000-0000620E0000}"/>
    <cellStyle name="_Instalações_APLICAÇÃO_HFM Dental" xfId="4494" xr:uid="{00000000-0005-0000-0000-0000630E0000}"/>
    <cellStyle name="_Instalações_Check USGAAP" xfId="4495" xr:uid="{00000000-0005-0000-0000-0000640E0000}"/>
    <cellStyle name="_Instalações_HFM" xfId="4496" xr:uid="{00000000-0005-0000-0000-0000650E0000}"/>
    <cellStyle name="_Instalações_HFM_APLICAÇÃO" xfId="4497" xr:uid="{00000000-0005-0000-0000-0000660E0000}"/>
    <cellStyle name="_Instalações_HFM_APLICAÇÃO_HFM Dental" xfId="4498" xr:uid="{00000000-0005-0000-0000-0000670E0000}"/>
    <cellStyle name="_Instalações_HFM_Check USGAAP" xfId="4499" xr:uid="{00000000-0005-0000-0000-0000680E0000}"/>
    <cellStyle name="_Instalações_HFM_OP Invest" xfId="4500" xr:uid="{00000000-0005-0000-0000-0000690E0000}"/>
    <cellStyle name="_Instalações_HFM_RECLAS DEPREC" xfId="4501" xr:uid="{00000000-0005-0000-0000-00006A0E0000}"/>
    <cellStyle name="_Instalações_HFM_SUPORTE ASTROMIG" xfId="4502" xr:uid="{00000000-0005-0000-0000-00006B0E0000}"/>
    <cellStyle name="_Instalações_IRenda" xfId="4503" xr:uid="{00000000-0005-0000-0000-00006C0E0000}"/>
    <cellStyle name="_Instalações_IRenda_APLICAÇÃO" xfId="4504" xr:uid="{00000000-0005-0000-0000-00006D0E0000}"/>
    <cellStyle name="_Instalações_IRenda_APLICAÇÃO_HFM Dental" xfId="4505" xr:uid="{00000000-0005-0000-0000-00006E0E0000}"/>
    <cellStyle name="_Instalações_IRenda_Check USGAAP" xfId="4506" xr:uid="{00000000-0005-0000-0000-00006F0E0000}"/>
    <cellStyle name="_Instalações_IRenda_OP Invest" xfId="4507" xr:uid="{00000000-0005-0000-0000-0000700E0000}"/>
    <cellStyle name="_Instalações_LANÇAMENTO" xfId="4508" xr:uid="{00000000-0005-0000-0000-0000710E0000}"/>
    <cellStyle name="_Instalações_LANÇAMENTO_APLICAÇÃO" xfId="4509" xr:uid="{00000000-0005-0000-0000-0000720E0000}"/>
    <cellStyle name="_Instalações_LANÇAMENTO_APLICAÇÃO_HFM Dental" xfId="4510" xr:uid="{00000000-0005-0000-0000-0000730E0000}"/>
    <cellStyle name="_Instalações_LANÇAMENTO_Check USGAAP" xfId="4511" xr:uid="{00000000-0005-0000-0000-0000740E0000}"/>
    <cellStyle name="_Instalações_LANÇAMENTO_OP Invest" xfId="4512" xr:uid="{00000000-0005-0000-0000-0000750E0000}"/>
    <cellStyle name="_Instalações_LANÇAMENTO_RECLAS DEPREC" xfId="4513" xr:uid="{00000000-0005-0000-0000-0000760E0000}"/>
    <cellStyle name="_Instalações_LANÇAMENTO_SUPORTE ASTROMIG" xfId="4514" xr:uid="{00000000-0005-0000-0000-0000770E0000}"/>
    <cellStyle name="_Instalações_OP Invest" xfId="4515" xr:uid="{00000000-0005-0000-0000-0000780E0000}"/>
    <cellStyle name="_Instalações_Plan3" xfId="4516" xr:uid="{00000000-0005-0000-0000-0000790E0000}"/>
    <cellStyle name="_Instalações_Plan3_APLICAÇÃO" xfId="4517" xr:uid="{00000000-0005-0000-0000-00007A0E0000}"/>
    <cellStyle name="_Instalações_Plan3_APLICAÇÃO_HFM Dental" xfId="4518" xr:uid="{00000000-0005-0000-0000-00007B0E0000}"/>
    <cellStyle name="_Instalações_Plan3_Check USGAAP" xfId="4519" xr:uid="{00000000-0005-0000-0000-00007C0E0000}"/>
    <cellStyle name="_Instalações_Plan3_OP Invest" xfId="4520" xr:uid="{00000000-0005-0000-0000-00007D0E0000}"/>
    <cellStyle name="_Instalações_Plan3_RECLAS DEPREC" xfId="4521" xr:uid="{00000000-0005-0000-0000-00007E0E0000}"/>
    <cellStyle name="_Instalações_Plan3_SUPORTE ASTROMIG" xfId="4522" xr:uid="{00000000-0005-0000-0000-00007F0E0000}"/>
    <cellStyle name="_Instalações_Prov Civeis" xfId="4523" xr:uid="{00000000-0005-0000-0000-0000800E0000}"/>
    <cellStyle name="_Instalações_RECLAS DEPREC" xfId="4524" xr:uid="{00000000-0005-0000-0000-0000810E0000}"/>
    <cellStyle name="_Instalações_Sheet9" xfId="4525" xr:uid="{00000000-0005-0000-0000-0000820E0000}"/>
    <cellStyle name="_Instalações_Sheet9_APLICAÇÃO" xfId="4526" xr:uid="{00000000-0005-0000-0000-0000830E0000}"/>
    <cellStyle name="_Instalações_Sheet9_APLICAÇÃO_HFM Dental" xfId="4527" xr:uid="{00000000-0005-0000-0000-0000840E0000}"/>
    <cellStyle name="_Instalações_Sheet9_Check USGAAP" xfId="4528" xr:uid="{00000000-0005-0000-0000-0000850E0000}"/>
    <cellStyle name="_Instalações_Sheet9_OP Invest" xfId="4529" xr:uid="{00000000-0005-0000-0000-0000860E0000}"/>
    <cellStyle name="_Instalações_SUPORTE ASTROMIG" xfId="4530" xr:uid="{00000000-0005-0000-0000-0000870E0000}"/>
    <cellStyle name="_Instalações_Trial Balance_Dental" xfId="4531" xr:uid="{00000000-0005-0000-0000-0000880E0000}"/>
    <cellStyle name="_Instalações_Trial Balance_Dental_HFM Dental" xfId="4532" xr:uid="{00000000-0005-0000-0000-0000890E0000}"/>
    <cellStyle name="_Insurance_Mexico_1Q10" xfId="4533" xr:uid="{00000000-0005-0000-0000-00008A0E0000}"/>
    <cellStyle name="_Insurance_Mexico_1Q10 2" xfId="4534" xr:uid="{00000000-0005-0000-0000-00008B0E0000}"/>
    <cellStyle name="_Insurance_Mexico_3Q09" xfId="4535" xr:uid="{00000000-0005-0000-0000-00008C0E0000}"/>
    <cellStyle name="_Insurance_Mexico_3Q09 2" xfId="4536" xr:uid="{00000000-0005-0000-0000-00008D0E0000}"/>
    <cellStyle name="_Insurance_Mexico_4Q08" xfId="4537" xr:uid="{00000000-0005-0000-0000-00008E0E0000}"/>
    <cellStyle name="_Insurance_Mexico_4Q08 2" xfId="4538" xr:uid="{00000000-0005-0000-0000-00008F0E0000}"/>
    <cellStyle name="_Insurance_Mexico_4Q08_~4991161" xfId="4539" xr:uid="{00000000-0005-0000-0000-0000900E0000}"/>
    <cellStyle name="_Insurance_Mexico_4Q08_~4991161 2" xfId="4540" xr:uid="{00000000-0005-0000-0000-0000910E0000}"/>
    <cellStyle name="_Insurance_Mexico_4Q08_02Q10 HKM TP USIB Invoice" xfId="4541" xr:uid="{00000000-0005-0000-0000-0000920E0000}"/>
    <cellStyle name="_Insurance_Mexico_4Q08_02Q10 HKM TP USIB Invoice 2" xfId="4542" xr:uid="{00000000-0005-0000-0000-0000930E0000}"/>
    <cellStyle name="_Insurance_Mexico_4Q08_Chile_Quarterly_TP_Invoice_Template_Final_Q3_2010 v2" xfId="4543" xr:uid="{00000000-0005-0000-0000-0000940E0000}"/>
    <cellStyle name="_Insurance_Mexico_4Q08_Chile_Quarterly_TP_Invoice_Template_Final_Q3_2010 v2 2" xfId="4544" xr:uid="{00000000-0005-0000-0000-0000950E0000}"/>
    <cellStyle name="_Insurance_Mexico_4Q09" xfId="4545" xr:uid="{00000000-0005-0000-0000-0000960E0000}"/>
    <cellStyle name="_Insurance_Mexico_4Q09 2" xfId="4546" xr:uid="{00000000-0005-0000-0000-0000970E0000}"/>
    <cellStyle name="_INTEGRACION PROV" xfId="4547" xr:uid="{00000000-0005-0000-0000-0000980E0000}"/>
    <cellStyle name="_INTEGRACION PROV 2" xfId="4548" xr:uid="{00000000-0005-0000-0000-0000990E0000}"/>
    <cellStyle name="_INTEGRACION PROV_APLICAÇÃO" xfId="4549" xr:uid="{00000000-0005-0000-0000-00009A0E0000}"/>
    <cellStyle name="_INTEGRACION PROV_APLICAÇÃO_HFM Dental" xfId="4550" xr:uid="{00000000-0005-0000-0000-00009B0E0000}"/>
    <cellStyle name="_INTEGRACION PROV_Check USGAAP" xfId="4551" xr:uid="{00000000-0005-0000-0000-00009C0E0000}"/>
    <cellStyle name="_INTEGRACION PROV_Check USGAAP 2" xfId="4552" xr:uid="{00000000-0005-0000-0000-00009D0E0000}"/>
    <cellStyle name="_INTEGRACION PROV_Check USGAAP_1" xfId="4553" xr:uid="{00000000-0005-0000-0000-00009E0E0000}"/>
    <cellStyle name="_INTEGRACION PROV_Check USGAAP_1 2" xfId="4554" xr:uid="{00000000-0005-0000-0000-00009F0E0000}"/>
    <cellStyle name="_INTEGRACION PROV_Check USGAAP_2" xfId="4555" xr:uid="{00000000-0005-0000-0000-0000A00E0000}"/>
    <cellStyle name="_INTEGRACION PROV_Check USGAAP_2 2" xfId="4556" xr:uid="{00000000-0005-0000-0000-0000A10E0000}"/>
    <cellStyle name="_INTEGRACION PROV_Check USGAAP_Check USGAAP" xfId="4557" xr:uid="{00000000-0005-0000-0000-0000A20E0000}"/>
    <cellStyle name="_INTEGRACION PROV_Check USGAAP_Check USGAAP 2" xfId="4558" xr:uid="{00000000-0005-0000-0000-0000A30E0000}"/>
    <cellStyle name="_INTEGRACION PROV_OP Invest" xfId="4559" xr:uid="{00000000-0005-0000-0000-0000A40E0000}"/>
    <cellStyle name="_INTEGRACION PROV_OP Invest 2" xfId="4560" xr:uid="{00000000-0005-0000-0000-0000A50E0000}"/>
    <cellStyle name="_INTEGRACION PROV_Plan2" xfId="4561" xr:uid="{00000000-0005-0000-0000-0000A60E0000}"/>
    <cellStyle name="_InterCo YTD Q307 Outbound Invoice - Mexico" xfId="4562" xr:uid="{00000000-0005-0000-0000-0000A70E0000}"/>
    <cellStyle name="_InterCo YTD Q307 Outbound Invoice - Mexico 2" xfId="4563" xr:uid="{00000000-0005-0000-0000-0000A80E0000}"/>
    <cellStyle name="_InterCo YTD Q407 Outbound Invoice - Mexico" xfId="4564" xr:uid="{00000000-0005-0000-0000-0000A90E0000}"/>
    <cellStyle name="_InterCo YTD Q407 Outbound Invoice - Mexico 2" xfId="4565" xr:uid="{00000000-0005-0000-0000-0000AA0E0000}"/>
    <cellStyle name="_Intercompany Dec_ 2007_MetLife_Mexico_Insurance" xfId="4566" xr:uid="{00000000-0005-0000-0000-0000AB0E0000}"/>
    <cellStyle name="_Intercompany Dec_ 2007_MetLife_Mexico_Insurance 2" xfId="4567" xr:uid="{00000000-0005-0000-0000-0000AC0E0000}"/>
    <cellStyle name="_Intercompany NOV_ 2008_MetLife_Mexico_Insurance (Template)" xfId="4568" xr:uid="{00000000-0005-0000-0000-0000AD0E0000}"/>
    <cellStyle name="_Intercompany NOV_ 2008_MetLife_Mexico_Insurance (Template) 2" xfId="4569" xr:uid="{00000000-0005-0000-0000-0000AE0E0000}"/>
    <cellStyle name="_Internal Audit Pass-through from Argentina" xfId="4570" xr:uid="{00000000-0005-0000-0000-0000AF0E0000}"/>
    <cellStyle name="_Internal Audit Pass-through from Argentina 2" xfId="4571" xr:uid="{00000000-0005-0000-0000-0000B00E0000}"/>
    <cellStyle name="_Invoice" xfId="4572" xr:uid="{00000000-0005-0000-0000-0000B10E0000}"/>
    <cellStyle name="_Invoice 10" xfId="4573" xr:uid="{00000000-0005-0000-0000-0000B20E0000}"/>
    <cellStyle name="_Invoice 10 2" xfId="4574" xr:uid="{00000000-0005-0000-0000-0000B30E0000}"/>
    <cellStyle name="_Invoice 11" xfId="4575" xr:uid="{00000000-0005-0000-0000-0000B40E0000}"/>
    <cellStyle name="_Invoice 11 2" xfId="4576" xr:uid="{00000000-0005-0000-0000-0000B50E0000}"/>
    <cellStyle name="_Invoice 12" xfId="4577" xr:uid="{00000000-0005-0000-0000-0000B60E0000}"/>
    <cellStyle name="_Invoice 12 2" xfId="4578" xr:uid="{00000000-0005-0000-0000-0000B70E0000}"/>
    <cellStyle name="_Invoice 13" xfId="4579" xr:uid="{00000000-0005-0000-0000-0000B80E0000}"/>
    <cellStyle name="_Invoice 13 2" xfId="4580" xr:uid="{00000000-0005-0000-0000-0000B90E0000}"/>
    <cellStyle name="_Invoice 14" xfId="4581" xr:uid="{00000000-0005-0000-0000-0000BA0E0000}"/>
    <cellStyle name="_Invoice 14 2" xfId="4582" xr:uid="{00000000-0005-0000-0000-0000BB0E0000}"/>
    <cellStyle name="_Invoice 15" xfId="4583" xr:uid="{00000000-0005-0000-0000-0000BC0E0000}"/>
    <cellStyle name="_Invoice 15 2" xfId="4584" xr:uid="{00000000-0005-0000-0000-0000BD0E0000}"/>
    <cellStyle name="_Invoice 16" xfId="4585" xr:uid="{00000000-0005-0000-0000-0000BE0E0000}"/>
    <cellStyle name="_Invoice 16 2" xfId="4586" xr:uid="{00000000-0005-0000-0000-0000BF0E0000}"/>
    <cellStyle name="_Invoice 17" xfId="4587" xr:uid="{00000000-0005-0000-0000-0000C00E0000}"/>
    <cellStyle name="_Invoice 17 2" xfId="4588" xr:uid="{00000000-0005-0000-0000-0000C10E0000}"/>
    <cellStyle name="_Invoice 18" xfId="4589" xr:uid="{00000000-0005-0000-0000-0000C20E0000}"/>
    <cellStyle name="_Invoice 18 2" xfId="4590" xr:uid="{00000000-0005-0000-0000-0000C30E0000}"/>
    <cellStyle name="_Invoice 19" xfId="4591" xr:uid="{00000000-0005-0000-0000-0000C40E0000}"/>
    <cellStyle name="_Invoice 19 2" xfId="4592" xr:uid="{00000000-0005-0000-0000-0000C50E0000}"/>
    <cellStyle name="_Invoice 2" xfId="4593" xr:uid="{00000000-0005-0000-0000-0000C60E0000}"/>
    <cellStyle name="_Invoice 2 2" xfId="4594" xr:uid="{00000000-0005-0000-0000-0000C70E0000}"/>
    <cellStyle name="_Invoice 2_03Q11 Australia US TP OB Invoice Final" xfId="4595" xr:uid="{00000000-0005-0000-0000-0000C80E0000}"/>
    <cellStyle name="_Invoice 2_03Q11 Australia US TP OB Invoice Final 2" xfId="4596" xr:uid="{00000000-0005-0000-0000-0000C90E0000}"/>
    <cellStyle name="_Invoice 2_3Q2011_TP_Outbound_Grid_ongoing (version 4)" xfId="4597" xr:uid="{00000000-0005-0000-0000-0000CA0E0000}"/>
    <cellStyle name="_Invoice 2_3Q2011_TP_Outbound_Grid_ongoing (version 4) 2" xfId="4598" xr:uid="{00000000-0005-0000-0000-0000CB0E0000}"/>
    <cellStyle name="_Invoice 2_3Q2011_TP_Outbound_Grid_ongoing (version 4) backup" xfId="4599" xr:uid="{00000000-0005-0000-0000-0000CC0E0000}"/>
    <cellStyle name="_Invoice 2_3Q2011_TP_Outbound_Grid_ongoing (version 4) backup 2" xfId="4600" xr:uid="{00000000-0005-0000-0000-0000CD0E0000}"/>
    <cellStyle name="_Invoice 2_3Q2011_TP_Outbound_Grid_ongoing v2" xfId="4601" xr:uid="{00000000-0005-0000-0000-0000CE0E0000}"/>
    <cellStyle name="_Invoice 2_3Q2011_TP_Outbound_Grid_ongoing v2 2" xfId="4602" xr:uid="{00000000-0005-0000-0000-0000CF0E0000}"/>
    <cellStyle name="_Invoice 2_BU31035 Taiwan Interco Template" xfId="4603" xr:uid="{00000000-0005-0000-0000-0000D00E0000}"/>
    <cellStyle name="_Invoice 2_BU31035 Taiwan Interco Template 2" xfId="4604" xr:uid="{00000000-0005-0000-0000-0000D10E0000}"/>
    <cellStyle name="_Invoice 2_Invoice issued to MSSL(UKP)-Q12011" xfId="4605" xr:uid="{00000000-0005-0000-0000-0000D20E0000}"/>
    <cellStyle name="_Invoice 2_Invoice issued to MSSL(UKP)-Q12011 2" xfId="4606" xr:uid="{00000000-0005-0000-0000-0000D30E0000}"/>
    <cellStyle name="_Invoice 2_Q12011 Invoice issued to MSSL for (MIHI)" xfId="4607" xr:uid="{00000000-0005-0000-0000-0000D40E0000}"/>
    <cellStyle name="_Invoice 2_Q12011 Invoice issued to MSSL for (MIHI) 2" xfId="4608" xr:uid="{00000000-0005-0000-0000-0000D50E0000}"/>
    <cellStyle name="_Invoice 2_Q3 TP Template Corp Svcs Excl FFI - v2" xfId="4609" xr:uid="{00000000-0005-0000-0000-0000D60E0000}"/>
    <cellStyle name="_Invoice 2_Q3 TP Template Corp Svcs Excl FFI - v2 2" xfId="4610" xr:uid="{00000000-0005-0000-0000-0000D70E0000}"/>
    <cellStyle name="_Invoice 20" xfId="4611" xr:uid="{00000000-0005-0000-0000-0000D80E0000}"/>
    <cellStyle name="_Invoice 20 2" xfId="4612" xr:uid="{00000000-0005-0000-0000-0000D90E0000}"/>
    <cellStyle name="_Invoice 21" xfId="4613" xr:uid="{00000000-0005-0000-0000-0000DA0E0000}"/>
    <cellStyle name="_Invoice 21 2" xfId="4614" xr:uid="{00000000-0005-0000-0000-0000DB0E0000}"/>
    <cellStyle name="_Invoice 22" xfId="4615" xr:uid="{00000000-0005-0000-0000-0000DC0E0000}"/>
    <cellStyle name="_Invoice 22 2" xfId="4616" xr:uid="{00000000-0005-0000-0000-0000DD0E0000}"/>
    <cellStyle name="_Invoice 23" xfId="4617" xr:uid="{00000000-0005-0000-0000-0000DE0E0000}"/>
    <cellStyle name="_Invoice 23 2" xfId="4618" xr:uid="{00000000-0005-0000-0000-0000DF0E0000}"/>
    <cellStyle name="_Invoice 24" xfId="4619" xr:uid="{00000000-0005-0000-0000-0000E00E0000}"/>
    <cellStyle name="_Invoice 24 2" xfId="4620" xr:uid="{00000000-0005-0000-0000-0000E10E0000}"/>
    <cellStyle name="_Invoice 25" xfId="4621" xr:uid="{00000000-0005-0000-0000-0000E20E0000}"/>
    <cellStyle name="_Invoice 25 2" xfId="4622" xr:uid="{00000000-0005-0000-0000-0000E30E0000}"/>
    <cellStyle name="_Invoice 26" xfId="4623" xr:uid="{00000000-0005-0000-0000-0000E40E0000}"/>
    <cellStyle name="_Invoice 26 2" xfId="4624" xr:uid="{00000000-0005-0000-0000-0000E50E0000}"/>
    <cellStyle name="_Invoice 27" xfId="4625" xr:uid="{00000000-0005-0000-0000-0000E60E0000}"/>
    <cellStyle name="_Invoice 27 2" xfId="4626" xr:uid="{00000000-0005-0000-0000-0000E70E0000}"/>
    <cellStyle name="_Invoice 28" xfId="4627" xr:uid="{00000000-0005-0000-0000-0000E80E0000}"/>
    <cellStyle name="_Invoice 28 2" xfId="4628" xr:uid="{00000000-0005-0000-0000-0000E90E0000}"/>
    <cellStyle name="_Invoice 29" xfId="4629" xr:uid="{00000000-0005-0000-0000-0000EA0E0000}"/>
    <cellStyle name="_Invoice 29 2" xfId="4630" xr:uid="{00000000-0005-0000-0000-0000EB0E0000}"/>
    <cellStyle name="_Invoice 3" xfId="4631" xr:uid="{00000000-0005-0000-0000-0000EC0E0000}"/>
    <cellStyle name="_Invoice 3 2" xfId="4632" xr:uid="{00000000-0005-0000-0000-0000ED0E0000}"/>
    <cellStyle name="_Invoice 30" xfId="4633" xr:uid="{00000000-0005-0000-0000-0000EE0E0000}"/>
    <cellStyle name="_Invoice 30 2" xfId="4634" xr:uid="{00000000-0005-0000-0000-0000EF0E0000}"/>
    <cellStyle name="_Invoice 31" xfId="4635" xr:uid="{00000000-0005-0000-0000-0000F00E0000}"/>
    <cellStyle name="_Invoice 31 2" xfId="4636" xr:uid="{00000000-0005-0000-0000-0000F10E0000}"/>
    <cellStyle name="_Invoice 32" xfId="4637" xr:uid="{00000000-0005-0000-0000-0000F20E0000}"/>
    <cellStyle name="_Invoice 32 2" xfId="4638" xr:uid="{00000000-0005-0000-0000-0000F30E0000}"/>
    <cellStyle name="_Invoice 33" xfId="4639" xr:uid="{00000000-0005-0000-0000-0000F40E0000}"/>
    <cellStyle name="_Invoice 33 2" xfId="4640" xr:uid="{00000000-0005-0000-0000-0000F50E0000}"/>
    <cellStyle name="_Invoice 34" xfId="4641" xr:uid="{00000000-0005-0000-0000-0000F60E0000}"/>
    <cellStyle name="_Invoice 34 2" xfId="4642" xr:uid="{00000000-0005-0000-0000-0000F70E0000}"/>
    <cellStyle name="_Invoice 35" xfId="4643" xr:uid="{00000000-0005-0000-0000-0000F80E0000}"/>
    <cellStyle name="_Invoice 35 2" xfId="4644" xr:uid="{00000000-0005-0000-0000-0000F90E0000}"/>
    <cellStyle name="_Invoice 36" xfId="4645" xr:uid="{00000000-0005-0000-0000-0000FA0E0000}"/>
    <cellStyle name="_Invoice 36 2" xfId="4646" xr:uid="{00000000-0005-0000-0000-0000FB0E0000}"/>
    <cellStyle name="_Invoice 37" xfId="4647" xr:uid="{00000000-0005-0000-0000-0000FC0E0000}"/>
    <cellStyle name="_Invoice 37 2" xfId="4648" xr:uid="{00000000-0005-0000-0000-0000FD0E0000}"/>
    <cellStyle name="_Invoice 38" xfId="4649" xr:uid="{00000000-0005-0000-0000-0000FE0E0000}"/>
    <cellStyle name="_Invoice 38 2" xfId="4650" xr:uid="{00000000-0005-0000-0000-0000FF0E0000}"/>
    <cellStyle name="_Invoice 39" xfId="4651" xr:uid="{00000000-0005-0000-0000-0000000F0000}"/>
    <cellStyle name="_Invoice 39 2" xfId="4652" xr:uid="{00000000-0005-0000-0000-0000010F0000}"/>
    <cellStyle name="_Invoice 4" xfId="4653" xr:uid="{00000000-0005-0000-0000-0000020F0000}"/>
    <cellStyle name="_Invoice 4 2" xfId="4654" xr:uid="{00000000-0005-0000-0000-0000030F0000}"/>
    <cellStyle name="_Invoice 40" xfId="4655" xr:uid="{00000000-0005-0000-0000-0000040F0000}"/>
    <cellStyle name="_Invoice 40 2" xfId="4656" xr:uid="{00000000-0005-0000-0000-0000050F0000}"/>
    <cellStyle name="_Invoice 41" xfId="4657" xr:uid="{00000000-0005-0000-0000-0000060F0000}"/>
    <cellStyle name="_Invoice 41 2" xfId="4658" xr:uid="{00000000-0005-0000-0000-0000070F0000}"/>
    <cellStyle name="_Invoice 42" xfId="4659" xr:uid="{00000000-0005-0000-0000-0000080F0000}"/>
    <cellStyle name="_Invoice 42 2" xfId="4660" xr:uid="{00000000-0005-0000-0000-0000090F0000}"/>
    <cellStyle name="_Invoice 43" xfId="4661" xr:uid="{00000000-0005-0000-0000-00000A0F0000}"/>
    <cellStyle name="_Invoice 44" xfId="4662" xr:uid="{00000000-0005-0000-0000-00000B0F0000}"/>
    <cellStyle name="_Invoice 5" xfId="4663" xr:uid="{00000000-0005-0000-0000-00000C0F0000}"/>
    <cellStyle name="_Invoice 5 2" xfId="4664" xr:uid="{00000000-0005-0000-0000-00000D0F0000}"/>
    <cellStyle name="_Invoice 6" xfId="4665" xr:uid="{00000000-0005-0000-0000-00000E0F0000}"/>
    <cellStyle name="_Invoice 6 2" xfId="4666" xr:uid="{00000000-0005-0000-0000-00000F0F0000}"/>
    <cellStyle name="_Invoice 7" xfId="4667" xr:uid="{00000000-0005-0000-0000-0000100F0000}"/>
    <cellStyle name="_Invoice 7 2" xfId="4668" xr:uid="{00000000-0005-0000-0000-0000110F0000}"/>
    <cellStyle name="_Invoice 8" xfId="4669" xr:uid="{00000000-0005-0000-0000-0000120F0000}"/>
    <cellStyle name="_Invoice 8 2" xfId="4670" xr:uid="{00000000-0005-0000-0000-0000130F0000}"/>
    <cellStyle name="_Invoice 9" xfId="4671" xr:uid="{00000000-0005-0000-0000-0000140F0000}"/>
    <cellStyle name="_Invoice 9 2" xfId="4672" xr:uid="{00000000-0005-0000-0000-0000150F0000}"/>
    <cellStyle name="_Invoice_~4991161" xfId="4673" xr:uid="{00000000-0005-0000-0000-0000160F0000}"/>
    <cellStyle name="_Invoice_~4991161 2" xfId="4674" xr:uid="{00000000-0005-0000-0000-0000170F0000}"/>
    <cellStyle name="_Invoice_02Q10 HKM Payroll" xfId="4675" xr:uid="{00000000-0005-0000-0000-0000180F0000}"/>
    <cellStyle name="_Invoice_02Q10 HKM Payroll 2" xfId="4676" xr:uid="{00000000-0005-0000-0000-0000190F0000}"/>
    <cellStyle name="_Invoice_02Q10 HKM TP USIB Invoice" xfId="4677" xr:uid="{00000000-0005-0000-0000-00001A0F0000}"/>
    <cellStyle name="_Invoice_02Q10 HKM TP USIB Invoice 2" xfId="4678" xr:uid="{00000000-0005-0000-0000-00001B0F0000}"/>
    <cellStyle name="_Invoice_062010 HK MET TP Interco Template" xfId="4679" xr:uid="{00000000-0005-0000-0000-00001C0F0000}"/>
    <cellStyle name="_Invoice_062010 HK MET TP Interco Template 2" xfId="4680" xr:uid="{00000000-0005-0000-0000-00001D0F0000}"/>
    <cellStyle name="_Invoice_2010_Q2_IT" xfId="4681" xr:uid="{00000000-0005-0000-0000-00001E0F0000}"/>
    <cellStyle name="_Invoice_2010_Q2_IT 2" xfId="4682" xr:uid="{00000000-0005-0000-0000-00001F0F0000}"/>
    <cellStyle name="_Invoice_2010_Q3_TP_Summary_TPO" xfId="4683" xr:uid="{00000000-0005-0000-0000-0000200F0000}"/>
    <cellStyle name="_Invoice_2010_Q3_TP_Summary_TPO 2" xfId="4684" xr:uid="{00000000-0005-0000-0000-0000210F0000}"/>
    <cellStyle name="_Invoice_Chile_Quarterly_TP_Invoice_Template_Final_Q3_2010 v2" xfId="4685" xr:uid="{00000000-0005-0000-0000-0000220F0000}"/>
    <cellStyle name="_Invoice_Chile_Quarterly_TP_Invoice_Template_Final_Q3_2010 v2 2" xfId="4686" xr:uid="{00000000-0005-0000-0000-0000230F0000}"/>
    <cellStyle name="_Invoice_HKM Additonal to Invoice" xfId="4687" xr:uid="{00000000-0005-0000-0000-0000240F0000}"/>
    <cellStyle name="_Invoice_HKM Additonal to Invoice 2" xfId="4688" xr:uid="{00000000-0005-0000-0000-0000250F0000}"/>
    <cellStyle name="_Invoice_IT_Investments_" xfId="4689" xr:uid="{00000000-0005-0000-0000-0000260F0000}"/>
    <cellStyle name="_Invoice_IT_Investments_ 2" xfId="4690" xr:uid="{00000000-0005-0000-0000-0000270F0000}"/>
    <cellStyle name="_Invoice_Q1_2011 IT TP Corp Svcs Excl FFI" xfId="4691" xr:uid="{00000000-0005-0000-0000-0000280F0000}"/>
    <cellStyle name="_Invoice_Q1_2011 IT TP Corp Svcs Excl FFI 2" xfId="4692" xr:uid="{00000000-0005-0000-0000-0000290F0000}"/>
    <cellStyle name="_Invoice_Q3 TP Template Corp Svcs Excl FFI - v2" xfId="4693" xr:uid="{00000000-0005-0000-0000-00002A0F0000}"/>
    <cellStyle name="_Invoice_Q3 TP Template Corp Svcs Excl FFI - v2 2" xfId="4694" xr:uid="{00000000-0005-0000-0000-00002B0F0000}"/>
    <cellStyle name="_IPTU 2009" xfId="4695" xr:uid="{00000000-0005-0000-0000-00002C0F0000}"/>
    <cellStyle name="_IPTU 2009 2" xfId="4696" xr:uid="{00000000-0005-0000-0000-00002D0F0000}"/>
    <cellStyle name="_IPTU 2009_Check USGAAP" xfId="4697" xr:uid="{00000000-0005-0000-0000-00002E0F0000}"/>
    <cellStyle name="_IPTU 2009_Check USGAAP 2" xfId="4698" xr:uid="{00000000-0005-0000-0000-00002F0F0000}"/>
    <cellStyle name="_IPTU 2009_Check USGAAP_1" xfId="4699" xr:uid="{00000000-0005-0000-0000-0000300F0000}"/>
    <cellStyle name="_IPTU 2009_Check USGAAP_1 2" xfId="4700" xr:uid="{00000000-0005-0000-0000-0000310F0000}"/>
    <cellStyle name="_IPTU 2009_Check USGAAP_2" xfId="4701" xr:uid="{00000000-0005-0000-0000-0000320F0000}"/>
    <cellStyle name="_IPTU 2009_Check USGAAP_2 2" xfId="4702" xr:uid="{00000000-0005-0000-0000-0000330F0000}"/>
    <cellStyle name="_IPTU 2009_Check USGAAP_Check USGAAP" xfId="4703" xr:uid="{00000000-0005-0000-0000-0000340F0000}"/>
    <cellStyle name="_IPTU 2009_Check USGAAP_Check USGAAP 2" xfId="4704" xr:uid="{00000000-0005-0000-0000-0000350F0000}"/>
    <cellStyle name="_IPTU 2009_HFM Dental" xfId="4705" xr:uid="{00000000-0005-0000-0000-0000360F0000}"/>
    <cellStyle name="_IPTU 2009_OP Invest" xfId="4706" xr:uid="{00000000-0005-0000-0000-0000370F0000}"/>
    <cellStyle name="_IPTU 2009_OP Invest 2" xfId="4707" xr:uid="{00000000-0005-0000-0000-0000380F0000}"/>
    <cellStyle name="_IPTU 2009_Sheet2" xfId="4708" xr:uid="{00000000-0005-0000-0000-0000390F0000}"/>
    <cellStyle name="_Ireland Act" xfId="4709" xr:uid="{00000000-0005-0000-0000-00003A0F0000}"/>
    <cellStyle name="_Ireland Act 2" xfId="4710" xr:uid="{00000000-0005-0000-0000-00003B0F0000}"/>
    <cellStyle name="_Ireland Act 2 2" xfId="4711" xr:uid="{00000000-0005-0000-0000-00003C0F0000}"/>
    <cellStyle name="_Ireland Act 3" xfId="4712" xr:uid="{00000000-0005-0000-0000-00003D0F0000}"/>
    <cellStyle name="_Ireland Act_~4991161" xfId="4713" xr:uid="{00000000-0005-0000-0000-00003E0F0000}"/>
    <cellStyle name="_Ireland Act_~4991161 2" xfId="4714" xr:uid="{00000000-0005-0000-0000-00003F0F0000}"/>
    <cellStyle name="_Ireland Act_02Q10 HKM Payroll" xfId="4715" xr:uid="{00000000-0005-0000-0000-0000400F0000}"/>
    <cellStyle name="_Ireland Act_02Q10 HKM Payroll 2" xfId="4716" xr:uid="{00000000-0005-0000-0000-0000410F0000}"/>
    <cellStyle name="_Ireland Act_02Q10 HKM TP USIB Invoice" xfId="4717" xr:uid="{00000000-0005-0000-0000-0000420F0000}"/>
    <cellStyle name="_Ireland Act_02Q10 HKM TP USIB Invoice 2" xfId="4718" xr:uid="{00000000-0005-0000-0000-0000430F0000}"/>
    <cellStyle name="_Ireland Act_062010 HK MET TP Interco Template" xfId="4719" xr:uid="{00000000-0005-0000-0000-0000440F0000}"/>
    <cellStyle name="_Ireland Act_062010 HK MET TP Interco Template 2" xfId="4720" xr:uid="{00000000-0005-0000-0000-0000450F0000}"/>
    <cellStyle name="_Ireland Act_2010_Q2_IT" xfId="4721" xr:uid="{00000000-0005-0000-0000-0000460F0000}"/>
    <cellStyle name="_Ireland Act_2010_Q2_IT 2" xfId="4722" xr:uid="{00000000-0005-0000-0000-0000470F0000}"/>
    <cellStyle name="_Ireland Act_2010_Q3_TP_Summary_TPO" xfId="4723" xr:uid="{00000000-0005-0000-0000-0000480F0000}"/>
    <cellStyle name="_Ireland Act_2010_Q3_TP_Summary_TPO 2" xfId="4724" xr:uid="{00000000-0005-0000-0000-0000490F0000}"/>
    <cellStyle name="_Ireland Act_Chile_Quarterly_TP_Invoice_Template_Final_Q3_2010 v2" xfId="4725" xr:uid="{00000000-0005-0000-0000-00004A0F0000}"/>
    <cellStyle name="_Ireland Act_Chile_Quarterly_TP_Invoice_Template_Final_Q3_2010 v2 2" xfId="4726" xr:uid="{00000000-0005-0000-0000-00004B0F0000}"/>
    <cellStyle name="_Ireland Act_China Beijing 09 HO Act" xfId="4727" xr:uid="{00000000-0005-0000-0000-00004C0F0000}"/>
    <cellStyle name="_Ireland Act_China Beijing 09 HO Act 2" xfId="4728" xr:uid="{00000000-0005-0000-0000-00004D0F0000}"/>
    <cellStyle name="_Ireland Act_China Beijing 09 Projection" xfId="4729" xr:uid="{00000000-0005-0000-0000-00004E0F0000}"/>
    <cellStyle name="_Ireland Act_China Beijing 09 Projection 2" xfId="4730" xr:uid="{00000000-0005-0000-0000-00004F0F0000}"/>
    <cellStyle name="_Ireland Act_HKM Additonal to Invoice" xfId="4731" xr:uid="{00000000-0005-0000-0000-0000500F0000}"/>
    <cellStyle name="_Ireland Act_HKM Additonal to Invoice 2" xfId="4732" xr:uid="{00000000-0005-0000-0000-0000510F0000}"/>
    <cellStyle name="_Ireland Act_IT_Investments_" xfId="4733" xr:uid="{00000000-0005-0000-0000-0000520F0000}"/>
    <cellStyle name="_Ireland Act_IT_Investments_ 2" xfId="4734" xr:uid="{00000000-0005-0000-0000-0000530F0000}"/>
    <cellStyle name="_Ireland Act_Japan HO Act" xfId="4735" xr:uid="{00000000-0005-0000-0000-0000540F0000}"/>
    <cellStyle name="_Ireland Act_Japan HO Act 2" xfId="4736" xr:uid="{00000000-0005-0000-0000-0000550F0000}"/>
    <cellStyle name="_Ireland Act_Japan HO Act_China Beijing 09 Projection" xfId="4737" xr:uid="{00000000-0005-0000-0000-0000560F0000}"/>
    <cellStyle name="_Ireland Act_Japan HO Act_China Beijing 09 Projection 2" xfId="4738" xr:uid="{00000000-0005-0000-0000-0000570F0000}"/>
    <cellStyle name="_Ireland Act_Q1_2011 IT TP Corp Svcs Excl FFI" xfId="4739" xr:uid="{00000000-0005-0000-0000-0000580F0000}"/>
    <cellStyle name="_Ireland Act_Q1_2011 IT TP Corp Svcs Excl FFI 2" xfId="4740" xr:uid="{00000000-0005-0000-0000-0000590F0000}"/>
    <cellStyle name="_Ireland Act_Q3 TP Template Corp Svcs Excl FFI - v2" xfId="4741" xr:uid="{00000000-0005-0000-0000-00005A0F0000}"/>
    <cellStyle name="_Ireland Act_Q3 TP Template Corp Svcs Excl FFI - v2 2" xfId="4742" xr:uid="{00000000-0005-0000-0000-00005B0F0000}"/>
    <cellStyle name="_Isley, Scott-United S-Hong Kon" xfId="4743" xr:uid="{00000000-0005-0000-0000-00005C0F0000}"/>
    <cellStyle name="_IT Alloc 2008Q3_Actual" xfId="4744" xr:uid="{00000000-0005-0000-0000-00005D0F0000}"/>
    <cellStyle name="_IT Alloc 2008Q3_Actual 2" xfId="4745" xr:uid="{00000000-0005-0000-0000-00005E0F0000}"/>
    <cellStyle name="_IT Alloc 2009Q1_Projection_HC sent" xfId="4746" xr:uid="{00000000-0005-0000-0000-00005F0F0000}"/>
    <cellStyle name="_IT Alloc 2009Q1_Projection_HC sent 2" xfId="4747" xr:uid="{00000000-0005-0000-0000-0000600F0000}"/>
    <cellStyle name="_IT Alloc 2009Q1_Projection_HC sent 2 2" xfId="4748" xr:uid="{00000000-0005-0000-0000-0000610F0000}"/>
    <cellStyle name="_IT Alloc 2009Q1_Projection_HC sent 3" xfId="4749" xr:uid="{00000000-0005-0000-0000-0000620F0000}"/>
    <cellStyle name="_IT Alloc 2009Q1_Projection_HC sent_~4991161" xfId="4750" xr:uid="{00000000-0005-0000-0000-0000630F0000}"/>
    <cellStyle name="_IT Alloc 2009Q1_Projection_HC sent_~4991161 2" xfId="4751" xr:uid="{00000000-0005-0000-0000-0000640F0000}"/>
    <cellStyle name="_IT Alloc 2009Q1_Projection_HC sent_02Q10 HKM Payroll" xfId="4752" xr:uid="{00000000-0005-0000-0000-0000650F0000}"/>
    <cellStyle name="_IT Alloc 2009Q1_Projection_HC sent_02Q10 HKM Payroll 2" xfId="4753" xr:uid="{00000000-0005-0000-0000-0000660F0000}"/>
    <cellStyle name="_IT Alloc 2009Q1_Projection_HC sent_02Q10 HKM TP USIB Invoice" xfId="4754" xr:uid="{00000000-0005-0000-0000-0000670F0000}"/>
    <cellStyle name="_IT Alloc 2009Q1_Projection_HC sent_02Q10 HKM TP USIB Invoice 2" xfId="4755" xr:uid="{00000000-0005-0000-0000-0000680F0000}"/>
    <cellStyle name="_IT Alloc 2009Q1_Projection_HC sent_062010 HK MET TP Interco Template" xfId="4756" xr:uid="{00000000-0005-0000-0000-0000690F0000}"/>
    <cellStyle name="_IT Alloc 2009Q1_Projection_HC sent_062010 HK MET TP Interco Template 2" xfId="4757" xr:uid="{00000000-0005-0000-0000-00006A0F0000}"/>
    <cellStyle name="_IT Alloc 2009Q1_Projection_HC sent_2010_Q2_IT" xfId="4758" xr:uid="{00000000-0005-0000-0000-00006B0F0000}"/>
    <cellStyle name="_IT Alloc 2009Q1_Projection_HC sent_2010_Q2_IT 2" xfId="4759" xr:uid="{00000000-0005-0000-0000-00006C0F0000}"/>
    <cellStyle name="_IT Alloc 2009Q1_Projection_HC sent_2010_Q3_TP_Summary_TPO" xfId="4760" xr:uid="{00000000-0005-0000-0000-00006D0F0000}"/>
    <cellStyle name="_IT Alloc 2009Q1_Projection_HC sent_2010_Q3_TP_Summary_TPO 2" xfId="4761" xr:uid="{00000000-0005-0000-0000-00006E0F0000}"/>
    <cellStyle name="_IT Alloc 2009Q1_Projection_HC sent_Chile_Quarterly_TP_Invoice_Template_Final_Q3_2010 v2" xfId="4762" xr:uid="{00000000-0005-0000-0000-00006F0F0000}"/>
    <cellStyle name="_IT Alloc 2009Q1_Projection_HC sent_Chile_Quarterly_TP_Invoice_Template_Final_Q3_2010 v2 2" xfId="4763" xr:uid="{00000000-0005-0000-0000-0000700F0000}"/>
    <cellStyle name="_IT Alloc 2009Q1_Projection_HC sent_HKM Additonal to Invoice" xfId="4764" xr:uid="{00000000-0005-0000-0000-0000710F0000}"/>
    <cellStyle name="_IT Alloc 2009Q1_Projection_HC sent_HKM Additonal to Invoice 2" xfId="4765" xr:uid="{00000000-0005-0000-0000-0000720F0000}"/>
    <cellStyle name="_IT Alloc 2009Q1_Projection_HC sent_IT_Investments_" xfId="4766" xr:uid="{00000000-0005-0000-0000-0000730F0000}"/>
    <cellStyle name="_IT Alloc 2009Q1_Projection_HC sent_IT_Investments_ 2" xfId="4767" xr:uid="{00000000-0005-0000-0000-0000740F0000}"/>
    <cellStyle name="_IT Alloc 2009Q1_Projection_HC sent_Q1_2011 IT TP Corp Svcs Excl FFI" xfId="4768" xr:uid="{00000000-0005-0000-0000-0000750F0000}"/>
    <cellStyle name="_IT Alloc 2009Q1_Projection_HC sent_Q1_2011 IT TP Corp Svcs Excl FFI 2" xfId="4769" xr:uid="{00000000-0005-0000-0000-0000760F0000}"/>
    <cellStyle name="_IT Alloc 2009Q1_Projection_HC sent_Q3 TP Template Corp Svcs Excl FFI - v2" xfId="4770" xr:uid="{00000000-0005-0000-0000-0000770F0000}"/>
    <cellStyle name="_IT Alloc 2009Q1_Projection_HC sent_Q3 TP Template Corp Svcs Excl FFI - v2 2" xfId="4771" xr:uid="{00000000-0005-0000-0000-0000780F0000}"/>
    <cellStyle name="_IT Alloc 2009Q3 Projection (HC) for copy" xfId="4772" xr:uid="{00000000-0005-0000-0000-0000790F0000}"/>
    <cellStyle name="_IT Alloc 2009Q3 Projection (HC) for copy 2" xfId="4773" xr:uid="{00000000-0005-0000-0000-00007A0F0000}"/>
    <cellStyle name="_ITOC_July_Final_0831" xfId="4774" xr:uid="{00000000-0005-0000-0000-00007B0F0000}"/>
    <cellStyle name="_ITOC_July_Final_0831 2" xfId="4775" xr:uid="{00000000-0005-0000-0000-00007C0F0000}"/>
    <cellStyle name="_ITOC_July_Final_0831_03Q11 Australia US TP OB Invoice Final" xfId="4776" xr:uid="{00000000-0005-0000-0000-00007D0F0000}"/>
    <cellStyle name="_ITOC_July_Final_0831_03Q11 Australia US TP OB Invoice Final 2" xfId="4777" xr:uid="{00000000-0005-0000-0000-00007E0F0000}"/>
    <cellStyle name="_ITOC_July_Final_0831_2010_Q2_IT" xfId="4778" xr:uid="{00000000-0005-0000-0000-00007F0F0000}"/>
    <cellStyle name="_ITOC_July_Final_0831_2010_Q2_IT 2" xfId="4779" xr:uid="{00000000-0005-0000-0000-0000800F0000}"/>
    <cellStyle name="_ITOC_July_Final_0831_2010_Q3_TP_Summary_TPO" xfId="4780" xr:uid="{00000000-0005-0000-0000-0000810F0000}"/>
    <cellStyle name="_ITOC_July_Final_0831_2010_Q3_TP_Summary_TPO 2" xfId="4781" xr:uid="{00000000-0005-0000-0000-0000820F0000}"/>
    <cellStyle name="_ITOC_July_Final_0831_3Q2011_TP_Outbound_Grid_ongoing (version 4)" xfId="4782" xr:uid="{00000000-0005-0000-0000-0000830F0000}"/>
    <cellStyle name="_ITOC_July_Final_0831_3Q2011_TP_Outbound_Grid_ongoing (version 4) 2" xfId="4783" xr:uid="{00000000-0005-0000-0000-0000840F0000}"/>
    <cellStyle name="_ITOC_July_Final_0831_3Q2011_TP_Outbound_Grid_ongoing (version 4) backup" xfId="4784" xr:uid="{00000000-0005-0000-0000-0000850F0000}"/>
    <cellStyle name="_ITOC_July_Final_0831_3Q2011_TP_Outbound_Grid_ongoing (version 4) backup 2" xfId="4785" xr:uid="{00000000-0005-0000-0000-0000860F0000}"/>
    <cellStyle name="_ITOC_July_Final_0831_3Q2011_TP_Outbound_Grid_ongoing v2" xfId="4786" xr:uid="{00000000-0005-0000-0000-0000870F0000}"/>
    <cellStyle name="_ITOC_July_Final_0831_3Q2011_TP_Outbound_Grid_ongoing v2 2" xfId="4787" xr:uid="{00000000-0005-0000-0000-0000880F0000}"/>
    <cellStyle name="_ITOC_July_Final_0831_Argentina AW Expense pass-through to Brazil" xfId="4788" xr:uid="{00000000-0005-0000-0000-0000890F0000}"/>
    <cellStyle name="_ITOC_July_Final_0831_Argentina AW Expense pass-through to Brazil 2" xfId="4789" xr:uid="{00000000-0005-0000-0000-00008A0F0000}"/>
    <cellStyle name="_ITOC_July_Final_0831_BU31035 Taiwan Interco Template" xfId="4790" xr:uid="{00000000-0005-0000-0000-00008B0F0000}"/>
    <cellStyle name="_ITOC_July_Final_0831_BU31035 Taiwan Interco Template 2" xfId="4791" xr:uid="{00000000-0005-0000-0000-00008C0F0000}"/>
    <cellStyle name="_ITOC_July_Final_0831_BU31050 China JV  Interco Template" xfId="4792" xr:uid="{00000000-0005-0000-0000-00008D0F0000}"/>
    <cellStyle name="_ITOC_July_Final_0831_BU31050 China JV  Interco Template 2" xfId="4793" xr:uid="{00000000-0005-0000-0000-00008E0F0000}"/>
    <cellStyle name="_ITOC_July_Final_0831_Internal Audit Pass-through from Argentina" xfId="4794" xr:uid="{00000000-0005-0000-0000-00008F0F0000}"/>
    <cellStyle name="_ITOC_July_Final_0831_Internal Audit Pass-through from Argentina 2" xfId="4795" xr:uid="{00000000-0005-0000-0000-0000900F0000}"/>
    <cellStyle name="_ITOC_July_Final_0831_IT_Investments_" xfId="4796" xr:uid="{00000000-0005-0000-0000-0000910F0000}"/>
    <cellStyle name="_ITOC_July_Final_0831_IT_Investments_ 2" xfId="4797" xr:uid="{00000000-0005-0000-0000-0000920F0000}"/>
    <cellStyle name="_ITOC_July_Final_0831_Q1_2011 IT TP Corp Svcs Excl FFI" xfId="4798" xr:uid="{00000000-0005-0000-0000-0000930F0000}"/>
    <cellStyle name="_ITOC_July_Final_0831_Q1_2011 IT TP Corp Svcs Excl FFI 2" xfId="4799" xr:uid="{00000000-0005-0000-0000-0000940F0000}"/>
    <cellStyle name="_Japan 08  Projection" xfId="4800" xr:uid="{00000000-0005-0000-0000-0000950F0000}"/>
    <cellStyle name="_Japan 08  Projection 2" xfId="4801" xr:uid="{00000000-0005-0000-0000-0000960F0000}"/>
    <cellStyle name="_Japan 08  Projection_China Beijing 09 Projection" xfId="4802" xr:uid="{00000000-0005-0000-0000-0000970F0000}"/>
    <cellStyle name="_Japan 08  Projection_China Beijing 09 Projection 2" xfId="4803" xr:uid="{00000000-0005-0000-0000-0000980F0000}"/>
    <cellStyle name="_Japan HO Act" xfId="4804" xr:uid="{00000000-0005-0000-0000-0000990F0000}"/>
    <cellStyle name="_Japan HO Act 2" xfId="4805" xr:uid="{00000000-0005-0000-0000-00009A0F0000}"/>
    <cellStyle name="_Japan HO Act_China Beijing 09 Projection" xfId="4806" xr:uid="{00000000-0005-0000-0000-00009B0F0000}"/>
    <cellStyle name="_Japan HO Act_China Beijing 09 Projection 2" xfId="4807" xr:uid="{00000000-0005-0000-0000-00009C0F0000}"/>
    <cellStyle name="_JE - Ireland TP April 08 Accrual - InBound" xfId="4808" xr:uid="{00000000-0005-0000-0000-00009D0F0000}"/>
    <cellStyle name="_JE - Ireland TP April 08 Accrual - InBound 2" xfId="4809" xr:uid="{00000000-0005-0000-0000-00009E0F0000}"/>
    <cellStyle name="_JE - Ireland TP April 08 Outbound Accrual" xfId="4810" xr:uid="{00000000-0005-0000-0000-00009F0F0000}"/>
    <cellStyle name="_JE - Ireland TP April 08 Outbound Accrual 2" xfId="4811" xr:uid="{00000000-0005-0000-0000-0000A00F0000}"/>
    <cellStyle name="_JE - Ireland TP Jan and Feb 08 Accrual - InBound" xfId="4812" xr:uid="{00000000-0005-0000-0000-0000A10F0000}"/>
    <cellStyle name="_JE - Ireland TP Jan and Feb 08 Accrual - InBound 2" xfId="4813" xr:uid="{00000000-0005-0000-0000-0000A20F0000}"/>
    <cellStyle name="_JE - Ireland TP Jan. &amp; Feb. 08 Outbound Accrual" xfId="4814" xr:uid="{00000000-0005-0000-0000-0000A30F0000}"/>
    <cellStyle name="_JE - Ireland TP Jan. &amp; Feb. 08 Outbound Accrual 2" xfId="4815" xr:uid="{00000000-0005-0000-0000-0000A40F0000}"/>
    <cellStyle name="_JE - UK Receivable - May 08" xfId="4816" xr:uid="{00000000-0005-0000-0000-0000A50F0000}"/>
    <cellStyle name="_JE - UK TP Inbound- 07 Reconciliation Adjustment Entry" xfId="4817" xr:uid="{00000000-0005-0000-0000-0000A60F0000}"/>
    <cellStyle name="_JE - UK TP Inbound- 07 Reconciliation Adjustment Entry 2" xfId="4818" xr:uid="{00000000-0005-0000-0000-0000A70F0000}"/>
    <cellStyle name="_JE - UK TP Inbound- 07 Reconciliation Adjustment Entry 2 2" xfId="4819" xr:uid="{00000000-0005-0000-0000-0000A80F0000}"/>
    <cellStyle name="_JE - UK TP Inbound- 07 Reconciliation Adjustment Entry 3" xfId="4820" xr:uid="{00000000-0005-0000-0000-0000A90F0000}"/>
    <cellStyle name="_JE - UK TP Inbound- 07 Reconciliation Adjustment Entry_~4991161" xfId="4821" xr:uid="{00000000-0005-0000-0000-0000AA0F0000}"/>
    <cellStyle name="_JE - UK TP Inbound- 07 Reconciliation Adjustment Entry_~4991161 2" xfId="4822" xr:uid="{00000000-0005-0000-0000-0000AB0F0000}"/>
    <cellStyle name="_JE - UK TP Inbound- 07 Reconciliation Adjustment Entry_02Q10 HKM Payroll" xfId="4823" xr:uid="{00000000-0005-0000-0000-0000AC0F0000}"/>
    <cellStyle name="_JE - UK TP Inbound- 07 Reconciliation Adjustment Entry_02Q10 HKM Payroll 2" xfId="4824" xr:uid="{00000000-0005-0000-0000-0000AD0F0000}"/>
    <cellStyle name="_JE - UK TP Inbound- 07 Reconciliation Adjustment Entry_02Q10 HKM TP USIB Invoice" xfId="4825" xr:uid="{00000000-0005-0000-0000-0000AE0F0000}"/>
    <cellStyle name="_JE - UK TP Inbound- 07 Reconciliation Adjustment Entry_02Q10 HKM TP USIB Invoice 2" xfId="4826" xr:uid="{00000000-0005-0000-0000-0000AF0F0000}"/>
    <cellStyle name="_JE - UK TP Inbound- 07 Reconciliation Adjustment Entry_062010 HK MET TP Interco Template" xfId="4827" xr:uid="{00000000-0005-0000-0000-0000B00F0000}"/>
    <cellStyle name="_JE - UK TP Inbound- 07 Reconciliation Adjustment Entry_062010 HK MET TP Interco Template 2" xfId="4828" xr:uid="{00000000-0005-0000-0000-0000B10F0000}"/>
    <cellStyle name="_JE - UK TP Inbound- 07 Reconciliation Adjustment Entry_Chile_Quarterly_TP_Invoice_Template_Final_Q3_2010 v2" xfId="4829" xr:uid="{00000000-0005-0000-0000-0000B20F0000}"/>
    <cellStyle name="_JE - UK TP Inbound- 07 Reconciliation Adjustment Entry_Chile_Quarterly_TP_Invoice_Template_Final_Q3_2010 v2 2" xfId="4830" xr:uid="{00000000-0005-0000-0000-0000B30F0000}"/>
    <cellStyle name="_JE - UK TP Inbound- 07 Reconciliation Adjustment Entry_HKM Additonal to Invoice" xfId="4831" xr:uid="{00000000-0005-0000-0000-0000B40F0000}"/>
    <cellStyle name="_JE - UK TP Inbound- 07 Reconciliation Adjustment Entry_HKM Additonal to Invoice 2" xfId="4832" xr:uid="{00000000-0005-0000-0000-0000B50F0000}"/>
    <cellStyle name="_JE - UK TP Inbound- 07 Reconciliation Adjustment Entry_Q3 Payment NYHO Intercompany from MSL" xfId="4833" xr:uid="{00000000-0005-0000-0000-0000B60F0000}"/>
    <cellStyle name="_JE - UK TP Inbound- 07 Reconciliation Adjustment Entry_Q3 Payment NYHO Intercompany from MSL 2" xfId="4834" xr:uid="{00000000-0005-0000-0000-0000B70F0000}"/>
    <cellStyle name="_JI IR Veic TF-Ok" xfId="293" xr:uid="{00000000-0005-0000-0000-0000B80F0000}"/>
    <cellStyle name="_JI IR Veic TF-Ok_APLICAÇÃO" xfId="4835" xr:uid="{00000000-0005-0000-0000-0000B90F0000}"/>
    <cellStyle name="_JI IR Veic TF-Ok_APLICAÇÃO_HFM Dental" xfId="4836" xr:uid="{00000000-0005-0000-0000-0000BA0F0000}"/>
    <cellStyle name="_JI IR Veic TF-Ok_Check USGAAP" xfId="4837" xr:uid="{00000000-0005-0000-0000-0000BB0F0000}"/>
    <cellStyle name="_JI IR Veic TF-Ok_OP Invest" xfId="4838" xr:uid="{00000000-0005-0000-0000-0000BC0F0000}"/>
    <cellStyle name="_JI IR Veic TF-Ok_RECLAS DEPREC" xfId="4839" xr:uid="{00000000-0005-0000-0000-0000BD0F0000}"/>
    <cellStyle name="_JI IR Veic TF-Ok_SUPORTE ASTROMIG" xfId="4840" xr:uid="{00000000-0005-0000-0000-0000BE0F0000}"/>
    <cellStyle name="_JI IR Veic TF-Ok_Trial Balance_Dental" xfId="4841" xr:uid="{00000000-0005-0000-0000-0000BF0F0000}"/>
    <cellStyle name="_JI IR Veic TF-Ok_Trial Balance_Dental_HFM Dental" xfId="4842" xr:uid="{00000000-0005-0000-0000-0000C00F0000}"/>
    <cellStyle name="_Kazeno, H. -United S-Hong Kon" xfId="4843" xr:uid="{00000000-0005-0000-0000-0000C10F0000}"/>
    <cellStyle name="_Kor 09 Org Act" xfId="4844" xr:uid="{00000000-0005-0000-0000-0000C20F0000}"/>
    <cellStyle name="_Kor 09 Org Act 2" xfId="4845" xr:uid="{00000000-0005-0000-0000-0000C30F0000}"/>
    <cellStyle name="_Kor 09 Org Act_03Q11 Australia US TP OB Invoice Final" xfId="4846" xr:uid="{00000000-0005-0000-0000-0000C40F0000}"/>
    <cellStyle name="_Kor 09 Org Act_03Q11 Australia US TP OB Invoice Final 2" xfId="4847" xr:uid="{00000000-0005-0000-0000-0000C50F0000}"/>
    <cellStyle name="_Kor 09 Org Act_2010_Q2_IT" xfId="4848" xr:uid="{00000000-0005-0000-0000-0000C60F0000}"/>
    <cellStyle name="_Kor 09 Org Act_2010_Q2_IT 2" xfId="4849" xr:uid="{00000000-0005-0000-0000-0000C70F0000}"/>
    <cellStyle name="_Kor 09 Org Act_2010_Q3_TP_Summary_TPO" xfId="4850" xr:uid="{00000000-0005-0000-0000-0000C80F0000}"/>
    <cellStyle name="_Kor 09 Org Act_2010_Q3_TP_Summary_TPO 2" xfId="4851" xr:uid="{00000000-0005-0000-0000-0000C90F0000}"/>
    <cellStyle name="_Kor 09 Org Act_2Q2011 Expat " xfId="4852" xr:uid="{00000000-0005-0000-0000-0000CA0F0000}"/>
    <cellStyle name="_Kor 09 Org Act_2Q2011 Expat  2" xfId="4853" xr:uid="{00000000-0005-0000-0000-0000CB0F0000}"/>
    <cellStyle name="_Kor 09 Org Act_3Q2011_TP_Outbound_Grid_ongoing (version 4)" xfId="4854" xr:uid="{00000000-0005-0000-0000-0000CC0F0000}"/>
    <cellStyle name="_Kor 09 Org Act_3Q2011_TP_Outbound_Grid_ongoing (version 4) 2" xfId="4855" xr:uid="{00000000-0005-0000-0000-0000CD0F0000}"/>
    <cellStyle name="_Kor 09 Org Act_3Q2011_TP_Outbound_Grid_ongoing (version 4) backup" xfId="4856" xr:uid="{00000000-0005-0000-0000-0000CE0F0000}"/>
    <cellStyle name="_Kor 09 Org Act_3Q2011_TP_Outbound_Grid_ongoing (version 4) backup 2" xfId="4857" xr:uid="{00000000-0005-0000-0000-0000CF0F0000}"/>
    <cellStyle name="_Kor 09 Org Act_3Q2011_TP_Outbound_Grid_ongoing v2" xfId="4858" xr:uid="{00000000-0005-0000-0000-0000D00F0000}"/>
    <cellStyle name="_Kor 09 Org Act_3Q2011_TP_Outbound_Grid_ongoing v2 2" xfId="4859" xr:uid="{00000000-0005-0000-0000-0000D10F0000}"/>
    <cellStyle name="_Kor 09 Org Act_BU31035 Taiwan Interco Template" xfId="4860" xr:uid="{00000000-0005-0000-0000-0000D20F0000}"/>
    <cellStyle name="_Kor 09 Org Act_BU31035 Taiwan Interco Template 2" xfId="4861" xr:uid="{00000000-0005-0000-0000-0000D30F0000}"/>
    <cellStyle name="_Kor 09 Org Act_IT_Investments_" xfId="4862" xr:uid="{00000000-0005-0000-0000-0000D40F0000}"/>
    <cellStyle name="_Kor 09 Org Act_IT_Investments_ 2" xfId="4863" xr:uid="{00000000-0005-0000-0000-0000D50F0000}"/>
    <cellStyle name="_Kor 09 Org Act_Q1_2011 IT TP Corp Svcs Excl FFI" xfId="4864" xr:uid="{00000000-0005-0000-0000-0000D60F0000}"/>
    <cellStyle name="_Kor 09 Org Act_Q1_2011 IT TP Corp Svcs Excl FFI 2" xfId="4865" xr:uid="{00000000-0005-0000-0000-0000D70F0000}"/>
    <cellStyle name="_Kor Org Act" xfId="4866" xr:uid="{00000000-0005-0000-0000-0000D80F0000}"/>
    <cellStyle name="_Kor Org Act 2" xfId="4867" xr:uid="{00000000-0005-0000-0000-0000D90F0000}"/>
    <cellStyle name="_Kor Org Act_2010_Q2_IT" xfId="4868" xr:uid="{00000000-0005-0000-0000-0000DA0F0000}"/>
    <cellStyle name="_Kor Org Act_2010_Q2_IT 2" xfId="4869" xr:uid="{00000000-0005-0000-0000-0000DB0F0000}"/>
    <cellStyle name="_Kor Org Act_2010_Q3_TP_Summary_TPO" xfId="4870" xr:uid="{00000000-0005-0000-0000-0000DC0F0000}"/>
    <cellStyle name="_Kor Org Act_2010_Q3_TP_Summary_TPO 2" xfId="4871" xr:uid="{00000000-0005-0000-0000-0000DD0F0000}"/>
    <cellStyle name="_Kor Org Act_China Beijing 09 Projection" xfId="4872" xr:uid="{00000000-0005-0000-0000-0000DE0F0000}"/>
    <cellStyle name="_Kor Org Act_China Beijing 09 Projection 2" xfId="4873" xr:uid="{00000000-0005-0000-0000-0000DF0F0000}"/>
    <cellStyle name="_Kor Org Act_China Beijing 09 Projection_03Q11 Australia US TP OB Invoice Final" xfId="4874" xr:uid="{00000000-0005-0000-0000-0000E00F0000}"/>
    <cellStyle name="_Kor Org Act_China Beijing 09 Projection_03Q11 Australia US TP OB Invoice Final 2" xfId="4875" xr:uid="{00000000-0005-0000-0000-0000E10F0000}"/>
    <cellStyle name="_Kor Org Act_China Beijing 09 Projection_2010_Q2_IT" xfId="4876" xr:uid="{00000000-0005-0000-0000-0000E20F0000}"/>
    <cellStyle name="_Kor Org Act_China Beijing 09 Projection_2010_Q2_IT 2" xfId="4877" xr:uid="{00000000-0005-0000-0000-0000E30F0000}"/>
    <cellStyle name="_Kor Org Act_China Beijing 09 Projection_2010_Q3_TP_Summary_TPO" xfId="4878" xr:uid="{00000000-0005-0000-0000-0000E40F0000}"/>
    <cellStyle name="_Kor Org Act_China Beijing 09 Projection_2010_Q3_TP_Summary_TPO 2" xfId="4879" xr:uid="{00000000-0005-0000-0000-0000E50F0000}"/>
    <cellStyle name="_Kor Org Act_China Beijing 09 Projection_2Q2011 Expat " xfId="4880" xr:uid="{00000000-0005-0000-0000-0000E60F0000}"/>
    <cellStyle name="_Kor Org Act_China Beijing 09 Projection_2Q2011 Expat  2" xfId="4881" xr:uid="{00000000-0005-0000-0000-0000E70F0000}"/>
    <cellStyle name="_Kor Org Act_China Beijing 09 Projection_3Q2011_TP_Outbound_Grid_ongoing (version 4)" xfId="4882" xr:uid="{00000000-0005-0000-0000-0000E80F0000}"/>
    <cellStyle name="_Kor Org Act_China Beijing 09 Projection_3Q2011_TP_Outbound_Grid_ongoing (version 4) 2" xfId="4883" xr:uid="{00000000-0005-0000-0000-0000E90F0000}"/>
    <cellStyle name="_Kor Org Act_China Beijing 09 Projection_3Q2011_TP_Outbound_Grid_ongoing (version 4) backup" xfId="4884" xr:uid="{00000000-0005-0000-0000-0000EA0F0000}"/>
    <cellStyle name="_Kor Org Act_China Beijing 09 Projection_3Q2011_TP_Outbound_Grid_ongoing (version 4) backup 2" xfId="4885" xr:uid="{00000000-0005-0000-0000-0000EB0F0000}"/>
    <cellStyle name="_Kor Org Act_China Beijing 09 Projection_3Q2011_TP_Outbound_Grid_ongoing v2" xfId="4886" xr:uid="{00000000-0005-0000-0000-0000EC0F0000}"/>
    <cellStyle name="_Kor Org Act_China Beijing 09 Projection_3Q2011_TP_Outbound_Grid_ongoing v2 2" xfId="4887" xr:uid="{00000000-0005-0000-0000-0000ED0F0000}"/>
    <cellStyle name="_Kor Org Act_China Beijing 09 Projection_BU31035 Taiwan Interco Template" xfId="4888" xr:uid="{00000000-0005-0000-0000-0000EE0F0000}"/>
    <cellStyle name="_Kor Org Act_China Beijing 09 Projection_BU31035 Taiwan Interco Template 2" xfId="4889" xr:uid="{00000000-0005-0000-0000-0000EF0F0000}"/>
    <cellStyle name="_Kor Org Act_China Beijing 09 Projection_IT_Investments_" xfId="4890" xr:uid="{00000000-0005-0000-0000-0000F00F0000}"/>
    <cellStyle name="_Kor Org Act_China Beijing 09 Projection_IT_Investments_ 2" xfId="4891" xr:uid="{00000000-0005-0000-0000-0000F10F0000}"/>
    <cellStyle name="_Kor Org Act_China Beijing 09 Projection_Q1_2011 IT TP Corp Svcs Excl FFI" xfId="4892" xr:uid="{00000000-0005-0000-0000-0000F20F0000}"/>
    <cellStyle name="_Kor Org Act_China Beijing 09 Projection_Q1_2011 IT TP Corp Svcs Excl FFI 2" xfId="4893" xr:uid="{00000000-0005-0000-0000-0000F30F0000}"/>
    <cellStyle name="_Kor Org Act_IT_Investments_" xfId="4894" xr:uid="{00000000-0005-0000-0000-0000F40F0000}"/>
    <cellStyle name="_Kor Org Act_IT_Investments_ 2" xfId="4895" xr:uid="{00000000-0005-0000-0000-0000F50F0000}"/>
    <cellStyle name="_Kor Org Act_Japan 08  Projection" xfId="4896" xr:uid="{00000000-0005-0000-0000-0000F60F0000}"/>
    <cellStyle name="_Kor Org Act_Japan 08  Projection 2" xfId="4897" xr:uid="{00000000-0005-0000-0000-0000F70F0000}"/>
    <cellStyle name="_Kor Org Act_Japan 08  Projection_2010_Q2_IT" xfId="4898" xr:uid="{00000000-0005-0000-0000-0000F80F0000}"/>
    <cellStyle name="_Kor Org Act_Japan 08  Projection_2010_Q2_IT 2" xfId="4899" xr:uid="{00000000-0005-0000-0000-0000F90F0000}"/>
    <cellStyle name="_Kor Org Act_Japan 08  Projection_2010_Q3_TP_Summary_TPO" xfId="4900" xr:uid="{00000000-0005-0000-0000-0000FA0F0000}"/>
    <cellStyle name="_Kor Org Act_Japan 08  Projection_2010_Q3_TP_Summary_TPO 2" xfId="4901" xr:uid="{00000000-0005-0000-0000-0000FB0F0000}"/>
    <cellStyle name="_Kor Org Act_Japan 08  Projection_China Beijing 09 Projection" xfId="4902" xr:uid="{00000000-0005-0000-0000-0000FC0F0000}"/>
    <cellStyle name="_Kor Org Act_Japan 08  Projection_China Beijing 09 Projection 2" xfId="4903" xr:uid="{00000000-0005-0000-0000-0000FD0F0000}"/>
    <cellStyle name="_Kor Org Act_Japan 08  Projection_China Beijing 09 Projection_03Q11 Australia US TP OB Invoice Final" xfId="4904" xr:uid="{00000000-0005-0000-0000-0000FE0F0000}"/>
    <cellStyle name="_Kor Org Act_Japan 08  Projection_China Beijing 09 Projection_03Q11 Australia US TP OB Invoice Final 2" xfId="4905" xr:uid="{00000000-0005-0000-0000-0000FF0F0000}"/>
    <cellStyle name="_Kor Org Act_Japan 08  Projection_China Beijing 09 Projection_2010_Q2_IT" xfId="4906" xr:uid="{00000000-0005-0000-0000-000000100000}"/>
    <cellStyle name="_Kor Org Act_Japan 08  Projection_China Beijing 09 Projection_2010_Q2_IT 2" xfId="4907" xr:uid="{00000000-0005-0000-0000-000001100000}"/>
    <cellStyle name="_Kor Org Act_Japan 08  Projection_China Beijing 09 Projection_2010_Q3_TP_Summary_TPO" xfId="4908" xr:uid="{00000000-0005-0000-0000-000002100000}"/>
    <cellStyle name="_Kor Org Act_Japan 08  Projection_China Beijing 09 Projection_2010_Q3_TP_Summary_TPO 2" xfId="4909" xr:uid="{00000000-0005-0000-0000-000003100000}"/>
    <cellStyle name="_Kor Org Act_Japan 08  Projection_China Beijing 09 Projection_2Q2011 Expat " xfId="4910" xr:uid="{00000000-0005-0000-0000-000004100000}"/>
    <cellStyle name="_Kor Org Act_Japan 08  Projection_China Beijing 09 Projection_2Q2011 Expat  2" xfId="4911" xr:uid="{00000000-0005-0000-0000-000005100000}"/>
    <cellStyle name="_Kor Org Act_Japan 08  Projection_China Beijing 09 Projection_3Q2011_TP_Outbound_Grid_ongoing (version 4)" xfId="4912" xr:uid="{00000000-0005-0000-0000-000006100000}"/>
    <cellStyle name="_Kor Org Act_Japan 08  Projection_China Beijing 09 Projection_3Q2011_TP_Outbound_Grid_ongoing (version 4) 2" xfId="4913" xr:uid="{00000000-0005-0000-0000-000007100000}"/>
    <cellStyle name="_Kor Org Act_Japan 08  Projection_China Beijing 09 Projection_3Q2011_TP_Outbound_Grid_ongoing (version 4) backup" xfId="4914" xr:uid="{00000000-0005-0000-0000-000008100000}"/>
    <cellStyle name="_Kor Org Act_Japan 08  Projection_China Beijing 09 Projection_3Q2011_TP_Outbound_Grid_ongoing (version 4) backup 2" xfId="4915" xr:uid="{00000000-0005-0000-0000-000009100000}"/>
    <cellStyle name="_Kor Org Act_Japan 08  Projection_China Beijing 09 Projection_3Q2011_TP_Outbound_Grid_ongoing v2" xfId="4916" xr:uid="{00000000-0005-0000-0000-00000A100000}"/>
    <cellStyle name="_Kor Org Act_Japan 08  Projection_China Beijing 09 Projection_3Q2011_TP_Outbound_Grid_ongoing v2 2" xfId="4917" xr:uid="{00000000-0005-0000-0000-00000B100000}"/>
    <cellStyle name="_Kor Org Act_Japan 08  Projection_China Beijing 09 Projection_BU31035 Taiwan Interco Template" xfId="4918" xr:uid="{00000000-0005-0000-0000-00000C100000}"/>
    <cellStyle name="_Kor Org Act_Japan 08  Projection_China Beijing 09 Projection_BU31035 Taiwan Interco Template 2" xfId="4919" xr:uid="{00000000-0005-0000-0000-00000D100000}"/>
    <cellStyle name="_Kor Org Act_Japan 08  Projection_China Beijing 09 Projection_IT_Investments_" xfId="4920" xr:uid="{00000000-0005-0000-0000-00000E100000}"/>
    <cellStyle name="_Kor Org Act_Japan 08  Projection_China Beijing 09 Projection_IT_Investments_ 2" xfId="4921" xr:uid="{00000000-0005-0000-0000-00000F100000}"/>
    <cellStyle name="_Kor Org Act_Japan 08  Projection_China Beijing 09 Projection_Q1_2011 IT TP Corp Svcs Excl FFI" xfId="4922" xr:uid="{00000000-0005-0000-0000-000010100000}"/>
    <cellStyle name="_Kor Org Act_Japan 08  Projection_China Beijing 09 Projection_Q1_2011 IT TP Corp Svcs Excl FFI 2" xfId="4923" xr:uid="{00000000-0005-0000-0000-000011100000}"/>
    <cellStyle name="_Kor Org Act_Japan 08  Projection_IT_Investments_" xfId="4924" xr:uid="{00000000-0005-0000-0000-000012100000}"/>
    <cellStyle name="_Kor Org Act_Japan 08  Projection_IT_Investments_ 2" xfId="4925" xr:uid="{00000000-0005-0000-0000-000013100000}"/>
    <cellStyle name="_Kor Org Act_Japan 08  Projection_Q1_2011 IT TP Corp Svcs Excl FFI" xfId="4926" xr:uid="{00000000-0005-0000-0000-000014100000}"/>
    <cellStyle name="_Kor Org Act_Japan 08  Projection_Q1_2011 IT TP Corp Svcs Excl FFI 2" xfId="4927" xr:uid="{00000000-0005-0000-0000-000015100000}"/>
    <cellStyle name="_Kor Org Act_Japan 08  Projection_Q3 TP Template Corp Svcs Excl FFI - v2" xfId="4928" xr:uid="{00000000-0005-0000-0000-000016100000}"/>
    <cellStyle name="_Kor Org Act_Japan 08  Projection_Q3 TP Template Corp Svcs Excl FFI - v2 2" xfId="4929" xr:uid="{00000000-0005-0000-0000-000017100000}"/>
    <cellStyle name="_Kor Org Act_Q1_2011 IT TP Corp Svcs Excl FFI" xfId="4930" xr:uid="{00000000-0005-0000-0000-000018100000}"/>
    <cellStyle name="_Kor Org Act_Q1_2011 IT TP Corp Svcs Excl FFI 2" xfId="4931" xr:uid="{00000000-0005-0000-0000-000019100000}"/>
    <cellStyle name="_Kor Org Act_Q3 TP Template Corp Svcs Excl FFI - v2" xfId="4932" xr:uid="{00000000-0005-0000-0000-00001A100000}"/>
    <cellStyle name="_Kor Org Act_Q3 TP Template Corp Svcs Excl FFI - v2 2" xfId="4933" xr:uid="{00000000-0005-0000-0000-00001B100000}"/>
    <cellStyle name="_lag detail template 1Q2009-8 Apr 1140am" xfId="4934" xr:uid="{00000000-0005-0000-0000-00001C100000}"/>
    <cellStyle name="_lag detail template 1Q2009-8 Apr 1140am 2" xfId="4935" xr:uid="{00000000-0005-0000-0000-00001D100000}"/>
    <cellStyle name="_lag detail template 1Q2009-8 Apr 1140am_2012-2013 TP - Controllers Summary (JN 12152011)" xfId="4936" xr:uid="{00000000-0005-0000-0000-00001E100000}"/>
    <cellStyle name="_lag detail template 1Q2009-8 Apr 1140am_2012-2013 TP - Controllers Summary (JN 12152011) 2" xfId="4937" xr:uid="{00000000-0005-0000-0000-00001F100000}"/>
    <cellStyle name="_lançamento" xfId="294" xr:uid="{00000000-0005-0000-0000-000020100000}"/>
    <cellStyle name="_lançamento 2" xfId="295" xr:uid="{00000000-0005-0000-0000-000021100000}"/>
    <cellStyle name="_LANÇAMENTO 2_APLICAÇÃO" xfId="4938" xr:uid="{00000000-0005-0000-0000-000022100000}"/>
    <cellStyle name="_LANÇAMENTO 2_APLICAÇÃO_HFM Dental" xfId="4939" xr:uid="{00000000-0005-0000-0000-000023100000}"/>
    <cellStyle name="_LANÇAMENTO 2_Check USGAAP" xfId="4940" xr:uid="{00000000-0005-0000-0000-000024100000}"/>
    <cellStyle name="_LANÇAMENTO 2_Novo Atestado VI 20110630_Contabil_Final" xfId="862" xr:uid="{00000000-0005-0000-0000-000025100000}"/>
    <cellStyle name="_LANÇAMENTO 2_OP Invest" xfId="4941" xr:uid="{00000000-0005-0000-0000-000026100000}"/>
    <cellStyle name="_LANÇAMENTO 2_RECLAS DEPREC" xfId="4942" xr:uid="{00000000-0005-0000-0000-000027100000}"/>
    <cellStyle name="_LANÇAMENTO 2_SUPORTE ASTROMIG" xfId="4943" xr:uid="{00000000-0005-0000-0000-000028100000}"/>
    <cellStyle name="_LANÇAMENTO 3" xfId="296" xr:uid="{00000000-0005-0000-0000-000029100000}"/>
    <cellStyle name="_LANÇAMENTO_13332-MAQ_EQPTOS NAO HOSP-ODONT" xfId="4944" xr:uid="{00000000-0005-0000-0000-00002A100000}"/>
    <cellStyle name="_lançamento_AJUSTE FATUR 881" xfId="297" xr:uid="{00000000-0005-0000-0000-00002B100000}"/>
    <cellStyle name="_LANÇAMENTO_APLICAÇÃO" xfId="4945" xr:uid="{00000000-0005-0000-0000-00002C100000}"/>
    <cellStyle name="_lançamento_Benfeitorias" xfId="4946" xr:uid="{00000000-0005-0000-0000-00002D100000}"/>
    <cellStyle name="_LANÇAMENTO_BENFEITORIAS_1" xfId="4947" xr:uid="{00000000-0005-0000-0000-00002E100000}"/>
    <cellStyle name="_lançamento_Benfeitorias_APLICAÇÃO" xfId="4948" xr:uid="{00000000-0005-0000-0000-00002F100000}"/>
    <cellStyle name="_lançamento_Benfeitorias_APLICAÇÃO_HFM Dental" xfId="4949" xr:uid="{00000000-0005-0000-0000-000030100000}"/>
    <cellStyle name="_lançamento_Benfeitorias_Check USGAAP" xfId="4950" xr:uid="{00000000-0005-0000-0000-000031100000}"/>
    <cellStyle name="_lançamento_Benfeitorias_Imobilizado - 2011-11" xfId="4951" xr:uid="{00000000-0005-0000-0000-000032100000}"/>
    <cellStyle name="_lançamento_Benfeitorias_Imobilizado - 2012006" xfId="4952" xr:uid="{00000000-0005-0000-0000-000033100000}"/>
    <cellStyle name="_lançamento_Benfeitorias_OP Invest" xfId="4953" xr:uid="{00000000-0005-0000-0000-000034100000}"/>
    <cellStyle name="_lançamento_Benfeitorias_RECLAS DEPREC" xfId="4954" xr:uid="{00000000-0005-0000-0000-000035100000}"/>
    <cellStyle name="_lançamento_Benfeitorias_SUPORTE ASTROMIG" xfId="4955" xr:uid="{00000000-0005-0000-0000-000036100000}"/>
    <cellStyle name="_lançamento_Calculo - PIS-COFINS-IR-CS_2011003" xfId="4956" xr:uid="{00000000-0005-0000-0000-000037100000}"/>
    <cellStyle name="_LANÇAMENTO_Check USGAAP" xfId="4957" xr:uid="{00000000-0005-0000-0000-000038100000}"/>
    <cellStyle name="_LANÇAMENTO_Conciliação" xfId="4958" xr:uid="{00000000-0005-0000-0000-000039100000}"/>
    <cellStyle name="_lançamento_DEPR CTR-Ok" xfId="4959" xr:uid="{00000000-0005-0000-0000-00003A100000}"/>
    <cellStyle name="_lançamento_DEPR CTR-Ok_APLICAÇÃO" xfId="4960" xr:uid="{00000000-0005-0000-0000-00003B100000}"/>
    <cellStyle name="_lançamento_DEPR CTR-Ok_APLICAÇÃO_HFM Dental" xfId="4961" xr:uid="{00000000-0005-0000-0000-00003C100000}"/>
    <cellStyle name="_lançamento_DEPR CTR-Ok_Check USGAAP" xfId="4962" xr:uid="{00000000-0005-0000-0000-00003D100000}"/>
    <cellStyle name="_lançamento_DEPR CTR-Ok_OP Invest" xfId="4963" xr:uid="{00000000-0005-0000-0000-00003E100000}"/>
    <cellStyle name="_lançamento_DEPR CTR-Ok_RECLAS DEPREC" xfId="4964" xr:uid="{00000000-0005-0000-0000-00003F100000}"/>
    <cellStyle name="_lançamento_DEPR CTR-Ok_SUPORTE ASTROMIG" xfId="4965" xr:uid="{00000000-0005-0000-0000-000040100000}"/>
    <cellStyle name="_LANÇAMENTO_Dissídio_082011_Dental" xfId="4966" xr:uid="{00000000-0005-0000-0000-000041100000}"/>
    <cellStyle name="_lançamento_Estorno amort aff local" xfId="4967" xr:uid="{00000000-0005-0000-0000-000042100000}"/>
    <cellStyle name="_lançamento_Estorno amort aff local_APLICAÇÃO" xfId="4968" xr:uid="{00000000-0005-0000-0000-000043100000}"/>
    <cellStyle name="_lançamento_Estorno amort aff local_APLICAÇÃO_HFM Dental" xfId="4969" xr:uid="{00000000-0005-0000-0000-000044100000}"/>
    <cellStyle name="_lançamento_Estorno amort aff local_Check USGAAP" xfId="4970" xr:uid="{00000000-0005-0000-0000-000045100000}"/>
    <cellStyle name="_lançamento_Estorno amort aff local_OP Invest" xfId="4971" xr:uid="{00000000-0005-0000-0000-000046100000}"/>
    <cellStyle name="_lançamento_Estorno amort aff local_RECLAS DEPREC" xfId="4972" xr:uid="{00000000-0005-0000-0000-000047100000}"/>
    <cellStyle name="_lançamento_Estorno amort aff local_SUPORTE ASTROMIG" xfId="4973" xr:uid="{00000000-0005-0000-0000-000048100000}"/>
    <cellStyle name="_lançamento_Hardware" xfId="4974" xr:uid="{00000000-0005-0000-0000-000049100000}"/>
    <cellStyle name="_LANÇAMENTO_HARDWARE_1" xfId="4975" xr:uid="{00000000-0005-0000-0000-00004A100000}"/>
    <cellStyle name="_lançamento_Hardware_APLICAÇÃO" xfId="4976" xr:uid="{00000000-0005-0000-0000-00004B100000}"/>
    <cellStyle name="_lançamento_Hardware_APLICAÇÃO_HFM Dental" xfId="4977" xr:uid="{00000000-0005-0000-0000-00004C100000}"/>
    <cellStyle name="_lançamento_Hardware_Check USGAAP" xfId="4978" xr:uid="{00000000-0005-0000-0000-00004D100000}"/>
    <cellStyle name="_lançamento_Hardware_Imobilizado - 2011-11" xfId="4979" xr:uid="{00000000-0005-0000-0000-00004E100000}"/>
    <cellStyle name="_lançamento_Hardware_Imobilizado - 2012006" xfId="4980" xr:uid="{00000000-0005-0000-0000-00004F100000}"/>
    <cellStyle name="_lançamento_Hardware_OP Invest" xfId="4981" xr:uid="{00000000-0005-0000-0000-000050100000}"/>
    <cellStyle name="_lançamento_Hardware_RECLAS DEPREC" xfId="4982" xr:uid="{00000000-0005-0000-0000-000051100000}"/>
    <cellStyle name="_lançamento_Hardware_SUPORTE ASTROMIG" xfId="4983" xr:uid="{00000000-0005-0000-0000-000052100000}"/>
    <cellStyle name="_LANÇAMENTO_HFM Dental" xfId="4984" xr:uid="{00000000-0005-0000-0000-000053100000}"/>
    <cellStyle name="_LANÇAMENTO_Imobilizado - 2011-11" xfId="4985" xr:uid="{00000000-0005-0000-0000-000054100000}"/>
    <cellStyle name="_LANÇAMENTO_Imobilizado - 2012006" xfId="4986" xr:uid="{00000000-0005-0000-0000-000055100000}"/>
    <cellStyle name="_LANÇAMENTO_INSTALAÇÕES" xfId="4987" xr:uid="{00000000-0005-0000-0000-000056100000}"/>
    <cellStyle name="_lançamento_Junho2011" xfId="4988" xr:uid="{00000000-0005-0000-0000-000057100000}"/>
    <cellStyle name="_LANÇAMENTO_Maq e Equip Hosp" xfId="4989" xr:uid="{00000000-0005-0000-0000-000058100000}"/>
    <cellStyle name="_LANÇAMENTO_MMU" xfId="4990" xr:uid="{00000000-0005-0000-0000-000059100000}"/>
    <cellStyle name="_LANÇAMENTO_OP Invest" xfId="4991" xr:uid="{00000000-0005-0000-0000-00005A100000}"/>
    <cellStyle name="_lançamento_Pagnet 042015" xfId="4992" xr:uid="{00000000-0005-0000-0000-00005B100000}"/>
    <cellStyle name="_LANÇAMENTO_Plan1" xfId="4993" xr:uid="{00000000-0005-0000-0000-00005C100000}"/>
    <cellStyle name="_lançamento_Plan1_DE-PARA" xfId="4994" xr:uid="{00000000-0005-0000-0000-00005D100000}"/>
    <cellStyle name="_LANÇAMENTO_Plan1_HFM Dental" xfId="4995" xr:uid="{00000000-0005-0000-0000-00005E100000}"/>
    <cellStyle name="_LANÇAMENTO_Plan2" xfId="4996" xr:uid="{00000000-0005-0000-0000-00005F100000}"/>
    <cellStyle name="_lançamento_Plan2_1" xfId="4997" xr:uid="{00000000-0005-0000-0000-000060100000}"/>
    <cellStyle name="_LANÇAMENTO_Plan2_HFM Dental" xfId="4998" xr:uid="{00000000-0005-0000-0000-000061100000}"/>
    <cellStyle name="_LANÇAMENTO_Plan3" xfId="4999" xr:uid="{00000000-0005-0000-0000-000062100000}"/>
    <cellStyle name="_LANÇAMENTO_Plan3_HFM Dental" xfId="5000" xr:uid="{00000000-0005-0000-0000-000063100000}"/>
    <cellStyle name="_lançamento_PLANILHA LANÇAMENTOS JUNHO-2011" xfId="5001" xr:uid="{00000000-0005-0000-0000-000064100000}"/>
    <cellStyle name="_lançamento_PLANILHA LANÇAMENTOS JUNHO-2011_HFM Dental" xfId="5002" xr:uid="{00000000-0005-0000-0000-000065100000}"/>
    <cellStyle name="_lançamento_public jan" xfId="5003" xr:uid="{00000000-0005-0000-0000-000066100000}"/>
    <cellStyle name="_lançamento_public jan_HFM Dental" xfId="5004" xr:uid="{00000000-0005-0000-0000-000067100000}"/>
    <cellStyle name="_lançamento_RECLA" xfId="298" xr:uid="{00000000-0005-0000-0000-000068100000}"/>
    <cellStyle name="_lançamento_RECLA 989" xfId="299" xr:uid="{00000000-0005-0000-0000-000069100000}"/>
    <cellStyle name="_lançamento_Reclass Bx Dep Jud" xfId="5005" xr:uid="{00000000-0005-0000-0000-00006A100000}"/>
    <cellStyle name="_lançamento_Reclass Bx Dep Jud_APLICAÇÃO" xfId="5006" xr:uid="{00000000-0005-0000-0000-00006B100000}"/>
    <cellStyle name="_lançamento_Reclass Bx Dep Jud_APLICAÇÃO_HFM Dental" xfId="5007" xr:uid="{00000000-0005-0000-0000-00006C100000}"/>
    <cellStyle name="_lançamento_Reclass Bx Dep Jud_Check USGAAP" xfId="5008" xr:uid="{00000000-0005-0000-0000-00006D100000}"/>
    <cellStyle name="_lançamento_Reclass Bx Dep Jud_OP Invest" xfId="5009" xr:uid="{00000000-0005-0000-0000-00006E100000}"/>
    <cellStyle name="_lançamento_Reclass Bx Dep Jud_RECLAS DEPREC" xfId="5010" xr:uid="{00000000-0005-0000-0000-00006F100000}"/>
    <cellStyle name="_lançamento_Reclass Bx Dep Jud_SUPORTE ASTROMIG" xfId="5011" xr:uid="{00000000-0005-0000-0000-000070100000}"/>
    <cellStyle name="_LANÇAMENTO_Resumo Imobilizado" xfId="5012" xr:uid="{00000000-0005-0000-0000-000071100000}"/>
    <cellStyle name="_LANÇAMENTO_Resumo Imobilizado(ok)" xfId="5013" xr:uid="{00000000-0005-0000-0000-000072100000}"/>
    <cellStyle name="_LANÇAMENTO_Saldo_Prov_RH_0711" xfId="5014" xr:uid="{00000000-0005-0000-0000-000073100000}"/>
    <cellStyle name="_lançamento_Saldos" xfId="300" xr:uid="{00000000-0005-0000-0000-000074100000}"/>
    <cellStyle name="_lançamento_Saldos_APLICAÇÃO" xfId="5015" xr:uid="{00000000-0005-0000-0000-000075100000}"/>
    <cellStyle name="_lançamento_Saldos_APLICAÇÃO_HFM Dental" xfId="5016" xr:uid="{00000000-0005-0000-0000-000076100000}"/>
    <cellStyle name="_lançamento_Saldos_Check USGAAP" xfId="5017" xr:uid="{00000000-0005-0000-0000-000077100000}"/>
    <cellStyle name="_lançamento_Saldos_HFM" xfId="5018" xr:uid="{00000000-0005-0000-0000-000078100000}"/>
    <cellStyle name="_lançamento_Saldos_HFM_APLICAÇÃO" xfId="5019" xr:uid="{00000000-0005-0000-0000-000079100000}"/>
    <cellStyle name="_lançamento_Saldos_HFM_APLICAÇÃO_HFM Dental" xfId="5020" xr:uid="{00000000-0005-0000-0000-00007A100000}"/>
    <cellStyle name="_lançamento_Saldos_HFM_Check USGAAP" xfId="5021" xr:uid="{00000000-0005-0000-0000-00007B100000}"/>
    <cellStyle name="_lançamento_Saldos_HFM_OP Invest" xfId="5022" xr:uid="{00000000-0005-0000-0000-00007C100000}"/>
    <cellStyle name="_lançamento_Saldos_HFM_RECLAS DEPREC" xfId="5023" xr:uid="{00000000-0005-0000-0000-00007D100000}"/>
    <cellStyle name="_lançamento_Saldos_HFM_SUPORTE ASTROMIG" xfId="5024" xr:uid="{00000000-0005-0000-0000-00007E100000}"/>
    <cellStyle name="_lançamento_Saldos_Imobilizado - 2011-11" xfId="5025" xr:uid="{00000000-0005-0000-0000-00007F100000}"/>
    <cellStyle name="_lançamento_Saldos_Imobilizado - 2012006" xfId="5026" xr:uid="{00000000-0005-0000-0000-000080100000}"/>
    <cellStyle name="_lançamento_Saldos_IRenda" xfId="5027" xr:uid="{00000000-0005-0000-0000-000081100000}"/>
    <cellStyle name="_lançamento_Saldos_IRenda_APLICAÇÃO" xfId="5028" xr:uid="{00000000-0005-0000-0000-000082100000}"/>
    <cellStyle name="_lançamento_Saldos_IRenda_APLICAÇÃO_HFM Dental" xfId="5029" xr:uid="{00000000-0005-0000-0000-000083100000}"/>
    <cellStyle name="_lançamento_Saldos_IRenda_Check USGAAP" xfId="5030" xr:uid="{00000000-0005-0000-0000-000084100000}"/>
    <cellStyle name="_lançamento_Saldos_IRenda_OP Invest" xfId="5031" xr:uid="{00000000-0005-0000-0000-000085100000}"/>
    <cellStyle name="_lançamento_Saldos_LANÇAMENTO" xfId="5032" xr:uid="{00000000-0005-0000-0000-000086100000}"/>
    <cellStyle name="_lançamento_Saldos_LANÇAMENTO_APLICAÇÃO" xfId="5033" xr:uid="{00000000-0005-0000-0000-000087100000}"/>
    <cellStyle name="_lançamento_Saldos_LANÇAMENTO_APLICAÇÃO_HFM Dental" xfId="5034" xr:uid="{00000000-0005-0000-0000-000088100000}"/>
    <cellStyle name="_lançamento_Saldos_LANÇAMENTO_Check USGAAP" xfId="5035" xr:uid="{00000000-0005-0000-0000-000089100000}"/>
    <cellStyle name="_lançamento_Saldos_LANÇAMENTO_OP Invest" xfId="5036" xr:uid="{00000000-0005-0000-0000-00008A100000}"/>
    <cellStyle name="_lançamento_Saldos_LANÇAMENTO_RECLAS DEPREC" xfId="5037" xr:uid="{00000000-0005-0000-0000-00008B100000}"/>
    <cellStyle name="_lançamento_Saldos_LANÇAMENTO_SUPORTE ASTROMIG" xfId="5038" xr:uid="{00000000-0005-0000-0000-00008C100000}"/>
    <cellStyle name="_lançamento_Saldos_OP Invest" xfId="5039" xr:uid="{00000000-0005-0000-0000-00008D100000}"/>
    <cellStyle name="_lançamento_Saldos_Plan3" xfId="5040" xr:uid="{00000000-0005-0000-0000-00008E100000}"/>
    <cellStyle name="_lançamento_Saldos_Plan3_APLICAÇÃO" xfId="5041" xr:uid="{00000000-0005-0000-0000-00008F100000}"/>
    <cellStyle name="_lançamento_Saldos_Plan3_APLICAÇÃO_HFM Dental" xfId="5042" xr:uid="{00000000-0005-0000-0000-000090100000}"/>
    <cellStyle name="_lançamento_Saldos_Plan3_Check USGAAP" xfId="5043" xr:uid="{00000000-0005-0000-0000-000091100000}"/>
    <cellStyle name="_lançamento_Saldos_Plan3_OP Invest" xfId="5044" xr:uid="{00000000-0005-0000-0000-000092100000}"/>
    <cellStyle name="_lançamento_Saldos_Plan3_RECLAS DEPREC" xfId="5045" xr:uid="{00000000-0005-0000-0000-000093100000}"/>
    <cellStyle name="_lançamento_Saldos_Plan3_SUPORTE ASTROMIG" xfId="5046" xr:uid="{00000000-0005-0000-0000-000094100000}"/>
    <cellStyle name="_lançamento_Saldos_Prov Civeis" xfId="5047" xr:uid="{00000000-0005-0000-0000-000095100000}"/>
    <cellStyle name="_lançamento_Saldos_RECLAS DEPREC" xfId="5048" xr:uid="{00000000-0005-0000-0000-000096100000}"/>
    <cellStyle name="_lançamento_Saldos_Sheet9" xfId="5049" xr:uid="{00000000-0005-0000-0000-000097100000}"/>
    <cellStyle name="_lançamento_Saldos_Sheet9_APLICAÇÃO" xfId="5050" xr:uid="{00000000-0005-0000-0000-000098100000}"/>
    <cellStyle name="_lançamento_Saldos_Sheet9_APLICAÇÃO_HFM Dental" xfId="5051" xr:uid="{00000000-0005-0000-0000-000099100000}"/>
    <cellStyle name="_lançamento_Saldos_Sheet9_Check USGAAP" xfId="5052" xr:uid="{00000000-0005-0000-0000-00009A100000}"/>
    <cellStyle name="_lançamento_Saldos_Sheet9_OP Invest" xfId="5053" xr:uid="{00000000-0005-0000-0000-00009B100000}"/>
    <cellStyle name="_lançamento_Saldos_SUPORTE ASTROMIG" xfId="5054" xr:uid="{00000000-0005-0000-0000-00009C100000}"/>
    <cellStyle name="_LANÇAMENTO_Sheet1" xfId="5055" xr:uid="{00000000-0005-0000-0000-00009D100000}"/>
    <cellStyle name="_LANÇAMENTO_Sheet2" xfId="5056" xr:uid="{00000000-0005-0000-0000-00009E100000}"/>
    <cellStyle name="_lançamento_Sheet3" xfId="5057" xr:uid="{00000000-0005-0000-0000-00009F100000}"/>
    <cellStyle name="_lançamento_Sheet3_HFM Dental" xfId="5058" xr:uid="{00000000-0005-0000-0000-0000A0100000}"/>
    <cellStyle name="_lançamento_Sheet4" xfId="5059" xr:uid="{00000000-0005-0000-0000-0000A1100000}"/>
    <cellStyle name="_lançamento_Sheet4_HFM Dental" xfId="5060" xr:uid="{00000000-0005-0000-0000-0000A2100000}"/>
    <cellStyle name="_lançamento_Sheet5" xfId="5061" xr:uid="{00000000-0005-0000-0000-0000A3100000}"/>
    <cellStyle name="_lançamento_Sheet5_RECLAS DEPREC" xfId="5062" xr:uid="{00000000-0005-0000-0000-0000A4100000}"/>
    <cellStyle name="_lançamento_Sheet5_SUPORTE ASTROMIG" xfId="5063" xr:uid="{00000000-0005-0000-0000-0000A5100000}"/>
    <cellStyle name="_lançamento_Sheet7" xfId="5064" xr:uid="{00000000-0005-0000-0000-0000A6100000}"/>
    <cellStyle name="_lançamento_Sheet7_RECLAS DEPREC" xfId="5065" xr:uid="{00000000-0005-0000-0000-0000A7100000}"/>
    <cellStyle name="_lançamento_Sheet7_SUPORTE ASTROMIG" xfId="5066" xr:uid="{00000000-0005-0000-0000-0000A8100000}"/>
    <cellStyle name="_LANÇAMENTO_SOFTWARE" xfId="5067" xr:uid="{00000000-0005-0000-0000-0000A9100000}"/>
    <cellStyle name="_LANÇAMENTO_Suporte" xfId="5068" xr:uid="{00000000-0005-0000-0000-0000AA100000}"/>
    <cellStyle name="_LANÇAMENTO_Trial Balance_Dental" xfId="5069" xr:uid="{00000000-0005-0000-0000-0000AB100000}"/>
    <cellStyle name="_lançamento_Trial Balance_Dental_1" xfId="5070" xr:uid="{00000000-0005-0000-0000-0000AC100000}"/>
    <cellStyle name="_lançamento_Trial Balance_Dental_1_HFM Dental" xfId="5071" xr:uid="{00000000-0005-0000-0000-0000AD100000}"/>
    <cellStyle name="_lançamento_Trial Balance_Metropolitan" xfId="5072" xr:uid="{00000000-0005-0000-0000-0000AE100000}"/>
    <cellStyle name="_lançamento_Trial Balance_Metropolitan_Check USGAAP" xfId="5073" xr:uid="{00000000-0005-0000-0000-0000AF100000}"/>
    <cellStyle name="_lançamento_Trial Balance_Metropolitan_HFM Dental" xfId="5074" xr:uid="{00000000-0005-0000-0000-0000B0100000}"/>
    <cellStyle name="_lançamento_Trial Balance_Metropolitan_OP Invest" xfId="5075" xr:uid="{00000000-0005-0000-0000-0000B1100000}"/>
    <cellStyle name="_lançamento_Trial Balance_Metropolitan_Sheet2" xfId="5076" xr:uid="{00000000-0005-0000-0000-0000B2100000}"/>
    <cellStyle name="_lançamento_Trial Balance_Metropolitan_Sheet2_RECLAS DEPREC" xfId="5077" xr:uid="{00000000-0005-0000-0000-0000B3100000}"/>
    <cellStyle name="_LANÇAMENTO_Veiculos" xfId="5078" xr:uid="{00000000-0005-0000-0000-0000B4100000}"/>
    <cellStyle name="_lançamentos" xfId="863" xr:uid="{00000000-0005-0000-0000-0000B5100000}"/>
    <cellStyle name="_lançamentos_APLICAÇÃO" xfId="5079" xr:uid="{00000000-0005-0000-0000-0000B6100000}"/>
    <cellStyle name="_lançamentos_Check USGAAP" xfId="5080" xr:uid="{00000000-0005-0000-0000-0000B7100000}"/>
    <cellStyle name="_lançamentos_HFM Dental" xfId="5081" xr:uid="{00000000-0005-0000-0000-0000B8100000}"/>
    <cellStyle name="_lançamentos_OP Invest" xfId="5082" xr:uid="{00000000-0005-0000-0000-0000B9100000}"/>
    <cellStyle name="_Libro3" xfId="5083" xr:uid="{00000000-0005-0000-0000-0000BA100000}"/>
    <cellStyle name="_Libro3 2" xfId="5084" xr:uid="{00000000-0005-0000-0000-0000BB100000}"/>
    <cellStyle name="_Libro3_APLICAÇÃO" xfId="5085" xr:uid="{00000000-0005-0000-0000-0000BC100000}"/>
    <cellStyle name="_Libro3_APLICAÇÃO_HFM Dental" xfId="5086" xr:uid="{00000000-0005-0000-0000-0000BD100000}"/>
    <cellStyle name="_Libro3_Check USGAAP" xfId="5087" xr:uid="{00000000-0005-0000-0000-0000BE100000}"/>
    <cellStyle name="_Libro3_Check USGAAP 2" xfId="5088" xr:uid="{00000000-0005-0000-0000-0000BF100000}"/>
    <cellStyle name="_Libro3_Check USGAAP_1" xfId="5089" xr:uid="{00000000-0005-0000-0000-0000C0100000}"/>
    <cellStyle name="_Libro3_Check USGAAP_1 2" xfId="5090" xr:uid="{00000000-0005-0000-0000-0000C1100000}"/>
    <cellStyle name="_Libro3_Check USGAAP_2" xfId="5091" xr:uid="{00000000-0005-0000-0000-0000C2100000}"/>
    <cellStyle name="_Libro3_Check USGAAP_2 2" xfId="5092" xr:uid="{00000000-0005-0000-0000-0000C3100000}"/>
    <cellStyle name="_Libro3_Check USGAAP_Check USGAAP" xfId="5093" xr:uid="{00000000-0005-0000-0000-0000C4100000}"/>
    <cellStyle name="_Libro3_Check USGAAP_Check USGAAP 2" xfId="5094" xr:uid="{00000000-0005-0000-0000-0000C5100000}"/>
    <cellStyle name="_Libro3_OP Invest" xfId="5095" xr:uid="{00000000-0005-0000-0000-0000C6100000}"/>
    <cellStyle name="_Libro3_OP Invest 2" xfId="5096" xr:uid="{00000000-0005-0000-0000-0000C7100000}"/>
    <cellStyle name="_Libro3_Plan2" xfId="5097" xr:uid="{00000000-0005-0000-0000-0000C8100000}"/>
    <cellStyle name="_LISEU" xfId="301" xr:uid="{00000000-0005-0000-0000-0000C9100000}"/>
    <cellStyle name="_LISEU 2" xfId="302" xr:uid="{00000000-0005-0000-0000-0000CA100000}"/>
    <cellStyle name="_LISEU_13332-MAQ_EQPTOS NAO HOSP-ODONT" xfId="5098" xr:uid="{00000000-0005-0000-0000-0000CB100000}"/>
    <cellStyle name="_LISEU_13332-MAQ_EQPTOS NAO HOSP-ODONT_HFM Dental" xfId="5099" xr:uid="{00000000-0005-0000-0000-0000CC100000}"/>
    <cellStyle name="_LISEU_AJUSTE FATUR 881" xfId="303" xr:uid="{00000000-0005-0000-0000-0000CD100000}"/>
    <cellStyle name="_LISEU_APLICAÇÃO" xfId="5100" xr:uid="{00000000-0005-0000-0000-0000CE100000}"/>
    <cellStyle name="_LISEU_APLICAÇÃO_HFM Dental" xfId="5101" xr:uid="{00000000-0005-0000-0000-0000CF100000}"/>
    <cellStyle name="_LISEU_BENFEITORIAS" xfId="5102" xr:uid="{00000000-0005-0000-0000-0000D0100000}"/>
    <cellStyle name="_LISEU_BENFEITORIAS_HFM Dental" xfId="5103" xr:uid="{00000000-0005-0000-0000-0000D1100000}"/>
    <cellStyle name="_LISEU_Check USGAAP" xfId="5104" xr:uid="{00000000-0005-0000-0000-0000D2100000}"/>
    <cellStyle name="_LISEU_HARDWARE" xfId="5105" xr:uid="{00000000-0005-0000-0000-0000D3100000}"/>
    <cellStyle name="_LISEU_HARDWARE_HFM Dental" xfId="5106" xr:uid="{00000000-0005-0000-0000-0000D4100000}"/>
    <cellStyle name="_LISEU_HFM" xfId="5107" xr:uid="{00000000-0005-0000-0000-0000D5100000}"/>
    <cellStyle name="_LISEU_HFM_APLICAÇÃO" xfId="5108" xr:uid="{00000000-0005-0000-0000-0000D6100000}"/>
    <cellStyle name="_LISEU_HFM_APLICAÇÃO_HFM Dental" xfId="5109" xr:uid="{00000000-0005-0000-0000-0000D7100000}"/>
    <cellStyle name="_LISEU_HFM_Check USGAAP" xfId="5110" xr:uid="{00000000-0005-0000-0000-0000D8100000}"/>
    <cellStyle name="_LISEU_HFM_OP Invest" xfId="5111" xr:uid="{00000000-0005-0000-0000-0000D9100000}"/>
    <cellStyle name="_LISEU_HFM_RECLAS DEPREC" xfId="5112" xr:uid="{00000000-0005-0000-0000-0000DA100000}"/>
    <cellStyle name="_LISEU_HFM_SUPORTE ASTROMIG" xfId="5113" xr:uid="{00000000-0005-0000-0000-0000DB100000}"/>
    <cellStyle name="_LISEU_Imobilizado - 2011-11" xfId="5114" xr:uid="{00000000-0005-0000-0000-0000DC100000}"/>
    <cellStyle name="_LISEU_Imobilizado - 2012006" xfId="5115" xr:uid="{00000000-0005-0000-0000-0000DD100000}"/>
    <cellStyle name="_LISEU_INSTALAÇÕES" xfId="5116" xr:uid="{00000000-0005-0000-0000-0000DE100000}"/>
    <cellStyle name="_LISEU_INSTALAÇÕES_HFM Dental" xfId="5117" xr:uid="{00000000-0005-0000-0000-0000DF100000}"/>
    <cellStyle name="_LISEU_IRenda" xfId="5118" xr:uid="{00000000-0005-0000-0000-0000E0100000}"/>
    <cellStyle name="_LISEU_IRenda_APLICAÇÃO" xfId="5119" xr:uid="{00000000-0005-0000-0000-0000E1100000}"/>
    <cellStyle name="_LISEU_IRenda_APLICAÇÃO_HFM Dental" xfId="5120" xr:uid="{00000000-0005-0000-0000-0000E2100000}"/>
    <cellStyle name="_LISEU_IRenda_Check USGAAP" xfId="5121" xr:uid="{00000000-0005-0000-0000-0000E3100000}"/>
    <cellStyle name="_LISEU_IRenda_OP Invest" xfId="5122" xr:uid="{00000000-0005-0000-0000-0000E4100000}"/>
    <cellStyle name="_LISEU_LANÇAMENTO" xfId="5123" xr:uid="{00000000-0005-0000-0000-0000E5100000}"/>
    <cellStyle name="_LISEU_LANÇAMENTO_APLICAÇÃO" xfId="5124" xr:uid="{00000000-0005-0000-0000-0000E6100000}"/>
    <cellStyle name="_LISEU_LANÇAMENTO_APLICAÇÃO_HFM Dental" xfId="5125" xr:uid="{00000000-0005-0000-0000-0000E7100000}"/>
    <cellStyle name="_LISEU_LANÇAMENTO_Check USGAAP" xfId="5126" xr:uid="{00000000-0005-0000-0000-0000E8100000}"/>
    <cellStyle name="_LISEU_LANÇAMENTO_OP Invest" xfId="5127" xr:uid="{00000000-0005-0000-0000-0000E9100000}"/>
    <cellStyle name="_LISEU_LANÇAMENTO_RECLAS DEPREC" xfId="5128" xr:uid="{00000000-0005-0000-0000-0000EA100000}"/>
    <cellStyle name="_LISEU_LANÇAMENTO_SUPORTE ASTROMIG" xfId="5129" xr:uid="{00000000-0005-0000-0000-0000EB100000}"/>
    <cellStyle name="_LISEU_Maq e Equip Hosp" xfId="5130" xr:uid="{00000000-0005-0000-0000-0000EC100000}"/>
    <cellStyle name="_LISEU_Maq e Equip Hosp_HFM Dental" xfId="5131" xr:uid="{00000000-0005-0000-0000-0000ED100000}"/>
    <cellStyle name="_LISEU_MMU" xfId="5132" xr:uid="{00000000-0005-0000-0000-0000EE100000}"/>
    <cellStyle name="_LISEU_MMU_HFM Dental" xfId="5133" xr:uid="{00000000-0005-0000-0000-0000EF100000}"/>
    <cellStyle name="_LISEU_OP Invest" xfId="5134" xr:uid="{00000000-0005-0000-0000-0000F0100000}"/>
    <cellStyle name="_LISEU_OP Invest_HFM Dental" xfId="5135" xr:uid="{00000000-0005-0000-0000-0000F1100000}"/>
    <cellStyle name="_LISEU_Pagnet 042015" xfId="5136" xr:uid="{00000000-0005-0000-0000-0000F2100000}"/>
    <cellStyle name="_LISEU_Plan3" xfId="5137" xr:uid="{00000000-0005-0000-0000-0000F3100000}"/>
    <cellStyle name="_LISEU_Plan3_APLICAÇÃO" xfId="5138" xr:uid="{00000000-0005-0000-0000-0000F4100000}"/>
    <cellStyle name="_LISEU_Plan3_APLICAÇÃO_HFM Dental" xfId="5139" xr:uid="{00000000-0005-0000-0000-0000F5100000}"/>
    <cellStyle name="_LISEU_Plan3_Check USGAAP" xfId="5140" xr:uid="{00000000-0005-0000-0000-0000F6100000}"/>
    <cellStyle name="_LISEU_Plan3_OP Invest" xfId="5141" xr:uid="{00000000-0005-0000-0000-0000F7100000}"/>
    <cellStyle name="_LISEU_Plan3_RECLAS DEPREC" xfId="5142" xr:uid="{00000000-0005-0000-0000-0000F8100000}"/>
    <cellStyle name="_LISEU_Plan3_SUPORTE ASTROMIG" xfId="5143" xr:uid="{00000000-0005-0000-0000-0000F9100000}"/>
    <cellStyle name="_LISEU_Prov Civeis" xfId="5144" xr:uid="{00000000-0005-0000-0000-0000FA100000}"/>
    <cellStyle name="_LISEU_RECLA" xfId="304" xr:uid="{00000000-0005-0000-0000-0000FB100000}"/>
    <cellStyle name="_LISEU_RECLA 989" xfId="305" xr:uid="{00000000-0005-0000-0000-0000FC100000}"/>
    <cellStyle name="_LISEU_RECLAS DEPREC" xfId="5145" xr:uid="{00000000-0005-0000-0000-0000FD100000}"/>
    <cellStyle name="_LISEU_Reclass. GAAP Invest." xfId="5146" xr:uid="{00000000-0005-0000-0000-0000FE100000}"/>
    <cellStyle name="_LISEU_Reclass. GAAP Invest._HFM Dental" xfId="5147" xr:uid="{00000000-0005-0000-0000-0000FF100000}"/>
    <cellStyle name="_LISEU_Resumo Imobilizado" xfId="5148" xr:uid="{00000000-0005-0000-0000-000000110000}"/>
    <cellStyle name="_LISEU_Resumo Imobilizado(ok)" xfId="5149" xr:uid="{00000000-0005-0000-0000-000001110000}"/>
    <cellStyle name="_LISEU_Resumo Imobilizado(ok)_HFM Dental" xfId="5150" xr:uid="{00000000-0005-0000-0000-000002110000}"/>
    <cellStyle name="_LISEU_Resumo Imobilizado_HFM Dental" xfId="5151" xr:uid="{00000000-0005-0000-0000-000003110000}"/>
    <cellStyle name="_LISEU_Sheet9" xfId="5152" xr:uid="{00000000-0005-0000-0000-000004110000}"/>
    <cellStyle name="_LISEU_Sheet9_APLICAÇÃO" xfId="5153" xr:uid="{00000000-0005-0000-0000-000005110000}"/>
    <cellStyle name="_LISEU_Sheet9_APLICAÇÃO_HFM Dental" xfId="5154" xr:uid="{00000000-0005-0000-0000-000006110000}"/>
    <cellStyle name="_LISEU_Sheet9_Check USGAAP" xfId="5155" xr:uid="{00000000-0005-0000-0000-000007110000}"/>
    <cellStyle name="_LISEU_Sheet9_OP Invest" xfId="5156" xr:uid="{00000000-0005-0000-0000-000008110000}"/>
    <cellStyle name="_LISEU_SOFTWARE" xfId="5157" xr:uid="{00000000-0005-0000-0000-000009110000}"/>
    <cellStyle name="_LISEU_SOFTWARE_HFM Dental" xfId="5158" xr:uid="{00000000-0005-0000-0000-00000A110000}"/>
    <cellStyle name="_LISEU_SUPORTE ASTROMIG" xfId="5159" xr:uid="{00000000-0005-0000-0000-00000B110000}"/>
    <cellStyle name="_LISEU_Trial Balance_Dental" xfId="5160" xr:uid="{00000000-0005-0000-0000-00000C110000}"/>
    <cellStyle name="_LISEU_Trial Balance_Dental_HFM Dental" xfId="5161" xr:uid="{00000000-0005-0000-0000-00000D110000}"/>
    <cellStyle name="_LISEU_Veiculos" xfId="5162" xr:uid="{00000000-0005-0000-0000-00000E110000}"/>
    <cellStyle name="_LISEU_Veiculos_HFM Dental" xfId="5163" xr:uid="{00000000-0005-0000-0000-00000F110000}"/>
    <cellStyle name="_LOB_CONSOLIDATED_AGO06" xfId="5164" xr:uid="{00000000-0005-0000-0000-000010110000}"/>
    <cellStyle name="_LOB_CONSOLIDATED_AGO06 2" xfId="5165" xr:uid="{00000000-0005-0000-0000-000011110000}"/>
    <cellStyle name="_LOB_Product" xfId="5166" xr:uid="{00000000-0005-0000-0000-000012110000}"/>
    <cellStyle name="_LOB_Product 2" xfId="5167" xr:uid="{00000000-0005-0000-0000-000013110000}"/>
    <cellStyle name="_LOB_Product 2 2" xfId="5168" xr:uid="{00000000-0005-0000-0000-000014110000}"/>
    <cellStyle name="_LOB_Product 3" xfId="5169" xr:uid="{00000000-0005-0000-0000-000015110000}"/>
    <cellStyle name="_LOB_Product_Apuração PIS COFINS" xfId="5170" xr:uid="{00000000-0005-0000-0000-000016110000}"/>
    <cellStyle name="_LOB_Product_Apuração PIS COFINS 2" xfId="5171" xr:uid="{00000000-0005-0000-0000-000017110000}"/>
    <cellStyle name="_LOTE (2)" xfId="5172" xr:uid="{00000000-0005-0000-0000-000018110000}"/>
    <cellStyle name="_LOTE (2)_Check USGAAP" xfId="5173" xr:uid="{00000000-0005-0000-0000-000019110000}"/>
    <cellStyle name="_LOTE (2)_OP Invest" xfId="5174" xr:uid="{00000000-0005-0000-0000-00001A110000}"/>
    <cellStyle name="_LOTE (2)_Sheet2" xfId="5175" xr:uid="{00000000-0005-0000-0000-00001B110000}"/>
    <cellStyle name="_LOTE (2)_Sheet2_HFM Dental" xfId="5176" xr:uid="{00000000-0005-0000-0000-00001C110000}"/>
    <cellStyle name="_M08" xfId="5177" xr:uid="{00000000-0005-0000-0000-00001D110000}"/>
    <cellStyle name="_M08 2" xfId="5178" xr:uid="{00000000-0005-0000-0000-00001E110000}"/>
    <cellStyle name="_M08_HFM Dental" xfId="5179" xr:uid="{00000000-0005-0000-0000-00001F110000}"/>
    <cellStyle name="_Maq e Equip Hosp" xfId="306" xr:uid="{00000000-0005-0000-0000-000020110000}"/>
    <cellStyle name="_Mar0708" xfId="307" xr:uid="{00000000-0005-0000-0000-000021110000}"/>
    <cellStyle name="_Mar0708_APLICAÇÃO" xfId="5180" xr:uid="{00000000-0005-0000-0000-000022110000}"/>
    <cellStyle name="_Mar0708_APLICAÇÃO_HFM Dental" xfId="5181" xr:uid="{00000000-0005-0000-0000-000023110000}"/>
    <cellStyle name="_Mar0708_Check USGAAP" xfId="5182" xr:uid="{00000000-0005-0000-0000-000024110000}"/>
    <cellStyle name="_Mar0708_HFM" xfId="5183" xr:uid="{00000000-0005-0000-0000-000025110000}"/>
    <cellStyle name="_Mar0708_HFM_APLICAÇÃO" xfId="5184" xr:uid="{00000000-0005-0000-0000-000026110000}"/>
    <cellStyle name="_Mar0708_HFM_APLICAÇÃO_HFM Dental" xfId="5185" xr:uid="{00000000-0005-0000-0000-000027110000}"/>
    <cellStyle name="_Mar0708_HFM_Check USGAAP" xfId="5186" xr:uid="{00000000-0005-0000-0000-000028110000}"/>
    <cellStyle name="_Mar0708_HFM_OP Invest" xfId="5187" xr:uid="{00000000-0005-0000-0000-000029110000}"/>
    <cellStyle name="_Mar0708_HFM_RECLAS DEPREC" xfId="5188" xr:uid="{00000000-0005-0000-0000-00002A110000}"/>
    <cellStyle name="_Mar0708_HFM_SUPORTE ASTROMIG" xfId="5189" xr:uid="{00000000-0005-0000-0000-00002B110000}"/>
    <cellStyle name="_Mar0708_IRenda" xfId="5190" xr:uid="{00000000-0005-0000-0000-00002C110000}"/>
    <cellStyle name="_Mar0708_IRenda_APLICAÇÃO" xfId="5191" xr:uid="{00000000-0005-0000-0000-00002D110000}"/>
    <cellStyle name="_Mar0708_IRenda_APLICAÇÃO_HFM Dental" xfId="5192" xr:uid="{00000000-0005-0000-0000-00002E110000}"/>
    <cellStyle name="_Mar0708_IRenda_Check USGAAP" xfId="5193" xr:uid="{00000000-0005-0000-0000-00002F110000}"/>
    <cellStyle name="_Mar0708_IRenda_OP Invest" xfId="5194" xr:uid="{00000000-0005-0000-0000-000030110000}"/>
    <cellStyle name="_Mar0708_LANÇAMENTO" xfId="5195" xr:uid="{00000000-0005-0000-0000-000031110000}"/>
    <cellStyle name="_Mar0708_LANÇAMENTO_APLICAÇÃO" xfId="5196" xr:uid="{00000000-0005-0000-0000-000032110000}"/>
    <cellStyle name="_Mar0708_LANÇAMENTO_APLICAÇÃO_HFM Dental" xfId="5197" xr:uid="{00000000-0005-0000-0000-000033110000}"/>
    <cellStyle name="_Mar0708_LANÇAMENTO_Check USGAAP" xfId="5198" xr:uid="{00000000-0005-0000-0000-000034110000}"/>
    <cellStyle name="_Mar0708_LANÇAMENTO_OP Invest" xfId="5199" xr:uid="{00000000-0005-0000-0000-000035110000}"/>
    <cellStyle name="_Mar0708_LANÇAMENTO_RECLAS DEPREC" xfId="5200" xr:uid="{00000000-0005-0000-0000-000036110000}"/>
    <cellStyle name="_Mar0708_LANÇAMENTO_SUPORTE ASTROMIG" xfId="5201" xr:uid="{00000000-0005-0000-0000-000037110000}"/>
    <cellStyle name="_Mar0708_OP Invest" xfId="5202" xr:uid="{00000000-0005-0000-0000-000038110000}"/>
    <cellStyle name="_Mar0708_OP Invest_HFM Dental" xfId="5203" xr:uid="{00000000-0005-0000-0000-000039110000}"/>
    <cellStyle name="_Mar0708_Plan3" xfId="5204" xr:uid="{00000000-0005-0000-0000-00003A110000}"/>
    <cellStyle name="_Mar0708_Plan3_APLICAÇÃO" xfId="5205" xr:uid="{00000000-0005-0000-0000-00003B110000}"/>
    <cellStyle name="_Mar0708_Plan3_APLICAÇÃO_HFM Dental" xfId="5206" xr:uid="{00000000-0005-0000-0000-00003C110000}"/>
    <cellStyle name="_Mar0708_Plan3_Check USGAAP" xfId="5207" xr:uid="{00000000-0005-0000-0000-00003D110000}"/>
    <cellStyle name="_Mar0708_Plan3_OP Invest" xfId="5208" xr:uid="{00000000-0005-0000-0000-00003E110000}"/>
    <cellStyle name="_Mar0708_Plan3_RECLAS DEPREC" xfId="5209" xr:uid="{00000000-0005-0000-0000-00003F110000}"/>
    <cellStyle name="_Mar0708_Plan3_SUPORTE ASTROMIG" xfId="5210" xr:uid="{00000000-0005-0000-0000-000040110000}"/>
    <cellStyle name="_Mar0708_Prov Civeis" xfId="5211" xr:uid="{00000000-0005-0000-0000-000041110000}"/>
    <cellStyle name="_Mar0708_RECLAS DEPREC" xfId="5212" xr:uid="{00000000-0005-0000-0000-000042110000}"/>
    <cellStyle name="_Mar0708_Sheet9" xfId="5213" xr:uid="{00000000-0005-0000-0000-000043110000}"/>
    <cellStyle name="_Mar0708_Sheet9_APLICAÇÃO" xfId="5214" xr:uid="{00000000-0005-0000-0000-000044110000}"/>
    <cellStyle name="_Mar0708_Sheet9_APLICAÇÃO_HFM Dental" xfId="5215" xr:uid="{00000000-0005-0000-0000-000045110000}"/>
    <cellStyle name="_Mar0708_Sheet9_Check USGAAP" xfId="5216" xr:uid="{00000000-0005-0000-0000-000046110000}"/>
    <cellStyle name="_Mar0708_Sheet9_OP Invest" xfId="5217" xr:uid="{00000000-0005-0000-0000-000047110000}"/>
    <cellStyle name="_Mar0708_SUPORTE ASTROMIG" xfId="5218" xr:uid="{00000000-0005-0000-0000-000048110000}"/>
    <cellStyle name="_Mar0708_Trial Balance_Dental" xfId="5219" xr:uid="{00000000-0005-0000-0000-000049110000}"/>
    <cellStyle name="_Mar0708_Trial Balance_Dental_HFM Dental" xfId="5220" xr:uid="{00000000-0005-0000-0000-00004A110000}"/>
    <cellStyle name="_Marks, E. -United S-Hong Kon" xfId="5221" xr:uid="{00000000-0005-0000-0000-00004B110000}"/>
    <cellStyle name="_Master Projection WB &amp; Summary (FDM)" xfId="5222" xr:uid="{00000000-0005-0000-0000-00004C110000}"/>
    <cellStyle name="_Master Projection WB &amp; Summary (FDM) 2" xfId="5223" xr:uid="{00000000-0005-0000-0000-00004D110000}"/>
    <cellStyle name="_Master Projection WB &amp; Summary (FDM)_2012-2013 TP - Controllers Summary (JN 12152011)" xfId="5224" xr:uid="{00000000-0005-0000-0000-00004E110000}"/>
    <cellStyle name="_Master Projection WB &amp; Summary (FDM)_2012-2013 TP - Controllers Summary (JN 12152011) 2" xfId="5225" xr:uid="{00000000-0005-0000-0000-00004F110000}"/>
    <cellStyle name="_Master Projection WB &amp; Summary updated" xfId="5226" xr:uid="{00000000-0005-0000-0000-000050110000}"/>
    <cellStyle name="_Master Projection WB &amp; Summary updated 2" xfId="5227" xr:uid="{00000000-0005-0000-0000-000051110000}"/>
    <cellStyle name="_Master Projection WB &amp; Summary updated_2012-2013 TP - Controllers Summary (JN 12152011)" xfId="5228" xr:uid="{00000000-0005-0000-0000-000052110000}"/>
    <cellStyle name="_Master Projection WB &amp; Summary updated_2012-2013 TP - Controllers Summary (JN 12152011) 2" xfId="5229" xr:uid="{00000000-0005-0000-0000-000053110000}"/>
    <cellStyle name="_Master Upstream Projection WB for JVs" xfId="5230" xr:uid="{00000000-0005-0000-0000-000054110000}"/>
    <cellStyle name="_Master Upstream Projection WB for JVs 2" xfId="5231" xr:uid="{00000000-0005-0000-0000-000055110000}"/>
    <cellStyle name="_Master Upstream Projection WB for JVs_2012-2013 TP - Controllers Summary (JN 12152011)" xfId="5232" xr:uid="{00000000-0005-0000-0000-000056110000}"/>
    <cellStyle name="_Master Upstream Projection WB for JVs_2012-2013 TP - Controllers Summary (JN 12152011) 2" xfId="5233" xr:uid="{00000000-0005-0000-0000-000057110000}"/>
    <cellStyle name="_McCloggan, Y. - UK" xfId="5234" xr:uid="{00000000-0005-0000-0000-000058110000}"/>
    <cellStyle name="_MetAdm - Reembolso de Despesas da Matriz - VC - 201109" xfId="5235" xr:uid="{00000000-0005-0000-0000-000059110000}"/>
    <cellStyle name="_MetLife Afore - FAS 109 E&amp;Y" xfId="5236" xr:uid="{00000000-0005-0000-0000-00005A110000}"/>
    <cellStyle name="_MetLife Afore - FAS 109 E&amp;Y 2" xfId="5237" xr:uid="{00000000-0005-0000-0000-00005B110000}"/>
    <cellStyle name="_MetLife Afore - FAS 109 E&amp;Y_APLICAÇÃO" xfId="5238" xr:uid="{00000000-0005-0000-0000-00005C110000}"/>
    <cellStyle name="_MetLife Afore - FAS 109 E&amp;Y_APLICAÇÃO_HFM Dental" xfId="5239" xr:uid="{00000000-0005-0000-0000-00005D110000}"/>
    <cellStyle name="_MetLife Afore - FAS 109 E&amp;Y_Check USGAAP" xfId="5240" xr:uid="{00000000-0005-0000-0000-00005E110000}"/>
    <cellStyle name="_MetLife Afore - FAS 109 E&amp;Y_Check USGAAP 2" xfId="5241" xr:uid="{00000000-0005-0000-0000-00005F110000}"/>
    <cellStyle name="_MetLife Afore - FAS 109 E&amp;Y_Check USGAAP_1" xfId="5242" xr:uid="{00000000-0005-0000-0000-000060110000}"/>
    <cellStyle name="_MetLife Afore - FAS 109 E&amp;Y_Check USGAAP_1 2" xfId="5243" xr:uid="{00000000-0005-0000-0000-000061110000}"/>
    <cellStyle name="_MetLife Afore - FAS 109 E&amp;Y_Check USGAAP_2" xfId="5244" xr:uid="{00000000-0005-0000-0000-000062110000}"/>
    <cellStyle name="_MetLife Afore - FAS 109 E&amp;Y_Check USGAAP_2 2" xfId="5245" xr:uid="{00000000-0005-0000-0000-000063110000}"/>
    <cellStyle name="_MetLife Afore - FAS 109 E&amp;Y_Check USGAAP_Check USGAAP" xfId="5246" xr:uid="{00000000-0005-0000-0000-000064110000}"/>
    <cellStyle name="_MetLife Afore - FAS 109 E&amp;Y_Check USGAAP_Check USGAAP 2" xfId="5247" xr:uid="{00000000-0005-0000-0000-000065110000}"/>
    <cellStyle name="_MetLife Afore - FAS 109 E&amp;Y_OP Invest" xfId="5248" xr:uid="{00000000-0005-0000-0000-000066110000}"/>
    <cellStyle name="_MetLife Afore - FAS 109 E&amp;Y_OP Invest 2" xfId="5249" xr:uid="{00000000-0005-0000-0000-000067110000}"/>
    <cellStyle name="_MetLife Afore - FAS 109 E&amp;Y_Plan2" xfId="5250" xr:uid="{00000000-0005-0000-0000-000068110000}"/>
    <cellStyle name="_Metlife Afore Mexico ITP 2007 V3 Def(LRV290208)" xfId="5251" xr:uid="{00000000-0005-0000-0000-000069110000}"/>
    <cellStyle name="_MetLife Afore TIP 2007" xfId="5252" xr:uid="{00000000-0005-0000-0000-00006A110000}"/>
    <cellStyle name="_MetLife Afore TIP 2007 2" xfId="5253" xr:uid="{00000000-0005-0000-0000-00006B110000}"/>
    <cellStyle name="_MetLife Afore TIP 2007_APLICAÇÃO" xfId="5254" xr:uid="{00000000-0005-0000-0000-00006C110000}"/>
    <cellStyle name="_MetLife Afore TIP 2007_APLICAÇÃO_HFM Dental" xfId="5255" xr:uid="{00000000-0005-0000-0000-00006D110000}"/>
    <cellStyle name="_MetLife Afore TIP 2007_Check USGAAP" xfId="5256" xr:uid="{00000000-0005-0000-0000-00006E110000}"/>
    <cellStyle name="_MetLife Afore TIP 2007_Check USGAAP 2" xfId="5257" xr:uid="{00000000-0005-0000-0000-00006F110000}"/>
    <cellStyle name="_MetLife Afore TIP 2007_Check USGAAP_1" xfId="5258" xr:uid="{00000000-0005-0000-0000-000070110000}"/>
    <cellStyle name="_MetLife Afore TIP 2007_Check USGAAP_1 2" xfId="5259" xr:uid="{00000000-0005-0000-0000-000071110000}"/>
    <cellStyle name="_MetLife Afore TIP 2007_Check USGAAP_2" xfId="5260" xr:uid="{00000000-0005-0000-0000-000072110000}"/>
    <cellStyle name="_MetLife Afore TIP 2007_Check USGAAP_2 2" xfId="5261" xr:uid="{00000000-0005-0000-0000-000073110000}"/>
    <cellStyle name="_MetLife Afore TIP 2007_Check USGAAP_Check USGAAP" xfId="5262" xr:uid="{00000000-0005-0000-0000-000074110000}"/>
    <cellStyle name="_MetLife Afore TIP 2007_Check USGAAP_Check USGAAP 2" xfId="5263" xr:uid="{00000000-0005-0000-0000-000075110000}"/>
    <cellStyle name="_MetLife Afore TIP 2007_OP Invest" xfId="5264" xr:uid="{00000000-0005-0000-0000-000076110000}"/>
    <cellStyle name="_MetLife Afore TIP 2007_OP Invest 2" xfId="5265" xr:uid="{00000000-0005-0000-0000-000077110000}"/>
    <cellStyle name="_MetLife Afore TIP 2007_Plan2" xfId="5266" xr:uid="{00000000-0005-0000-0000-000078110000}"/>
    <cellStyle name="_Metlife Diferido AF 2007" xfId="5267" xr:uid="{00000000-0005-0000-0000-000079110000}"/>
    <cellStyle name="_Metlife Diferido AF 2007_HFM Dental" xfId="5268" xr:uid="{00000000-0005-0000-0000-00007A110000}"/>
    <cellStyle name="_MetLife Mexico Afore Income Tax Provision Template" xfId="5269" xr:uid="{00000000-0005-0000-0000-00007B110000}"/>
    <cellStyle name="_MetLife Mexico Seguros ITP" xfId="5270" xr:uid="{00000000-0005-0000-0000-00007C110000}"/>
    <cellStyle name="_Metlife Pensiones Mexico ITP" xfId="5271" xr:uid="{00000000-0005-0000-0000-00007D110000}"/>
    <cellStyle name="_Metlife_0109" xfId="308" xr:uid="{00000000-0005-0000-0000-00007E110000}"/>
    <cellStyle name="_Metlife_0109 2" xfId="5272" xr:uid="{00000000-0005-0000-0000-00007F110000}"/>
    <cellStyle name="_Metlife_0109_HFM Dental" xfId="5273" xr:uid="{00000000-0005-0000-0000-000080110000}"/>
    <cellStyle name="_Metlife_0109_Plan1" xfId="5274" xr:uid="{00000000-0005-0000-0000-000081110000}"/>
    <cellStyle name="_Metlife_0109_Plan1 2" xfId="5275" xr:uid="{00000000-0005-0000-0000-000082110000}"/>
    <cellStyle name="_Metlife_0109_Razão 2013" xfId="5276" xr:uid="{00000000-0005-0000-0000-000083110000}"/>
    <cellStyle name="_Metlife_0110" xfId="5277" xr:uid="{00000000-0005-0000-0000-000084110000}"/>
    <cellStyle name="_Metlife_0110 2" xfId="5278" xr:uid="{00000000-0005-0000-0000-000085110000}"/>
    <cellStyle name="_Metlife_0110_HFM Dental" xfId="5279" xr:uid="{00000000-0005-0000-0000-000086110000}"/>
    <cellStyle name="_Metlife_0111" xfId="5280" xr:uid="{00000000-0005-0000-0000-000087110000}"/>
    <cellStyle name="_Metlife_0111 2" xfId="5281" xr:uid="{00000000-0005-0000-0000-000088110000}"/>
    <cellStyle name="_Metlife_0111_HFM Dental" xfId="5282" xr:uid="{00000000-0005-0000-0000-000089110000}"/>
    <cellStyle name="_Metlife_0209" xfId="309" xr:uid="{00000000-0005-0000-0000-00008A110000}"/>
    <cellStyle name="_Metlife_0209 2" xfId="5283" xr:uid="{00000000-0005-0000-0000-00008B110000}"/>
    <cellStyle name="_Metlife_0209_HFM Dental" xfId="5284" xr:uid="{00000000-0005-0000-0000-00008C110000}"/>
    <cellStyle name="_Metlife_0209_Plan1" xfId="5285" xr:uid="{00000000-0005-0000-0000-00008D110000}"/>
    <cellStyle name="_Metlife_0209_Plan1 2" xfId="5286" xr:uid="{00000000-0005-0000-0000-00008E110000}"/>
    <cellStyle name="_Metlife_0209_Razão 2013" xfId="5287" xr:uid="{00000000-0005-0000-0000-00008F110000}"/>
    <cellStyle name="_Metlife_0210" xfId="5288" xr:uid="{00000000-0005-0000-0000-000090110000}"/>
    <cellStyle name="_Metlife_0210 2" xfId="5289" xr:uid="{00000000-0005-0000-0000-000091110000}"/>
    <cellStyle name="_Metlife_0210_HFM Dental" xfId="5290" xr:uid="{00000000-0005-0000-0000-000092110000}"/>
    <cellStyle name="_Metlife_0309" xfId="310" xr:uid="{00000000-0005-0000-0000-000093110000}"/>
    <cellStyle name="_Metlife_0309 2" xfId="5291" xr:uid="{00000000-0005-0000-0000-000094110000}"/>
    <cellStyle name="_Metlife_0309_HFM Dental" xfId="5292" xr:uid="{00000000-0005-0000-0000-000095110000}"/>
    <cellStyle name="_Metlife_0309_Plan1" xfId="5293" xr:uid="{00000000-0005-0000-0000-000096110000}"/>
    <cellStyle name="_Metlife_0309_Plan1 2" xfId="5294" xr:uid="{00000000-0005-0000-0000-000097110000}"/>
    <cellStyle name="_Metlife_0309_Razão 2013" xfId="5295" xr:uid="{00000000-0005-0000-0000-000098110000}"/>
    <cellStyle name="_Metlife_0409" xfId="311" xr:uid="{00000000-0005-0000-0000-000099110000}"/>
    <cellStyle name="_Metlife_0409 2" xfId="5296" xr:uid="{00000000-0005-0000-0000-00009A110000}"/>
    <cellStyle name="_Metlife_0409_HFM Dental" xfId="5297" xr:uid="{00000000-0005-0000-0000-00009B110000}"/>
    <cellStyle name="_Metlife_0409_Plan1" xfId="5298" xr:uid="{00000000-0005-0000-0000-00009C110000}"/>
    <cellStyle name="_Metlife_0409_Plan1 2" xfId="5299" xr:uid="{00000000-0005-0000-0000-00009D110000}"/>
    <cellStyle name="_Metlife_0409_Razão 2013" xfId="5300" xr:uid="{00000000-0005-0000-0000-00009E110000}"/>
    <cellStyle name="_Metlife_0410" xfId="5301" xr:uid="{00000000-0005-0000-0000-00009F110000}"/>
    <cellStyle name="_Metlife_0410 2" xfId="5302" xr:uid="{00000000-0005-0000-0000-0000A0110000}"/>
    <cellStyle name="_Metlife_0410_HFM Dental" xfId="5303" xr:uid="{00000000-0005-0000-0000-0000A1110000}"/>
    <cellStyle name="_Metlife_0509" xfId="312" xr:uid="{00000000-0005-0000-0000-0000A2110000}"/>
    <cellStyle name="_Metlife_0509 2" xfId="5304" xr:uid="{00000000-0005-0000-0000-0000A3110000}"/>
    <cellStyle name="_Metlife_0509_HFM Dental" xfId="5305" xr:uid="{00000000-0005-0000-0000-0000A4110000}"/>
    <cellStyle name="_Metlife_0509_Plan1" xfId="5306" xr:uid="{00000000-0005-0000-0000-0000A5110000}"/>
    <cellStyle name="_Metlife_0509_Plan1 2" xfId="5307" xr:uid="{00000000-0005-0000-0000-0000A6110000}"/>
    <cellStyle name="_Metlife_0509_Razão 2013" xfId="5308" xr:uid="{00000000-0005-0000-0000-0000A7110000}"/>
    <cellStyle name="_Metlife_0609" xfId="313" xr:uid="{00000000-0005-0000-0000-0000A8110000}"/>
    <cellStyle name="_Metlife_0609 2" xfId="5309" xr:uid="{00000000-0005-0000-0000-0000A9110000}"/>
    <cellStyle name="_Metlife_0609_HFM Dental" xfId="5310" xr:uid="{00000000-0005-0000-0000-0000AA110000}"/>
    <cellStyle name="_Metlife_0609_Plan1" xfId="5311" xr:uid="{00000000-0005-0000-0000-0000AB110000}"/>
    <cellStyle name="_Metlife_0609_Plan1 2" xfId="5312" xr:uid="{00000000-0005-0000-0000-0000AC110000}"/>
    <cellStyle name="_Metlife_0609_Razão 2013" xfId="5313" xr:uid="{00000000-0005-0000-0000-0000AD110000}"/>
    <cellStyle name="_Metlife_0610" xfId="5314" xr:uid="{00000000-0005-0000-0000-0000AE110000}"/>
    <cellStyle name="_Metlife_0610 2" xfId="5315" xr:uid="{00000000-0005-0000-0000-0000AF110000}"/>
    <cellStyle name="_Metlife_0610_HFM Dental" xfId="5316" xr:uid="{00000000-0005-0000-0000-0000B0110000}"/>
    <cellStyle name="_Metlife_0709" xfId="314" xr:uid="{00000000-0005-0000-0000-0000B1110000}"/>
    <cellStyle name="_Metlife_0709 2" xfId="5317" xr:uid="{00000000-0005-0000-0000-0000B2110000}"/>
    <cellStyle name="_Metlife_0709_HFM Dental" xfId="5318" xr:uid="{00000000-0005-0000-0000-0000B3110000}"/>
    <cellStyle name="_Metlife_0709_Plan1" xfId="5319" xr:uid="{00000000-0005-0000-0000-0000B4110000}"/>
    <cellStyle name="_Metlife_0709_Plan1 2" xfId="5320" xr:uid="{00000000-0005-0000-0000-0000B5110000}"/>
    <cellStyle name="_Metlife_0709_Razão 2013" xfId="5321" xr:uid="{00000000-0005-0000-0000-0000B6110000}"/>
    <cellStyle name="_Metlife_0809" xfId="315" xr:uid="{00000000-0005-0000-0000-0000B7110000}"/>
    <cellStyle name="_Metlife_0809 2" xfId="5322" xr:uid="{00000000-0005-0000-0000-0000B8110000}"/>
    <cellStyle name="_Metlife_0809_HFM Dental" xfId="5323" xr:uid="{00000000-0005-0000-0000-0000B9110000}"/>
    <cellStyle name="_Metlife_0809_Plan1" xfId="5324" xr:uid="{00000000-0005-0000-0000-0000BA110000}"/>
    <cellStyle name="_Metlife_0809_Plan1 2" xfId="5325" xr:uid="{00000000-0005-0000-0000-0000BB110000}"/>
    <cellStyle name="_Metlife_0809_Razão 2013" xfId="5326" xr:uid="{00000000-0005-0000-0000-0000BC110000}"/>
    <cellStyle name="_Metlife_0810" xfId="5327" xr:uid="{00000000-0005-0000-0000-0000BD110000}"/>
    <cellStyle name="_Metlife_0810 2" xfId="5328" xr:uid="{00000000-0005-0000-0000-0000BE110000}"/>
    <cellStyle name="_Metlife_0810_HFM Dental" xfId="5329" xr:uid="{00000000-0005-0000-0000-0000BF110000}"/>
    <cellStyle name="_Metlife_0909" xfId="316" xr:uid="{00000000-0005-0000-0000-0000C0110000}"/>
    <cellStyle name="_Metlife_0909 2" xfId="5330" xr:uid="{00000000-0005-0000-0000-0000C1110000}"/>
    <cellStyle name="_Metlife_0909_HFM Dental" xfId="5331" xr:uid="{00000000-0005-0000-0000-0000C2110000}"/>
    <cellStyle name="_Metlife_0909_Plan1" xfId="5332" xr:uid="{00000000-0005-0000-0000-0000C3110000}"/>
    <cellStyle name="_Metlife_0909_Plan1 2" xfId="5333" xr:uid="{00000000-0005-0000-0000-0000C4110000}"/>
    <cellStyle name="_Metlife_0909_Razão 2013" xfId="5334" xr:uid="{00000000-0005-0000-0000-0000C5110000}"/>
    <cellStyle name="_Metlife_1010" xfId="5335" xr:uid="{00000000-0005-0000-0000-0000C6110000}"/>
    <cellStyle name="_Metlife_1010 2" xfId="5336" xr:uid="{00000000-0005-0000-0000-0000C7110000}"/>
    <cellStyle name="_Metlife_1010_HFM Dental" xfId="5337" xr:uid="{00000000-0005-0000-0000-0000C8110000}"/>
    <cellStyle name="_Metlife_1109" xfId="5338" xr:uid="{00000000-0005-0000-0000-0000C9110000}"/>
    <cellStyle name="_Metlife_1109 2" xfId="5339" xr:uid="{00000000-0005-0000-0000-0000CA110000}"/>
    <cellStyle name="_Metlife_1109_HFM Dental" xfId="5340" xr:uid="{00000000-0005-0000-0000-0000CB110000}"/>
    <cellStyle name="_Metlife_1110" xfId="5341" xr:uid="{00000000-0005-0000-0000-0000CC110000}"/>
    <cellStyle name="_Metlife_1110 2" xfId="5342" xr:uid="{00000000-0005-0000-0000-0000CD110000}"/>
    <cellStyle name="_Metlife_1110_HFM Dental" xfId="5343" xr:uid="{00000000-0005-0000-0000-0000CE110000}"/>
    <cellStyle name="_Metlife_1209" xfId="5344" xr:uid="{00000000-0005-0000-0000-0000CF110000}"/>
    <cellStyle name="_Metlife_1209 2" xfId="5345" xr:uid="{00000000-0005-0000-0000-0000D0110000}"/>
    <cellStyle name="_Metlife_1209_HFM Dental" xfId="5346" xr:uid="{00000000-0005-0000-0000-0000D1110000}"/>
    <cellStyle name="_Metlife_1210" xfId="5347" xr:uid="{00000000-0005-0000-0000-0000D2110000}"/>
    <cellStyle name="_Metlife_1210 2" xfId="5348" xr:uid="{00000000-0005-0000-0000-0000D3110000}"/>
    <cellStyle name="_Metlife_1210_HFM Dental" xfId="5349" xr:uid="{00000000-0005-0000-0000-0000D4110000}"/>
    <cellStyle name="_MetLife_Local_Projct_0806" xfId="5350" xr:uid="{00000000-0005-0000-0000-0000D5110000}"/>
    <cellStyle name="_MetLife_Local_Projct_0806 2" xfId="5351" xr:uid="{00000000-0005-0000-0000-0000D6110000}"/>
    <cellStyle name="_Metropolitan" xfId="317" xr:uid="{00000000-0005-0000-0000-0000D7110000}"/>
    <cellStyle name="_Metropolitan_1" xfId="5352" xr:uid="{00000000-0005-0000-0000-0000D8110000}"/>
    <cellStyle name="_Metropolitan_1_Check USGAAP" xfId="5353" xr:uid="{00000000-0005-0000-0000-0000D9110000}"/>
    <cellStyle name="_Metropolitan_1_Imobilizado - 2011-11" xfId="5354" xr:uid="{00000000-0005-0000-0000-0000DA110000}"/>
    <cellStyle name="_Metropolitan_1_Imobilizado - 2012006" xfId="5355" xr:uid="{00000000-0005-0000-0000-0000DB110000}"/>
    <cellStyle name="_Metropolitan_1_OP Invest" xfId="5356" xr:uid="{00000000-0005-0000-0000-0000DC110000}"/>
    <cellStyle name="_Metropolitan_1_Sheet2" xfId="5357" xr:uid="{00000000-0005-0000-0000-0000DD110000}"/>
    <cellStyle name="_Metropolitan_1_Sheet2_HFM Dental" xfId="5358" xr:uid="{00000000-0005-0000-0000-0000DE110000}"/>
    <cellStyle name="_Metropolitan_13332-MAQ_EQPTOS NAO HOSP-ODONT" xfId="5359" xr:uid="{00000000-0005-0000-0000-0000DF110000}"/>
    <cellStyle name="_Metropolitan_201110_Contingências Metropolitan - Consolidada" xfId="5360" xr:uid="{00000000-0005-0000-0000-0000E0110000}"/>
    <cellStyle name="_Metropolitan_201111_Contingências Metropolitan - Consolidada" xfId="5361" xr:uid="{00000000-0005-0000-0000-0000E1110000}"/>
    <cellStyle name="_Metropolitan_201112_Contingências Metropolitan - Consolidada_final" xfId="5362" xr:uid="{00000000-0005-0000-0000-0000E2110000}"/>
    <cellStyle name="_Metropolitan_APLICAÇÃO" xfId="5363" xr:uid="{00000000-0005-0000-0000-0000E3110000}"/>
    <cellStyle name="_Metropolitan_BENFEITORIAS" xfId="5364" xr:uid="{00000000-0005-0000-0000-0000E4110000}"/>
    <cellStyle name="_Metropolitan_Calculo - PIS-COFINS-IR-CS_2011003" xfId="5365" xr:uid="{00000000-0005-0000-0000-0000E5110000}"/>
    <cellStyle name="_Metropolitan_Check USGAAP" xfId="5366" xr:uid="{00000000-0005-0000-0000-0000E6110000}"/>
    <cellStyle name="_Metropolitan_Check USGAAP_1" xfId="5367" xr:uid="{00000000-0005-0000-0000-0000E7110000}"/>
    <cellStyle name="_Metropolitan_Check USGAAP_1_Check USGAAP" xfId="5368" xr:uid="{00000000-0005-0000-0000-0000E8110000}"/>
    <cellStyle name="_Metropolitan_Check USGAAP_1011" xfId="5369" xr:uid="{00000000-0005-0000-0000-0000E9110000}"/>
    <cellStyle name="_Metropolitan_Check USGAAP_10-11" xfId="5370" xr:uid="{00000000-0005-0000-0000-0000EA110000}"/>
    <cellStyle name="_Metropolitan_Check USGAAP_10-11_Check USGAAP" xfId="5371" xr:uid="{00000000-0005-0000-0000-0000EB110000}"/>
    <cellStyle name="_Metropolitan_Check USGAAP_10-11_Check USGAAP_1011" xfId="5372" xr:uid="{00000000-0005-0000-0000-0000EC110000}"/>
    <cellStyle name="_Metropolitan_Check USGAAP_10-11_Check USGAAP_10-11" xfId="5373" xr:uid="{00000000-0005-0000-0000-0000ED110000}"/>
    <cellStyle name="_Metropolitan_Check USGAAP_Check USGAAP" xfId="5374" xr:uid="{00000000-0005-0000-0000-0000EE110000}"/>
    <cellStyle name="_Metropolitan_De-Para Planilha de Lçtos" xfId="5375" xr:uid="{00000000-0005-0000-0000-0000EF110000}"/>
    <cellStyle name="_Metropolitan_Dissídio_082011_Dental" xfId="5376" xr:uid="{00000000-0005-0000-0000-0000F0110000}"/>
    <cellStyle name="_Metropolitan_HARDWARE" xfId="5377" xr:uid="{00000000-0005-0000-0000-0000F1110000}"/>
    <cellStyle name="_Metropolitan_HFM Dental" xfId="5378" xr:uid="{00000000-0005-0000-0000-0000F2110000}"/>
    <cellStyle name="_Metropolitan_Imobilizado - 2011-11" xfId="5379" xr:uid="{00000000-0005-0000-0000-0000F3110000}"/>
    <cellStyle name="_Metropolitan_Imobilizado - 2012006" xfId="5380" xr:uid="{00000000-0005-0000-0000-0000F4110000}"/>
    <cellStyle name="_Metropolitan_INSTALAÇÕES" xfId="5381" xr:uid="{00000000-0005-0000-0000-0000F5110000}"/>
    <cellStyle name="_Metropolitan_Junho2011" xfId="5382" xr:uid="{00000000-0005-0000-0000-0000F6110000}"/>
    <cellStyle name="_Metropolitan_Local_Projct_0806" xfId="5383" xr:uid="{00000000-0005-0000-0000-0000F7110000}"/>
    <cellStyle name="_Metropolitan_Local_Projct_0806 2" xfId="5384" xr:uid="{00000000-0005-0000-0000-0000F8110000}"/>
    <cellStyle name="_Metropolitan_LOTE (2)" xfId="5385" xr:uid="{00000000-0005-0000-0000-0000F9110000}"/>
    <cellStyle name="_Metropolitan_LOTE (2) 2" xfId="5386" xr:uid="{00000000-0005-0000-0000-0000FA110000}"/>
    <cellStyle name="_Metropolitan_LOTE (2)_Check USGAAP" xfId="5387" xr:uid="{00000000-0005-0000-0000-0000FB110000}"/>
    <cellStyle name="_Metropolitan_LOTE (2)_Check USGAAP 2" xfId="5388" xr:uid="{00000000-0005-0000-0000-0000FC110000}"/>
    <cellStyle name="_Metropolitan_LOTE (2)_Check USGAAP_1" xfId="5389" xr:uid="{00000000-0005-0000-0000-0000FD110000}"/>
    <cellStyle name="_Metropolitan_LOTE (2)_Check USGAAP_1 2" xfId="5390" xr:uid="{00000000-0005-0000-0000-0000FE110000}"/>
    <cellStyle name="_Metropolitan_LOTE (2)_Check USGAAP_2" xfId="5391" xr:uid="{00000000-0005-0000-0000-0000FF110000}"/>
    <cellStyle name="_Metropolitan_LOTE (2)_Check USGAAP_2 2" xfId="5392" xr:uid="{00000000-0005-0000-0000-000000120000}"/>
    <cellStyle name="_Metropolitan_LOTE (2)_Check USGAAP_Check USGAAP" xfId="5393" xr:uid="{00000000-0005-0000-0000-000001120000}"/>
    <cellStyle name="_Metropolitan_LOTE (2)_Check USGAAP_Check USGAAP 2" xfId="5394" xr:uid="{00000000-0005-0000-0000-000002120000}"/>
    <cellStyle name="_Metropolitan_LOTE (2)_HFM Dental" xfId="5395" xr:uid="{00000000-0005-0000-0000-000003120000}"/>
    <cellStyle name="_Metropolitan_LOTE (2)_OP Invest" xfId="5396" xr:uid="{00000000-0005-0000-0000-000004120000}"/>
    <cellStyle name="_Metropolitan_LOTE (2)_OP Invest 2" xfId="5397" xr:uid="{00000000-0005-0000-0000-000005120000}"/>
    <cellStyle name="_Metropolitan_LOTE (2)_Sheet2" xfId="5398" xr:uid="{00000000-0005-0000-0000-000006120000}"/>
    <cellStyle name="_Metropolitan_Maq e Equip Hosp" xfId="5399" xr:uid="{00000000-0005-0000-0000-000007120000}"/>
    <cellStyle name="_Metropolitan_MetAdm" xfId="5400" xr:uid="{00000000-0005-0000-0000-000008120000}"/>
    <cellStyle name="_Metropolitan_Metropolitan" xfId="5401" xr:uid="{00000000-0005-0000-0000-000009120000}"/>
    <cellStyle name="_Metropolitan_Metropolitan_Check USGAAP" xfId="5402" xr:uid="{00000000-0005-0000-0000-00000A120000}"/>
    <cellStyle name="_Metropolitan_Metropolitan_OP Invest" xfId="5403" xr:uid="{00000000-0005-0000-0000-00000B120000}"/>
    <cellStyle name="_Metropolitan_Metropolitan_Sheet2" xfId="5404" xr:uid="{00000000-0005-0000-0000-00000C120000}"/>
    <cellStyle name="_Metropolitan_Metropolitan_Sheet2_HFM Dental" xfId="5405" xr:uid="{00000000-0005-0000-0000-00000D120000}"/>
    <cellStyle name="_Metropolitan_MMU" xfId="5406" xr:uid="{00000000-0005-0000-0000-00000E120000}"/>
    <cellStyle name="_Metropolitan_OP Invest" xfId="5407" xr:uid="{00000000-0005-0000-0000-00000F120000}"/>
    <cellStyle name="_Metropolitan_PIS e COFINS " xfId="5408" xr:uid="{00000000-0005-0000-0000-000010120000}"/>
    <cellStyle name="_Metropolitan_Plan1" xfId="5409" xr:uid="{00000000-0005-0000-0000-000011120000}"/>
    <cellStyle name="_Metropolitan_Plan1_HFM Dental" xfId="5410" xr:uid="{00000000-0005-0000-0000-000012120000}"/>
    <cellStyle name="_Metropolitan_Plan2" xfId="5411" xr:uid="{00000000-0005-0000-0000-000013120000}"/>
    <cellStyle name="_Metropolitan_Plan2_HFM Dental" xfId="5412" xr:uid="{00000000-0005-0000-0000-000014120000}"/>
    <cellStyle name="_Metropolitan_Plan3" xfId="5413" xr:uid="{00000000-0005-0000-0000-000015120000}"/>
    <cellStyle name="_Metropolitan_Plan3_HFM Dental" xfId="5414" xr:uid="{00000000-0005-0000-0000-000016120000}"/>
    <cellStyle name="_Metropolitan_PROV. TEC." xfId="5415" xr:uid="{00000000-0005-0000-0000-000017120000}"/>
    <cellStyle name="_Metropolitan_public jan" xfId="5416" xr:uid="{00000000-0005-0000-0000-000018120000}"/>
    <cellStyle name="_Metropolitan_Resumo Imobilizado" xfId="5417" xr:uid="{00000000-0005-0000-0000-000019120000}"/>
    <cellStyle name="_Metropolitan_Resumo Imobilizado(ok)" xfId="5418" xr:uid="{00000000-0005-0000-0000-00001A120000}"/>
    <cellStyle name="_Metropolitan_Reversão" xfId="5419" xr:uid="{00000000-0005-0000-0000-00001B120000}"/>
    <cellStyle name="_Metropolitan_Reversão 2" xfId="5420" xr:uid="{00000000-0005-0000-0000-00001C120000}"/>
    <cellStyle name="_Metropolitan_Reversão_APLICAÇÃO" xfId="5421" xr:uid="{00000000-0005-0000-0000-00001D120000}"/>
    <cellStyle name="_Metropolitan_Reversão_APLICAÇÃO_HFM Dental" xfId="5422" xr:uid="{00000000-0005-0000-0000-00001E120000}"/>
    <cellStyle name="_Metropolitan_Reversão_Check USGAAP" xfId="5423" xr:uid="{00000000-0005-0000-0000-00001F120000}"/>
    <cellStyle name="_Metropolitan_Reversão_Check USGAAP 2" xfId="5424" xr:uid="{00000000-0005-0000-0000-000020120000}"/>
    <cellStyle name="_Metropolitan_Reversão_Check USGAAP_1" xfId="5425" xr:uid="{00000000-0005-0000-0000-000021120000}"/>
    <cellStyle name="_Metropolitan_Reversão_Check USGAAP_1 2" xfId="5426" xr:uid="{00000000-0005-0000-0000-000022120000}"/>
    <cellStyle name="_Metropolitan_Reversão_Check USGAAP_2" xfId="5427" xr:uid="{00000000-0005-0000-0000-000023120000}"/>
    <cellStyle name="_Metropolitan_Reversão_Check USGAAP_2 2" xfId="5428" xr:uid="{00000000-0005-0000-0000-000024120000}"/>
    <cellStyle name="_Metropolitan_Reversão_Check USGAAP_Check USGAAP" xfId="5429" xr:uid="{00000000-0005-0000-0000-000025120000}"/>
    <cellStyle name="_Metropolitan_Reversão_Check USGAAP_Check USGAAP 2" xfId="5430" xr:uid="{00000000-0005-0000-0000-000026120000}"/>
    <cellStyle name="_Metropolitan_Reversão_OP Invest" xfId="5431" xr:uid="{00000000-0005-0000-0000-000027120000}"/>
    <cellStyle name="_Metropolitan_Reversão_OP Invest 2" xfId="5432" xr:uid="{00000000-0005-0000-0000-000028120000}"/>
    <cellStyle name="_Metropolitan_Reversão_Plan2" xfId="5433" xr:uid="{00000000-0005-0000-0000-000029120000}"/>
    <cellStyle name="_Metropolitan_Saldo_Prov_RH_0711" xfId="5434" xr:uid="{00000000-0005-0000-0000-00002A120000}"/>
    <cellStyle name="_Metropolitan_Sheet1" xfId="5435" xr:uid="{00000000-0005-0000-0000-00002B120000}"/>
    <cellStyle name="_Metropolitan_Sheet1_Check USGAAP" xfId="5436" xr:uid="{00000000-0005-0000-0000-00002C120000}"/>
    <cellStyle name="_Metropolitan_Sheet1_Hardware" xfId="5437" xr:uid="{00000000-0005-0000-0000-00002D120000}"/>
    <cellStyle name="_Metropolitan_Sheet1_Hardware 2" xfId="5438" xr:uid="{00000000-0005-0000-0000-00002E120000}"/>
    <cellStyle name="_Metropolitan_Sheet1_Hardware_HFM Dental" xfId="5439" xr:uid="{00000000-0005-0000-0000-00002F120000}"/>
    <cellStyle name="_Metropolitan_Sheet1_MMU" xfId="5440" xr:uid="{00000000-0005-0000-0000-000030120000}"/>
    <cellStyle name="_Metropolitan_Sheet1_MMU 2" xfId="5441" xr:uid="{00000000-0005-0000-0000-000031120000}"/>
    <cellStyle name="_Metropolitan_Sheet1_MMU_HFM Dental" xfId="5442" xr:uid="{00000000-0005-0000-0000-000032120000}"/>
    <cellStyle name="_Metropolitan_Sheet1_OP Invest" xfId="5443" xr:uid="{00000000-0005-0000-0000-000033120000}"/>
    <cellStyle name="_Metropolitan_Sheet1_Refrigeração" xfId="5444" xr:uid="{00000000-0005-0000-0000-000034120000}"/>
    <cellStyle name="_Metropolitan_Sheet1_Refrigeração 2" xfId="5445" xr:uid="{00000000-0005-0000-0000-000035120000}"/>
    <cellStyle name="_Metropolitan_Sheet1_Refrigeração_HFM Dental" xfId="5446" xr:uid="{00000000-0005-0000-0000-000036120000}"/>
    <cellStyle name="_Metropolitan_Sheet1_Resumo Imobilizado" xfId="5447" xr:uid="{00000000-0005-0000-0000-000037120000}"/>
    <cellStyle name="_Metropolitan_Sheet1_Resumo Imobilizado 2" xfId="5448" xr:uid="{00000000-0005-0000-0000-000038120000}"/>
    <cellStyle name="_Metropolitan_Sheet1_Sheet1" xfId="5449" xr:uid="{00000000-0005-0000-0000-000039120000}"/>
    <cellStyle name="_Metropolitan_Sheet1_Sheet2" xfId="5450" xr:uid="{00000000-0005-0000-0000-00003A120000}"/>
    <cellStyle name="_Metropolitan_Sheet1_Sheet2_HFM Dental" xfId="5451" xr:uid="{00000000-0005-0000-0000-00003B120000}"/>
    <cellStyle name="_Metropolitan_Sheet12" xfId="5452" xr:uid="{00000000-0005-0000-0000-00003C120000}"/>
    <cellStyle name="_Metropolitan_Sheet2" xfId="5453" xr:uid="{00000000-0005-0000-0000-00003D120000}"/>
    <cellStyle name="_Metropolitan_Sheet2 2" xfId="5454" xr:uid="{00000000-0005-0000-0000-00003E120000}"/>
    <cellStyle name="_Metropolitan_Sheet2 3" xfId="5455" xr:uid="{00000000-0005-0000-0000-00003F120000}"/>
    <cellStyle name="_Metropolitan_Sheet2_1" xfId="5456" xr:uid="{00000000-0005-0000-0000-000040120000}"/>
    <cellStyle name="_Metropolitan_Sheet2_1_Check USGAAP" xfId="5457" xr:uid="{00000000-0005-0000-0000-000041120000}"/>
    <cellStyle name="_Metropolitan_Sheet2_1_Imobilizado - 2011-11" xfId="5458" xr:uid="{00000000-0005-0000-0000-000042120000}"/>
    <cellStyle name="_Metropolitan_Sheet2_1_Imobilizado - 2012006" xfId="5459" xr:uid="{00000000-0005-0000-0000-000043120000}"/>
    <cellStyle name="_Metropolitan_Sheet2_1_OP Invest" xfId="5460" xr:uid="{00000000-0005-0000-0000-000044120000}"/>
    <cellStyle name="_Metropolitan_Sheet2_1_Sheet2" xfId="5461" xr:uid="{00000000-0005-0000-0000-000045120000}"/>
    <cellStyle name="_Metropolitan_Sheet2_1_Sheet2_HFM Dental" xfId="5462" xr:uid="{00000000-0005-0000-0000-000046120000}"/>
    <cellStyle name="_Metropolitan_Sheet2_Check USGAAP" xfId="5463" xr:uid="{00000000-0005-0000-0000-000047120000}"/>
    <cellStyle name="_Metropolitan_Sheet2_DEVOLUÇÃO DE COMPETENCIA" xfId="5464" xr:uid="{00000000-0005-0000-0000-000048120000}"/>
    <cellStyle name="_Metropolitan_Sheet2_Estimado Dental Affinity" xfId="5465" xr:uid="{00000000-0005-0000-0000-000049120000}"/>
    <cellStyle name="_Metropolitan_Sheet2_Hardware" xfId="5466" xr:uid="{00000000-0005-0000-0000-00004A120000}"/>
    <cellStyle name="_Metropolitan_Sheet2_Hardware 2" xfId="5467" xr:uid="{00000000-0005-0000-0000-00004B120000}"/>
    <cellStyle name="_Metropolitan_Sheet2_Hardware_HFM Dental" xfId="5468" xr:uid="{00000000-0005-0000-0000-00004C120000}"/>
    <cellStyle name="_Metropolitan_Sheet2_MMU" xfId="5469" xr:uid="{00000000-0005-0000-0000-00004D120000}"/>
    <cellStyle name="_Metropolitan_Sheet2_MMU 2" xfId="5470" xr:uid="{00000000-0005-0000-0000-00004E120000}"/>
    <cellStyle name="_Metropolitan_Sheet2_MMU_HFM Dental" xfId="5471" xr:uid="{00000000-0005-0000-0000-00004F120000}"/>
    <cellStyle name="_Metropolitan_Sheet2_OP Invest" xfId="5472" xr:uid="{00000000-0005-0000-0000-000050120000}"/>
    <cellStyle name="_Metropolitan_Sheet2_Plan1" xfId="5473" xr:uid="{00000000-0005-0000-0000-000051120000}"/>
    <cellStyle name="_Metropolitan_Sheet2_Plan5" xfId="5474" xr:uid="{00000000-0005-0000-0000-000052120000}"/>
    <cellStyle name="_Metropolitan_Sheet2_Plan8" xfId="5475" xr:uid="{00000000-0005-0000-0000-000053120000}"/>
    <cellStyle name="_Metropolitan_Sheet2_RAZÃO 052015" xfId="5476" xr:uid="{00000000-0005-0000-0000-000054120000}"/>
    <cellStyle name="_Metropolitan_Sheet2_Resumo Imobilizado" xfId="5477" xr:uid="{00000000-0005-0000-0000-000055120000}"/>
    <cellStyle name="_Metropolitan_Sheet2_Resumo Imobilizado 2" xfId="5478" xr:uid="{00000000-0005-0000-0000-000056120000}"/>
    <cellStyle name="_Metropolitan_Sheet2_Sheet1" xfId="5479" xr:uid="{00000000-0005-0000-0000-000057120000}"/>
    <cellStyle name="_Metropolitan_Sheet2_Sheet2" xfId="5480" xr:uid="{00000000-0005-0000-0000-000058120000}"/>
    <cellStyle name="_Metropolitan_Sheet2_Sheet2_HFM Dental" xfId="5481" xr:uid="{00000000-0005-0000-0000-000059120000}"/>
    <cellStyle name="_Metropolitan_Sheet3" xfId="5482" xr:uid="{00000000-0005-0000-0000-00005A120000}"/>
    <cellStyle name="_Metropolitan_Sheet3 2" xfId="5483" xr:uid="{00000000-0005-0000-0000-00005B120000}"/>
    <cellStyle name="_Metropolitan_Sheet3 3" xfId="5484" xr:uid="{00000000-0005-0000-0000-00005C120000}"/>
    <cellStyle name="_Metropolitan_Sheet3_1" xfId="5485" xr:uid="{00000000-0005-0000-0000-00005D120000}"/>
    <cellStyle name="_Metropolitan_Sheet3_1 2" xfId="5486" xr:uid="{00000000-0005-0000-0000-00005E120000}"/>
    <cellStyle name="_Metropolitan_Sheet3_1 3" xfId="5487" xr:uid="{00000000-0005-0000-0000-00005F120000}"/>
    <cellStyle name="_Metropolitan_Sheet3_1_Sheet2" xfId="5488" xr:uid="{00000000-0005-0000-0000-000060120000}"/>
    <cellStyle name="_Metropolitan_Sheet3_APLICAÇÃO" xfId="5489" xr:uid="{00000000-0005-0000-0000-000061120000}"/>
    <cellStyle name="_Metropolitan_Sheet3_APLICAÇÃO_HFM Dental" xfId="5490" xr:uid="{00000000-0005-0000-0000-000062120000}"/>
    <cellStyle name="_Metropolitan_Sheet3_Sheet1" xfId="5491" xr:uid="{00000000-0005-0000-0000-000063120000}"/>
    <cellStyle name="_Metropolitan_Sheet3_Sheet2" xfId="5492" xr:uid="{00000000-0005-0000-0000-000064120000}"/>
    <cellStyle name="_Metropolitan_Sheet3_Sheet2_HFM Dental" xfId="5493" xr:uid="{00000000-0005-0000-0000-000065120000}"/>
    <cellStyle name="_Metropolitan_Sheet4" xfId="5494" xr:uid="{00000000-0005-0000-0000-000066120000}"/>
    <cellStyle name="_Metropolitan_Software" xfId="5495" xr:uid="{00000000-0005-0000-0000-000067120000}"/>
    <cellStyle name="_Metropolitan_Software 2" xfId="5496" xr:uid="{00000000-0005-0000-0000-000068120000}"/>
    <cellStyle name="_Metropolitan_Software_APLICAÇÃO" xfId="5497" xr:uid="{00000000-0005-0000-0000-000069120000}"/>
    <cellStyle name="_Metropolitan_Software_APLICAÇÃO_HFM Dental" xfId="5498" xr:uid="{00000000-0005-0000-0000-00006A120000}"/>
    <cellStyle name="_Metropolitan_Software_Check USGAAP" xfId="5499" xr:uid="{00000000-0005-0000-0000-00006B120000}"/>
    <cellStyle name="_Metropolitan_Software_Check USGAAP 2" xfId="5500" xr:uid="{00000000-0005-0000-0000-00006C120000}"/>
    <cellStyle name="_Metropolitan_Software_Check USGAAP_1" xfId="5501" xr:uid="{00000000-0005-0000-0000-00006D120000}"/>
    <cellStyle name="_Metropolitan_Software_Check USGAAP_1 2" xfId="5502" xr:uid="{00000000-0005-0000-0000-00006E120000}"/>
    <cellStyle name="_Metropolitan_Software_Check USGAAP_2" xfId="5503" xr:uid="{00000000-0005-0000-0000-00006F120000}"/>
    <cellStyle name="_Metropolitan_Software_Check USGAAP_2 2" xfId="5504" xr:uid="{00000000-0005-0000-0000-000070120000}"/>
    <cellStyle name="_Metropolitan_Software_Check USGAAP_Check USGAAP" xfId="5505" xr:uid="{00000000-0005-0000-0000-000071120000}"/>
    <cellStyle name="_Metropolitan_Software_Check USGAAP_Check USGAAP 2" xfId="5506" xr:uid="{00000000-0005-0000-0000-000072120000}"/>
    <cellStyle name="_Metropolitan_Software_OP Invest" xfId="5507" xr:uid="{00000000-0005-0000-0000-000073120000}"/>
    <cellStyle name="_Metropolitan_Software_OP Invest 2" xfId="5508" xr:uid="{00000000-0005-0000-0000-000074120000}"/>
    <cellStyle name="_Metropolitan_SOFTWARE_Sheet1" xfId="5509" xr:uid="{00000000-0005-0000-0000-000075120000}"/>
    <cellStyle name="_Metropolitan_Software_Sheet2" xfId="5510" xr:uid="{00000000-0005-0000-0000-000076120000}"/>
    <cellStyle name="_Metropolitan_Trial Balance_Dental" xfId="5511" xr:uid="{00000000-0005-0000-0000-000077120000}"/>
    <cellStyle name="_Metropolitan_Veiculo 2" xfId="5512" xr:uid="{00000000-0005-0000-0000-000078120000}"/>
    <cellStyle name="_Metropolitan_Veiculo 2 2" xfId="5513" xr:uid="{00000000-0005-0000-0000-000079120000}"/>
    <cellStyle name="_Metropolitan_Veiculo 2_HFM Dental" xfId="5514" xr:uid="{00000000-0005-0000-0000-00007A120000}"/>
    <cellStyle name="_Metropolitan_Veiculos" xfId="5515" xr:uid="{00000000-0005-0000-0000-00007B120000}"/>
    <cellStyle name="_Mex  09 Org Act" xfId="5516" xr:uid="{00000000-0005-0000-0000-00007C120000}"/>
    <cellStyle name="_Mex  09 Org Act 2" xfId="5517" xr:uid="{00000000-0005-0000-0000-00007D120000}"/>
    <cellStyle name="_Mex  09 Org Act_03Q11 Australia US TP OB Invoice Final" xfId="5518" xr:uid="{00000000-0005-0000-0000-00007E120000}"/>
    <cellStyle name="_Mex  09 Org Act_03Q11 Australia US TP OB Invoice Final 2" xfId="5519" xr:uid="{00000000-0005-0000-0000-00007F120000}"/>
    <cellStyle name="_Mex  09 Org Act_2010_Q2_IT" xfId="5520" xr:uid="{00000000-0005-0000-0000-000080120000}"/>
    <cellStyle name="_Mex  09 Org Act_2010_Q2_IT 2" xfId="5521" xr:uid="{00000000-0005-0000-0000-000081120000}"/>
    <cellStyle name="_Mex  09 Org Act_2010_Q3_TP_Summary_TPO" xfId="5522" xr:uid="{00000000-0005-0000-0000-000082120000}"/>
    <cellStyle name="_Mex  09 Org Act_2010_Q3_TP_Summary_TPO 2" xfId="5523" xr:uid="{00000000-0005-0000-0000-000083120000}"/>
    <cellStyle name="_Mex  09 Org Act_2Q2011 Expat " xfId="5524" xr:uid="{00000000-0005-0000-0000-000084120000}"/>
    <cellStyle name="_Mex  09 Org Act_2Q2011 Expat  2" xfId="5525" xr:uid="{00000000-0005-0000-0000-000085120000}"/>
    <cellStyle name="_Mex  09 Org Act_3Q2011_TP_Outbound_Grid_ongoing (version 4)" xfId="5526" xr:uid="{00000000-0005-0000-0000-000086120000}"/>
    <cellStyle name="_Mex  09 Org Act_3Q2011_TP_Outbound_Grid_ongoing (version 4) 2" xfId="5527" xr:uid="{00000000-0005-0000-0000-000087120000}"/>
    <cellStyle name="_Mex  09 Org Act_3Q2011_TP_Outbound_Grid_ongoing (version 4) backup" xfId="5528" xr:uid="{00000000-0005-0000-0000-000088120000}"/>
    <cellStyle name="_Mex  09 Org Act_3Q2011_TP_Outbound_Grid_ongoing (version 4) backup 2" xfId="5529" xr:uid="{00000000-0005-0000-0000-000089120000}"/>
    <cellStyle name="_Mex  09 Org Act_3Q2011_TP_Outbound_Grid_ongoing v2" xfId="5530" xr:uid="{00000000-0005-0000-0000-00008A120000}"/>
    <cellStyle name="_Mex  09 Org Act_3Q2011_TP_Outbound_Grid_ongoing v2 2" xfId="5531" xr:uid="{00000000-0005-0000-0000-00008B120000}"/>
    <cellStyle name="_Mex  09 Org Act_BU31035 Taiwan Interco Template" xfId="5532" xr:uid="{00000000-0005-0000-0000-00008C120000}"/>
    <cellStyle name="_Mex  09 Org Act_BU31035 Taiwan Interco Template 2" xfId="5533" xr:uid="{00000000-0005-0000-0000-00008D120000}"/>
    <cellStyle name="_Mex  09 Org Act_IT_Investments_" xfId="5534" xr:uid="{00000000-0005-0000-0000-00008E120000}"/>
    <cellStyle name="_Mex  09 Org Act_IT_Investments_ 2" xfId="5535" xr:uid="{00000000-0005-0000-0000-00008F120000}"/>
    <cellStyle name="_Mex  09 Org Act_Q1_2011 IT TP Corp Svcs Excl FFI" xfId="5536" xr:uid="{00000000-0005-0000-0000-000090120000}"/>
    <cellStyle name="_Mex  09 Org Act_Q1_2011 IT TP Corp Svcs Excl FFI 2" xfId="5537" xr:uid="{00000000-0005-0000-0000-000091120000}"/>
    <cellStyle name="_Mex 09 HO Act" xfId="5538" xr:uid="{00000000-0005-0000-0000-000092120000}"/>
    <cellStyle name="_Mex 09 HO Act 2" xfId="5539" xr:uid="{00000000-0005-0000-0000-000093120000}"/>
    <cellStyle name="_Mex 09 HO Act_03Q11 Australia US TP OB Invoice Final" xfId="5540" xr:uid="{00000000-0005-0000-0000-000094120000}"/>
    <cellStyle name="_Mex 09 HO Act_03Q11 Australia US TP OB Invoice Final 2" xfId="5541" xr:uid="{00000000-0005-0000-0000-000095120000}"/>
    <cellStyle name="_Mex 09 HO Act_2010_Q2_IT" xfId="5542" xr:uid="{00000000-0005-0000-0000-000096120000}"/>
    <cellStyle name="_Mex 09 HO Act_2010_Q2_IT 2" xfId="5543" xr:uid="{00000000-0005-0000-0000-000097120000}"/>
    <cellStyle name="_Mex 09 HO Act_2010_Q3_TP_Summary_TPO" xfId="5544" xr:uid="{00000000-0005-0000-0000-000098120000}"/>
    <cellStyle name="_Mex 09 HO Act_2010_Q3_TP_Summary_TPO 2" xfId="5545" xr:uid="{00000000-0005-0000-0000-000099120000}"/>
    <cellStyle name="_Mex 09 HO Act_2Q2011 Expat " xfId="5546" xr:uid="{00000000-0005-0000-0000-00009A120000}"/>
    <cellStyle name="_Mex 09 HO Act_2Q2011 Expat  2" xfId="5547" xr:uid="{00000000-0005-0000-0000-00009B120000}"/>
    <cellStyle name="_Mex 09 HO Act_3Q2011_TP_Outbound_Grid_ongoing (version 4)" xfId="5548" xr:uid="{00000000-0005-0000-0000-00009C120000}"/>
    <cellStyle name="_Mex 09 HO Act_3Q2011_TP_Outbound_Grid_ongoing (version 4) 2" xfId="5549" xr:uid="{00000000-0005-0000-0000-00009D120000}"/>
    <cellStyle name="_Mex 09 HO Act_3Q2011_TP_Outbound_Grid_ongoing (version 4) backup" xfId="5550" xr:uid="{00000000-0005-0000-0000-00009E120000}"/>
    <cellStyle name="_Mex 09 HO Act_3Q2011_TP_Outbound_Grid_ongoing (version 4) backup 2" xfId="5551" xr:uid="{00000000-0005-0000-0000-00009F120000}"/>
    <cellStyle name="_Mex 09 HO Act_3Q2011_TP_Outbound_Grid_ongoing v2" xfId="5552" xr:uid="{00000000-0005-0000-0000-0000A0120000}"/>
    <cellStyle name="_Mex 09 HO Act_3Q2011_TP_Outbound_Grid_ongoing v2 2" xfId="5553" xr:uid="{00000000-0005-0000-0000-0000A1120000}"/>
    <cellStyle name="_Mex 09 HO Act_BU31035 Taiwan Interco Template" xfId="5554" xr:uid="{00000000-0005-0000-0000-0000A2120000}"/>
    <cellStyle name="_Mex 09 HO Act_BU31035 Taiwan Interco Template 2" xfId="5555" xr:uid="{00000000-0005-0000-0000-0000A3120000}"/>
    <cellStyle name="_Mex 09 HO Act_IT_Investments_" xfId="5556" xr:uid="{00000000-0005-0000-0000-0000A4120000}"/>
    <cellStyle name="_Mex 09 HO Act_IT_Investments_ 2" xfId="5557" xr:uid="{00000000-0005-0000-0000-0000A5120000}"/>
    <cellStyle name="_Mex 09 HO Act_Q1_2011 IT TP Corp Svcs Excl FFI" xfId="5558" xr:uid="{00000000-0005-0000-0000-0000A6120000}"/>
    <cellStyle name="_Mex 09 HO Act_Q1_2011 IT TP Corp Svcs Excl FFI 2" xfId="5559" xr:uid="{00000000-0005-0000-0000-0000A7120000}"/>
    <cellStyle name="_Mex HO Act" xfId="5560" xr:uid="{00000000-0005-0000-0000-0000A8120000}"/>
    <cellStyle name="_Mex HO Act 2" xfId="5561" xr:uid="{00000000-0005-0000-0000-0000A9120000}"/>
    <cellStyle name="_Mex HO Act 2 2" xfId="5562" xr:uid="{00000000-0005-0000-0000-0000AA120000}"/>
    <cellStyle name="_Mex HO Act 3" xfId="5563" xr:uid="{00000000-0005-0000-0000-0000AB120000}"/>
    <cellStyle name="_Mex HO Act_~4991161" xfId="5564" xr:uid="{00000000-0005-0000-0000-0000AC120000}"/>
    <cellStyle name="_Mex HO Act_~4991161 2" xfId="5565" xr:uid="{00000000-0005-0000-0000-0000AD120000}"/>
    <cellStyle name="_Mex HO Act_02Q10 HKM Payroll" xfId="5566" xr:uid="{00000000-0005-0000-0000-0000AE120000}"/>
    <cellStyle name="_Mex HO Act_02Q10 HKM Payroll 2" xfId="5567" xr:uid="{00000000-0005-0000-0000-0000AF120000}"/>
    <cellStyle name="_Mex HO Act_02Q10 HKM TP USIB Invoice" xfId="5568" xr:uid="{00000000-0005-0000-0000-0000B0120000}"/>
    <cellStyle name="_Mex HO Act_02Q10 HKM TP USIB Invoice 2" xfId="5569" xr:uid="{00000000-0005-0000-0000-0000B1120000}"/>
    <cellStyle name="_Mex HO Act_062010 HK MET TP Interco Template" xfId="5570" xr:uid="{00000000-0005-0000-0000-0000B2120000}"/>
    <cellStyle name="_Mex HO Act_062010 HK MET TP Interco Template 2" xfId="5571" xr:uid="{00000000-0005-0000-0000-0000B3120000}"/>
    <cellStyle name="_Mex HO Act_2010_Q2_IT" xfId="5572" xr:uid="{00000000-0005-0000-0000-0000B4120000}"/>
    <cellStyle name="_Mex HO Act_2010_Q2_IT 2" xfId="5573" xr:uid="{00000000-0005-0000-0000-0000B5120000}"/>
    <cellStyle name="_Mex HO Act_2010_Q3_TP_Summary_TPO" xfId="5574" xr:uid="{00000000-0005-0000-0000-0000B6120000}"/>
    <cellStyle name="_Mex HO Act_2010_Q3_TP_Summary_TPO 2" xfId="5575" xr:uid="{00000000-0005-0000-0000-0000B7120000}"/>
    <cellStyle name="_Mex HO Act_Chile_Quarterly_TP_Invoice_Template_Final_Q3_2010 v2" xfId="5576" xr:uid="{00000000-0005-0000-0000-0000B8120000}"/>
    <cellStyle name="_Mex HO Act_Chile_Quarterly_TP_Invoice_Template_Final_Q3_2010 v2 2" xfId="5577" xr:uid="{00000000-0005-0000-0000-0000B9120000}"/>
    <cellStyle name="_Mex HO Act_China Beijing 09 HO Act" xfId="5578" xr:uid="{00000000-0005-0000-0000-0000BA120000}"/>
    <cellStyle name="_Mex HO Act_China Beijing 09 HO Act 2" xfId="5579" xr:uid="{00000000-0005-0000-0000-0000BB120000}"/>
    <cellStyle name="_Mex HO Act_China Beijing 09 Projection" xfId="5580" xr:uid="{00000000-0005-0000-0000-0000BC120000}"/>
    <cellStyle name="_Mex HO Act_China Beijing 09 Projection 2" xfId="5581" xr:uid="{00000000-0005-0000-0000-0000BD120000}"/>
    <cellStyle name="_Mex HO Act_HKM Additonal to Invoice" xfId="5582" xr:uid="{00000000-0005-0000-0000-0000BE120000}"/>
    <cellStyle name="_Mex HO Act_HKM Additonal to Invoice 2" xfId="5583" xr:uid="{00000000-0005-0000-0000-0000BF120000}"/>
    <cellStyle name="_Mex HO Act_IT_Investments_" xfId="5584" xr:uid="{00000000-0005-0000-0000-0000C0120000}"/>
    <cellStyle name="_Mex HO Act_IT_Investments_ 2" xfId="5585" xr:uid="{00000000-0005-0000-0000-0000C1120000}"/>
    <cellStyle name="_Mex HO Act_Q1_2011 IT TP Corp Svcs Excl FFI" xfId="5586" xr:uid="{00000000-0005-0000-0000-0000C2120000}"/>
    <cellStyle name="_Mex HO Act_Q1_2011 IT TP Corp Svcs Excl FFI 2" xfId="5587" xr:uid="{00000000-0005-0000-0000-0000C3120000}"/>
    <cellStyle name="_Mex HO Act_Q3 TP Template Corp Svcs Excl FFI - v2" xfId="5588" xr:uid="{00000000-0005-0000-0000-0000C4120000}"/>
    <cellStyle name="_Mex HO Act_Q3 TP Template Corp Svcs Excl FFI - v2 2" xfId="5589" xr:uid="{00000000-0005-0000-0000-0000C5120000}"/>
    <cellStyle name="_Mexico Invoices_3Q08" xfId="5590" xr:uid="{00000000-0005-0000-0000-0000C6120000}"/>
    <cellStyle name="_Mexico Invoices_3Q08 2" xfId="5591" xr:uid="{00000000-0005-0000-0000-0000C7120000}"/>
    <cellStyle name="_MLA Comercial SA De CV - ITP" xfId="5592" xr:uid="{00000000-0005-0000-0000-0000C8120000}"/>
    <cellStyle name="_MLM Utilid. y pérdida fiscal  2008 AF" xfId="5593" xr:uid="{00000000-0005-0000-0000-0000C9120000}"/>
    <cellStyle name="_MLM Utilid. y pérdida fiscal  2008 AF 2" xfId="5594" xr:uid="{00000000-0005-0000-0000-0000CA120000}"/>
    <cellStyle name="_MLM Utilid. y pérdida fiscal  2008 AF comparado vs cia." xfId="5595" xr:uid="{00000000-0005-0000-0000-0000CB120000}"/>
    <cellStyle name="_MLM Utilid. y pérdida fiscal  2008 AF comparado vs cia. 2" xfId="5596" xr:uid="{00000000-0005-0000-0000-0000CC120000}"/>
    <cellStyle name="_MLM Utilid. y pérdida fiscal  2008 AF comparado vs cia._HFM Dental" xfId="5597" xr:uid="{00000000-0005-0000-0000-0000CD120000}"/>
    <cellStyle name="_MLM Utilid. y pérdida fiscal  2008 AF Oct'08" xfId="5598" xr:uid="{00000000-0005-0000-0000-0000CE120000}"/>
    <cellStyle name="_MLM Utilid. y pérdida fiscal  2008 AF Oct'08 2" xfId="5599" xr:uid="{00000000-0005-0000-0000-0000CF120000}"/>
    <cellStyle name="_MLM Utilid. y pérdida fiscal  2008 AF Oct'08_HFM Dental" xfId="5600" xr:uid="{00000000-0005-0000-0000-0000D0120000}"/>
    <cellStyle name="_MLM Utilid. y pérdida fiscal  2008 AF_HFM Dental" xfId="5601" xr:uid="{00000000-0005-0000-0000-0000D1120000}"/>
    <cellStyle name="_MLM Write off acumulado 2008" xfId="5602" xr:uid="{00000000-0005-0000-0000-0000D2120000}"/>
    <cellStyle name="_MLM Write off acumulado 2008 2" xfId="5603" xr:uid="{00000000-0005-0000-0000-0000D3120000}"/>
    <cellStyle name="_MLM Write off acumulado 2008_HFM Dental" xfId="5604" xr:uid="{00000000-0005-0000-0000-0000D4120000}"/>
    <cellStyle name="_MMU" xfId="318" xr:uid="{00000000-0005-0000-0000-0000D5120000}"/>
    <cellStyle name="_MMU_1" xfId="319" xr:uid="{00000000-0005-0000-0000-0000D6120000}"/>
    <cellStyle name="_MMU_APLICAÇÃO" xfId="5605" xr:uid="{00000000-0005-0000-0000-0000D7120000}"/>
    <cellStyle name="_MMU_APLICAÇÃO_HFM Dental" xfId="5606" xr:uid="{00000000-0005-0000-0000-0000D8120000}"/>
    <cellStyle name="_MMU_Check USGAAP" xfId="5607" xr:uid="{00000000-0005-0000-0000-0000D9120000}"/>
    <cellStyle name="_MMU_HFM" xfId="5608" xr:uid="{00000000-0005-0000-0000-0000DA120000}"/>
    <cellStyle name="_MMU_HFM_APLICAÇÃO" xfId="5609" xr:uid="{00000000-0005-0000-0000-0000DB120000}"/>
    <cellStyle name="_MMU_HFM_APLICAÇÃO_HFM Dental" xfId="5610" xr:uid="{00000000-0005-0000-0000-0000DC120000}"/>
    <cellStyle name="_MMU_HFM_Check USGAAP" xfId="5611" xr:uid="{00000000-0005-0000-0000-0000DD120000}"/>
    <cellStyle name="_MMU_HFM_OP Invest" xfId="5612" xr:uid="{00000000-0005-0000-0000-0000DE120000}"/>
    <cellStyle name="_MMU_HFM_RECLAS DEPREC" xfId="5613" xr:uid="{00000000-0005-0000-0000-0000DF120000}"/>
    <cellStyle name="_MMU_HFM_SUPORTE ASTROMIG" xfId="5614" xr:uid="{00000000-0005-0000-0000-0000E0120000}"/>
    <cellStyle name="_MMU_IRenda" xfId="5615" xr:uid="{00000000-0005-0000-0000-0000E1120000}"/>
    <cellStyle name="_MMU_IRenda_APLICAÇÃO" xfId="5616" xr:uid="{00000000-0005-0000-0000-0000E2120000}"/>
    <cellStyle name="_MMU_IRenda_APLICAÇÃO_HFM Dental" xfId="5617" xr:uid="{00000000-0005-0000-0000-0000E3120000}"/>
    <cellStyle name="_MMU_IRenda_Check USGAAP" xfId="5618" xr:uid="{00000000-0005-0000-0000-0000E4120000}"/>
    <cellStyle name="_MMU_IRenda_OP Invest" xfId="5619" xr:uid="{00000000-0005-0000-0000-0000E5120000}"/>
    <cellStyle name="_MMU_LANÇAMENTO" xfId="5620" xr:uid="{00000000-0005-0000-0000-0000E6120000}"/>
    <cellStyle name="_MMU_LANÇAMENTO_APLICAÇÃO" xfId="5621" xr:uid="{00000000-0005-0000-0000-0000E7120000}"/>
    <cellStyle name="_MMU_LANÇAMENTO_APLICAÇÃO_HFM Dental" xfId="5622" xr:uid="{00000000-0005-0000-0000-0000E8120000}"/>
    <cellStyle name="_MMU_LANÇAMENTO_Check USGAAP" xfId="5623" xr:uid="{00000000-0005-0000-0000-0000E9120000}"/>
    <cellStyle name="_MMU_LANÇAMENTO_OP Invest" xfId="5624" xr:uid="{00000000-0005-0000-0000-0000EA120000}"/>
    <cellStyle name="_MMU_LANÇAMENTO_RECLAS DEPREC" xfId="5625" xr:uid="{00000000-0005-0000-0000-0000EB120000}"/>
    <cellStyle name="_MMU_LANÇAMENTO_SUPORTE ASTROMIG" xfId="5626" xr:uid="{00000000-0005-0000-0000-0000EC120000}"/>
    <cellStyle name="_MMU_OP Invest" xfId="5627" xr:uid="{00000000-0005-0000-0000-0000ED120000}"/>
    <cellStyle name="_MMU_Plan3" xfId="5628" xr:uid="{00000000-0005-0000-0000-0000EE120000}"/>
    <cellStyle name="_MMU_Plan3_APLICAÇÃO" xfId="5629" xr:uid="{00000000-0005-0000-0000-0000EF120000}"/>
    <cellStyle name="_MMU_Plan3_APLICAÇÃO_HFM Dental" xfId="5630" xr:uid="{00000000-0005-0000-0000-0000F0120000}"/>
    <cellStyle name="_MMU_Plan3_Check USGAAP" xfId="5631" xr:uid="{00000000-0005-0000-0000-0000F1120000}"/>
    <cellStyle name="_MMU_Plan3_OP Invest" xfId="5632" xr:uid="{00000000-0005-0000-0000-0000F2120000}"/>
    <cellStyle name="_MMU_Plan3_RECLAS DEPREC" xfId="5633" xr:uid="{00000000-0005-0000-0000-0000F3120000}"/>
    <cellStyle name="_MMU_Plan3_SUPORTE ASTROMIG" xfId="5634" xr:uid="{00000000-0005-0000-0000-0000F4120000}"/>
    <cellStyle name="_MMU_Prov Civeis" xfId="5635" xr:uid="{00000000-0005-0000-0000-0000F5120000}"/>
    <cellStyle name="_MMU_RECLAS DEPREC" xfId="5636" xr:uid="{00000000-0005-0000-0000-0000F6120000}"/>
    <cellStyle name="_MMU_Sheet9" xfId="5637" xr:uid="{00000000-0005-0000-0000-0000F7120000}"/>
    <cellStyle name="_MMU_Sheet9_APLICAÇÃO" xfId="5638" xr:uid="{00000000-0005-0000-0000-0000F8120000}"/>
    <cellStyle name="_MMU_Sheet9_APLICAÇÃO_HFM Dental" xfId="5639" xr:uid="{00000000-0005-0000-0000-0000F9120000}"/>
    <cellStyle name="_MMU_Sheet9_Check USGAAP" xfId="5640" xr:uid="{00000000-0005-0000-0000-0000FA120000}"/>
    <cellStyle name="_MMU_Sheet9_OP Invest" xfId="5641" xr:uid="{00000000-0005-0000-0000-0000FB120000}"/>
    <cellStyle name="_MMU_SUPORTE ASTROMIG" xfId="5642" xr:uid="{00000000-0005-0000-0000-0000FC120000}"/>
    <cellStyle name="_MMU_Trial Balance_Dental" xfId="5643" xr:uid="{00000000-0005-0000-0000-0000FD120000}"/>
    <cellStyle name="_MMU_Trial Balance_Dental_HFM Dental" xfId="5644" xr:uid="{00000000-0005-0000-0000-0000FE120000}"/>
    <cellStyle name="_Monthly(Agency 공격젹 V.1)" xfId="5645" xr:uid="{00000000-0005-0000-0000-0000FF120000}"/>
    <cellStyle name="_MT &amp; Widder Misc" xfId="5646" xr:uid="{00000000-0005-0000-0000-000000130000}"/>
    <cellStyle name="_MT &amp; Widder Misc 2" xfId="5647" xr:uid="{00000000-0005-0000-0000-000001130000}"/>
    <cellStyle name="_MT Comp" xfId="5648" xr:uid="{00000000-0005-0000-0000-000002130000}"/>
    <cellStyle name="_MT Comp 2" xfId="5649" xr:uid="{00000000-0005-0000-0000-000003130000}"/>
    <cellStyle name="_Murphy, B. -United S-Hong Kon" xfId="5650" xr:uid="{00000000-0005-0000-0000-000004130000}"/>
    <cellStyle name="_Nachnani, D.-United S-India" xfId="5651" xr:uid="{00000000-0005-0000-0000-000005130000}"/>
    <cellStyle name="_NewCitiVida_LRs_200910_v5" xfId="5652" xr:uid="{00000000-0005-0000-0000-000006130000}"/>
    <cellStyle name="_NewCitiVida_LRs_200910_v5 2" xfId="5653" xr:uid="{00000000-0005-0000-0000-000007130000}"/>
    <cellStyle name="_Nicholls, R. M. -Chile-Mexico" xfId="5654" xr:uid="{00000000-0005-0000-0000-000008130000}"/>
    <cellStyle name="_Nicholls, R. M. -Chile-Mexico 2" xfId="5655" xr:uid="{00000000-0005-0000-0000-000009130000}"/>
    <cellStyle name="_Nicholls, Traverso Comp 09" xfId="5656" xr:uid="{00000000-0005-0000-0000-00000A130000}"/>
    <cellStyle name="_NII_2007" xfId="5657" xr:uid="{00000000-0005-0000-0000-00000B130000}"/>
    <cellStyle name="_Nov Argentina Audit Pass-through CL BR" xfId="5658" xr:uid="{00000000-0005-0000-0000-00000C130000}"/>
    <cellStyle name="_Nov Argentina Audit Pass-through CL BR 2" xfId="5659" xr:uid="{00000000-0005-0000-0000-00000D130000}"/>
    <cellStyle name="_November_2006" xfId="5660" xr:uid="{00000000-0005-0000-0000-00000E130000}"/>
    <cellStyle name="_November_2006 2" xfId="5661" xr:uid="{00000000-0005-0000-0000-00000F130000}"/>
    <cellStyle name="_November_2006_value" xfId="5662" xr:uid="{00000000-0005-0000-0000-000010130000}"/>
    <cellStyle name="_November_2006_value 2" xfId="5663" xr:uid="{00000000-0005-0000-0000-000011130000}"/>
    <cellStyle name="_obdata (2)" xfId="5664" xr:uid="{00000000-0005-0000-0000-000012130000}"/>
    <cellStyle name="_obdata (2) 2" xfId="5665" xr:uid="{00000000-0005-0000-0000-000013130000}"/>
    <cellStyle name="_obdata (2)_APLICAÇÃO" xfId="5666" xr:uid="{00000000-0005-0000-0000-000014130000}"/>
    <cellStyle name="_obdata (2)_APLICAÇÃO_HFM Dental" xfId="5667" xr:uid="{00000000-0005-0000-0000-000015130000}"/>
    <cellStyle name="_obdata (2)_Check USGAAP" xfId="5668" xr:uid="{00000000-0005-0000-0000-000016130000}"/>
    <cellStyle name="_obdata (2)_Check USGAAP 2" xfId="5669" xr:uid="{00000000-0005-0000-0000-000017130000}"/>
    <cellStyle name="_obdata (2)_Check USGAAP_1" xfId="5670" xr:uid="{00000000-0005-0000-0000-000018130000}"/>
    <cellStyle name="_obdata (2)_Check USGAAP_1 2" xfId="5671" xr:uid="{00000000-0005-0000-0000-000019130000}"/>
    <cellStyle name="_obdata (2)_Check USGAAP_2" xfId="5672" xr:uid="{00000000-0005-0000-0000-00001A130000}"/>
    <cellStyle name="_obdata (2)_Check USGAAP_2 2" xfId="5673" xr:uid="{00000000-0005-0000-0000-00001B130000}"/>
    <cellStyle name="_obdata (2)_Check USGAAP_Check USGAAP" xfId="5674" xr:uid="{00000000-0005-0000-0000-00001C130000}"/>
    <cellStyle name="_obdata (2)_Check USGAAP_Check USGAAP 2" xfId="5675" xr:uid="{00000000-0005-0000-0000-00001D130000}"/>
    <cellStyle name="_obdata (2)_OP Invest" xfId="5676" xr:uid="{00000000-0005-0000-0000-00001E130000}"/>
    <cellStyle name="_obdata (2)_OP Invest 2" xfId="5677" xr:uid="{00000000-0005-0000-0000-00001F130000}"/>
    <cellStyle name="_obdata (2)_Plan2" xfId="5678" xr:uid="{00000000-0005-0000-0000-000020130000}"/>
    <cellStyle name="_Oct07 New OTTD file (Korea) v1" xfId="5679" xr:uid="{00000000-0005-0000-0000-000021130000}"/>
    <cellStyle name="_Oct07 New OTTD file (Korea) v1 2" xfId="5680" xr:uid="{00000000-0005-0000-0000-000022130000}"/>
    <cellStyle name="_Oct07 New OTTD file (Korea) v1_2012-2013 TP - Controllers Summary (JN 12152011)" xfId="5681" xr:uid="{00000000-0005-0000-0000-000023130000}"/>
    <cellStyle name="_Oct07 New OTTD file (Korea) v1_2012-2013 TP - Controllers Summary (JN 12152011) 2" xfId="5682" xr:uid="{00000000-0005-0000-0000-000024130000}"/>
    <cellStyle name="_Oct07 New OTTD file (Korea) v1_AA0036" xfId="5683" xr:uid="{00000000-0005-0000-0000-000025130000}"/>
    <cellStyle name="_Oct07 New OTTD file (Korea) v1_AA0036 2" xfId="5684" xr:uid="{00000000-0005-0000-0000-000026130000}"/>
    <cellStyle name="_Oct07 New OTTD file (Korea) v1_AA0036_2012-2013 TP - Controllers Summary (JN 12152011)" xfId="5685" xr:uid="{00000000-0005-0000-0000-000027130000}"/>
    <cellStyle name="_Oct07 New OTTD file (Korea) v1_AA0036_2012-2013 TP - Controllers Summary (JN 12152011) 2" xfId="5686" xr:uid="{00000000-0005-0000-0000-000028130000}"/>
    <cellStyle name="_Oct07 New OTTD file (Korea) v1_Carmen" xfId="5687" xr:uid="{00000000-0005-0000-0000-000029130000}"/>
    <cellStyle name="_Oct07 New OTTD file (Korea) v1_Carmen 2" xfId="5688" xr:uid="{00000000-0005-0000-0000-00002A130000}"/>
    <cellStyle name="_Oct07 New OTTD file (Korea) v1_Carmen_2012-2013 TP - Controllers Summary (JN 12152011)" xfId="5689" xr:uid="{00000000-0005-0000-0000-00002B130000}"/>
    <cellStyle name="_Oct07 New OTTD file (Korea) v1_Carmen_2012-2013 TP - Controllers Summary (JN 12152011) 2" xfId="5690" xr:uid="{00000000-0005-0000-0000-00002C130000}"/>
    <cellStyle name="_Oct07 New OTTD file (Korea) v1_IA Rollforward Template for 4q 08" xfId="5691" xr:uid="{00000000-0005-0000-0000-00002D130000}"/>
    <cellStyle name="_Oct07 New OTTD file (Korea) v1_IA Rollforward Template for 4q 08 2" xfId="5692" xr:uid="{00000000-0005-0000-0000-00002E130000}"/>
    <cellStyle name="_Oct07 New OTTD file (Korea) v1_IA Rollforward Template for 4q 08_2012-2013 TP - Controllers Summary (JN 12152011)" xfId="5693" xr:uid="{00000000-0005-0000-0000-00002F130000}"/>
    <cellStyle name="_Oct07 New OTTD file (Korea) v1_IA Rollforward Template for 4q 08_2012-2013 TP - Controllers Summary (JN 12152011) 2" xfId="5694" xr:uid="{00000000-0005-0000-0000-000030130000}"/>
    <cellStyle name="_Oct07 New OTTD file (Korea) v1_Template for 2q 08" xfId="5695" xr:uid="{00000000-0005-0000-0000-000031130000}"/>
    <cellStyle name="_Oct07 New OTTD file (Korea) v1_Template for 2q 08 2" xfId="5696" xr:uid="{00000000-0005-0000-0000-000032130000}"/>
    <cellStyle name="_Oct07 New OTTD file (Korea) v1_Template for 2q 08_2012-2013 TP - Controllers Summary (JN 12152011)" xfId="5697" xr:uid="{00000000-0005-0000-0000-000033130000}"/>
    <cellStyle name="_Oct07 New OTTD file (Korea) v1_Template for 2q 08_2012-2013 TP - Controllers Summary (JN 12152011) 2" xfId="5698" xr:uid="{00000000-0005-0000-0000-000034130000}"/>
    <cellStyle name="_October outbound Support passthrough from Argentina" xfId="5699" xr:uid="{00000000-0005-0000-0000-000035130000}"/>
    <cellStyle name="_October outbound Support passthrough from Argentina 2" xfId="5700" xr:uid="{00000000-0005-0000-0000-000036130000}"/>
    <cellStyle name="_OUTRAS ADIÇÕES TEMPORÁRIAS" xfId="320" xr:uid="{00000000-0005-0000-0000-000037130000}"/>
    <cellStyle name="_OUTRAS ADIÇÕES TEMPORÁRIAS_APLICAÇÃO" xfId="5701" xr:uid="{00000000-0005-0000-0000-000038130000}"/>
    <cellStyle name="_OUTRAS ADIÇÕES TEMPORÁRIAS_Calculo - PIS-COFINS-IR-CS_2011003" xfId="5702" xr:uid="{00000000-0005-0000-0000-000039130000}"/>
    <cellStyle name="_OUTRAS ADIÇÕES TEMPORÁRIAS_Check USGAAP" xfId="5703" xr:uid="{00000000-0005-0000-0000-00003A130000}"/>
    <cellStyle name="_OUTRAS ADIÇÕES TEMPORÁRIAS_HFM Dental" xfId="5704" xr:uid="{00000000-0005-0000-0000-00003B130000}"/>
    <cellStyle name="_OUTRAS ADIÇÕES TEMPORÁRIAS_Junho2011" xfId="5705" xr:uid="{00000000-0005-0000-0000-00003C130000}"/>
    <cellStyle name="_OUTRAS ADIÇÕES TEMPORÁRIAS_OP Invest" xfId="5706" xr:uid="{00000000-0005-0000-0000-00003D130000}"/>
    <cellStyle name="_OUTRAS ADIÇÕES TEMPORÁRIAS_Trial Balance_Dental" xfId="5707" xr:uid="{00000000-0005-0000-0000-00003E130000}"/>
    <cellStyle name="_P" xfId="5708" xr:uid="{00000000-0005-0000-0000-00003F130000}"/>
    <cellStyle name="_P 2" xfId="5709" xr:uid="{00000000-0005-0000-0000-000040130000}"/>
    <cellStyle name="_P&amp;L_LOB_Rel_200711" xfId="5710" xr:uid="{00000000-0005-0000-0000-000041130000}"/>
    <cellStyle name="_P&amp;L_LOB_Rel_200711 2" xfId="5711" xr:uid="{00000000-0005-0000-0000-000042130000}"/>
    <cellStyle name="_P&amp;L_LOB_Rel_200711 2 2" xfId="5712" xr:uid="{00000000-0005-0000-0000-000043130000}"/>
    <cellStyle name="_P&amp;L_LOB_Rel_200711 3" xfId="5713" xr:uid="{00000000-0005-0000-0000-000044130000}"/>
    <cellStyle name="_P&amp;L_LOB_Rel_200711_Apuração PIS COFINS" xfId="5714" xr:uid="{00000000-0005-0000-0000-000045130000}"/>
    <cellStyle name="_P&amp;L_LOB_Rel_200711_Apuração PIS COFINS 2" xfId="5715" xr:uid="{00000000-0005-0000-0000-000046130000}"/>
    <cellStyle name="_P_APLICAÇÃO" xfId="5716" xr:uid="{00000000-0005-0000-0000-000047130000}"/>
    <cellStyle name="_P_APLICAÇÃO_HFM Dental" xfId="5717" xr:uid="{00000000-0005-0000-0000-000048130000}"/>
    <cellStyle name="_P_Check USGAAP" xfId="5718" xr:uid="{00000000-0005-0000-0000-000049130000}"/>
    <cellStyle name="_P_Check USGAAP 2" xfId="5719" xr:uid="{00000000-0005-0000-0000-00004A130000}"/>
    <cellStyle name="_P_Check USGAAP_1" xfId="5720" xr:uid="{00000000-0005-0000-0000-00004B130000}"/>
    <cellStyle name="_P_Check USGAAP_1 2" xfId="5721" xr:uid="{00000000-0005-0000-0000-00004C130000}"/>
    <cellStyle name="_P_Check USGAAP_2" xfId="5722" xr:uid="{00000000-0005-0000-0000-00004D130000}"/>
    <cellStyle name="_P_Check USGAAP_2 2" xfId="5723" xr:uid="{00000000-0005-0000-0000-00004E130000}"/>
    <cellStyle name="_P_Check USGAAP_Check USGAAP" xfId="5724" xr:uid="{00000000-0005-0000-0000-00004F130000}"/>
    <cellStyle name="_P_Check USGAAP_Check USGAAP 2" xfId="5725" xr:uid="{00000000-0005-0000-0000-000050130000}"/>
    <cellStyle name="_P_OP Invest" xfId="5726" xr:uid="{00000000-0005-0000-0000-000051130000}"/>
    <cellStyle name="_P_OP Invest 2" xfId="5727" xr:uid="{00000000-0005-0000-0000-000052130000}"/>
    <cellStyle name="_P_Plan2" xfId="5728" xr:uid="{00000000-0005-0000-0000-000053130000}"/>
    <cellStyle name="_PAR plan_ITOC_20081016.1" xfId="5729" xr:uid="{00000000-0005-0000-0000-000054130000}"/>
    <cellStyle name="_PAR plan_ITOC_20081016.1_03Q11 Australia US TP OB Invoice Final" xfId="5730" xr:uid="{00000000-0005-0000-0000-000055130000}"/>
    <cellStyle name="_PAR plan_ITOC_20081016.1_2010_Q2_IT" xfId="5731" xr:uid="{00000000-0005-0000-0000-000056130000}"/>
    <cellStyle name="_PAR plan_ITOC_20081016.1_2010_Q3_TP_Summary_TPO" xfId="5732" xr:uid="{00000000-0005-0000-0000-000057130000}"/>
    <cellStyle name="_PAR plan_ITOC_20081016.1_3Q2011_TP_Outbound_Grid_ongoing (version 4)" xfId="5733" xr:uid="{00000000-0005-0000-0000-000058130000}"/>
    <cellStyle name="_PAR plan_ITOC_20081016.1_3Q2011_TP_Outbound_Grid_ongoing (version 4) backup" xfId="5734" xr:uid="{00000000-0005-0000-0000-000059130000}"/>
    <cellStyle name="_PAR plan_ITOC_20081016.1_3Q2011_TP_Outbound_Grid_ongoing v2" xfId="5735" xr:uid="{00000000-0005-0000-0000-00005A130000}"/>
    <cellStyle name="_PAR plan_ITOC_20081016.1_Argentina AW Expense pass-through to Brazil" xfId="5736" xr:uid="{00000000-0005-0000-0000-00005B130000}"/>
    <cellStyle name="_PAR plan_ITOC_20081016.1_BU31035 Taiwan Interco Template" xfId="5737" xr:uid="{00000000-0005-0000-0000-00005C130000}"/>
    <cellStyle name="_PAR plan_ITOC_20081016.1_BU31050 China JV  Interco Template" xfId="5738" xr:uid="{00000000-0005-0000-0000-00005D130000}"/>
    <cellStyle name="_PAR plan_ITOC_20081016.1_Internal Audit Pass-through from Argentina" xfId="5739" xr:uid="{00000000-0005-0000-0000-00005E130000}"/>
    <cellStyle name="_PAR plan_ITOC_20081016.1_IT_Investments_" xfId="5740" xr:uid="{00000000-0005-0000-0000-00005F130000}"/>
    <cellStyle name="_PAR plan_ITOC_20081016.1_Q1_2011 IT TP Corp Svcs Excl FFI" xfId="5741" xr:uid="{00000000-0005-0000-0000-000060130000}"/>
    <cellStyle name="_PART. EN  CONCILIACION 2007 DIC" xfId="5742" xr:uid="{00000000-0005-0000-0000-000061130000}"/>
    <cellStyle name="_PART. EN  CONCILIACION 2007 DIC 2" xfId="5743" xr:uid="{00000000-0005-0000-0000-000062130000}"/>
    <cellStyle name="_PART. EN  CONCILIACION 2007 DIC_APLICAÇÃO" xfId="5744" xr:uid="{00000000-0005-0000-0000-000063130000}"/>
    <cellStyle name="_PART. EN  CONCILIACION 2007 DIC_APLICAÇÃO_HFM Dental" xfId="5745" xr:uid="{00000000-0005-0000-0000-000064130000}"/>
    <cellStyle name="_PART. EN  CONCILIACION 2007 DIC_Check USGAAP" xfId="5746" xr:uid="{00000000-0005-0000-0000-000065130000}"/>
    <cellStyle name="_PART. EN  CONCILIACION 2007 DIC_Check USGAAP 2" xfId="5747" xr:uid="{00000000-0005-0000-0000-000066130000}"/>
    <cellStyle name="_PART. EN  CONCILIACION 2007 DIC_Check USGAAP_1" xfId="5748" xr:uid="{00000000-0005-0000-0000-000067130000}"/>
    <cellStyle name="_PART. EN  CONCILIACION 2007 DIC_Check USGAAP_1 2" xfId="5749" xr:uid="{00000000-0005-0000-0000-000068130000}"/>
    <cellStyle name="_PART. EN  CONCILIACION 2007 DIC_Check USGAAP_2" xfId="5750" xr:uid="{00000000-0005-0000-0000-000069130000}"/>
    <cellStyle name="_PART. EN  CONCILIACION 2007 DIC_Check USGAAP_2 2" xfId="5751" xr:uid="{00000000-0005-0000-0000-00006A130000}"/>
    <cellStyle name="_PART. EN  CONCILIACION 2007 DIC_Check USGAAP_Check USGAAP" xfId="5752" xr:uid="{00000000-0005-0000-0000-00006B130000}"/>
    <cellStyle name="_PART. EN  CONCILIACION 2007 DIC_Check USGAAP_Check USGAAP 2" xfId="5753" xr:uid="{00000000-0005-0000-0000-00006C130000}"/>
    <cellStyle name="_PART. EN  CONCILIACION 2007 DIC_OP Invest" xfId="5754" xr:uid="{00000000-0005-0000-0000-00006D130000}"/>
    <cellStyle name="_PART. EN  CONCILIACION 2007 DIC_OP Invest 2" xfId="5755" xr:uid="{00000000-0005-0000-0000-00006E130000}"/>
    <cellStyle name="_PART. EN  CONCILIACION 2007 DIC_Plan2" xfId="5756" xr:uid="{00000000-0005-0000-0000-00006F130000}"/>
    <cellStyle name="_Pasta2" xfId="5757" xr:uid="{00000000-0005-0000-0000-000070130000}"/>
    <cellStyle name="_Pasta2 2" xfId="5758" xr:uid="{00000000-0005-0000-0000-000071130000}"/>
    <cellStyle name="_Pasta2_HFM Dental" xfId="5759" xr:uid="{00000000-0005-0000-0000-000072130000}"/>
    <cellStyle name="_Pasta3" xfId="5760" xr:uid="{00000000-0005-0000-0000-000073130000}"/>
    <cellStyle name="_Pasta3 2" xfId="5761" xr:uid="{00000000-0005-0000-0000-000074130000}"/>
    <cellStyle name="_Pasta3_HFM Dental" xfId="5762" xr:uid="{00000000-0005-0000-0000-000075130000}"/>
    <cellStyle name="_Pasta5" xfId="5763" xr:uid="{00000000-0005-0000-0000-000076130000}"/>
    <cellStyle name="_Pasta5 2" xfId="5764" xr:uid="{00000000-0005-0000-0000-000077130000}"/>
    <cellStyle name="_Pasta5_HFM Dental" xfId="5765" xr:uid="{00000000-0005-0000-0000-000078130000}"/>
    <cellStyle name="_Pasta7" xfId="5766" xr:uid="{00000000-0005-0000-0000-000079130000}"/>
    <cellStyle name="_Pasta7 2" xfId="5767" xr:uid="{00000000-0005-0000-0000-00007A130000}"/>
    <cellStyle name="_Pasta7_HFM Dental" xfId="5768" xr:uid="{00000000-0005-0000-0000-00007B130000}"/>
    <cellStyle name="_Payroll Detail - Jul 08" xfId="5769" xr:uid="{00000000-0005-0000-0000-00007C130000}"/>
    <cellStyle name="_Payroll Detail - Jul 08_03Q11 Australia US TP OB Invoice Final" xfId="5770" xr:uid="{00000000-0005-0000-0000-00007D130000}"/>
    <cellStyle name="_Payroll Detail - Jul 08_2010_Q2_IT" xfId="5771" xr:uid="{00000000-0005-0000-0000-00007E130000}"/>
    <cellStyle name="_Payroll Detail - Jul 08_2010_Q3_TP_Summary_TPO" xfId="5772" xr:uid="{00000000-0005-0000-0000-00007F130000}"/>
    <cellStyle name="_Payroll Detail - Jul 08_3Q11 GY CFO Regional Allocation APAC" xfId="5773" xr:uid="{00000000-0005-0000-0000-000080130000}"/>
    <cellStyle name="_Payroll Detail - Jul 08_3Q2011_TP_Outbound_Grid_ongoing (version 4)" xfId="5774" xr:uid="{00000000-0005-0000-0000-000081130000}"/>
    <cellStyle name="_Payroll Detail - Jul 08_3Q2011_TP_Outbound_Grid_ongoing (version 4) backup" xfId="5775" xr:uid="{00000000-0005-0000-0000-000082130000}"/>
    <cellStyle name="_Payroll Detail - Jul 08_3Q2011_TP_Outbound_Grid_ongoing v2" xfId="5776" xr:uid="{00000000-0005-0000-0000-000083130000}"/>
    <cellStyle name="_Payroll Detail - Jul 08_Argentina AW Expense pass-through to Brazil" xfId="5777" xr:uid="{00000000-0005-0000-0000-000084130000}"/>
    <cellStyle name="_Payroll Detail - Jul 08_BU31035 Taiwan Interco Template" xfId="5778" xr:uid="{00000000-0005-0000-0000-000085130000}"/>
    <cellStyle name="_Payroll Detail - Jul 08_BU31050 China JV  Interco Template" xfId="5779" xr:uid="{00000000-0005-0000-0000-000086130000}"/>
    <cellStyle name="_Payroll Detail - Jul 08_Internal Audit Pass-through from Argentina" xfId="5780" xr:uid="{00000000-0005-0000-0000-000087130000}"/>
    <cellStyle name="_Payroll Detail - Jul 08_IT_Investments_" xfId="5781" xr:uid="{00000000-0005-0000-0000-000088130000}"/>
    <cellStyle name="_Payroll Detail - Jul 08_Q1_2011 IT TP Corp Svcs Excl FFI" xfId="5782" xr:uid="{00000000-0005-0000-0000-000089130000}"/>
    <cellStyle name="_PDD Aceito" xfId="5783" xr:uid="{00000000-0005-0000-0000-00008A130000}"/>
    <cellStyle name="_PDD Aceito_Check USGAAP" xfId="5784" xr:uid="{00000000-0005-0000-0000-00008B130000}"/>
    <cellStyle name="_PDD Aceito_HFM Dental" xfId="5785" xr:uid="{00000000-0005-0000-0000-00008C130000}"/>
    <cellStyle name="_PDD Aceito_OP Invest" xfId="5786" xr:uid="{00000000-0005-0000-0000-00008D130000}"/>
    <cellStyle name="_PDD Aceito_Sheet2" xfId="5787" xr:uid="{00000000-0005-0000-0000-00008E130000}"/>
    <cellStyle name="_PDD Aceito_Sheet2_RECLAS DEPREC" xfId="5788" xr:uid="{00000000-0005-0000-0000-00008F130000}"/>
    <cellStyle name="_PDD Cedido" xfId="5789" xr:uid="{00000000-0005-0000-0000-000090130000}"/>
    <cellStyle name="_PDD Cedido_Check USGAAP" xfId="5790" xr:uid="{00000000-0005-0000-0000-000091130000}"/>
    <cellStyle name="_PDD Cedido_HFM Dental" xfId="5791" xr:uid="{00000000-0005-0000-0000-000092130000}"/>
    <cellStyle name="_PDD Cedido_OP Invest" xfId="5792" xr:uid="{00000000-0005-0000-0000-000093130000}"/>
    <cellStyle name="_PDD Cedido_Sheet2" xfId="5793" xr:uid="{00000000-0005-0000-0000-000094130000}"/>
    <cellStyle name="_PDD Cedido_Sheet2_RECLAS DEPREC" xfId="5794" xr:uid="{00000000-0005-0000-0000-000095130000}"/>
    <cellStyle name="_PDD GAAP" xfId="5795" xr:uid="{00000000-0005-0000-0000-000096130000}"/>
    <cellStyle name="_PDD GAAP_RECLAS DEPREC" xfId="5796" xr:uid="{00000000-0005-0000-0000-000097130000}"/>
    <cellStyle name="_PDD GAAP_SUPORTE ASTROMIG" xfId="5797" xr:uid="{00000000-0005-0000-0000-000098130000}"/>
    <cellStyle name="_PDD Premio" xfId="5798" xr:uid="{00000000-0005-0000-0000-000099130000}"/>
    <cellStyle name="_PDD Premio_APLICAÇÃO" xfId="5799" xr:uid="{00000000-0005-0000-0000-00009A130000}"/>
    <cellStyle name="_PDD Premio_APLICAÇÃO_HFM Dental" xfId="5800" xr:uid="{00000000-0005-0000-0000-00009B130000}"/>
    <cellStyle name="_PDD Premio_Check USGAAP" xfId="5801" xr:uid="{00000000-0005-0000-0000-00009C130000}"/>
    <cellStyle name="_PDD Premio_OP Invest" xfId="5802" xr:uid="{00000000-0005-0000-0000-00009D130000}"/>
    <cellStyle name="_PDD Premio_RECLAS DEPREC" xfId="5803" xr:uid="{00000000-0005-0000-0000-00009E130000}"/>
    <cellStyle name="_PDD Premio_SUPORTE ASTROMIG" xfId="5804" xr:uid="{00000000-0005-0000-0000-00009F130000}"/>
    <cellStyle name="_Pensiones - FAS 109 E&amp;Y (2006)" xfId="5805" xr:uid="{00000000-0005-0000-0000-0000A0130000}"/>
    <cellStyle name="_Pensiones - FAS 109 E&amp;Y (2006) 2" xfId="5806" xr:uid="{00000000-0005-0000-0000-0000A1130000}"/>
    <cellStyle name="_Pensiones - FAS 109 E&amp;Y (2006)_APLICAÇÃO" xfId="5807" xr:uid="{00000000-0005-0000-0000-0000A2130000}"/>
    <cellStyle name="_Pensiones - FAS 109 E&amp;Y (2006)_APLICAÇÃO_HFM Dental" xfId="5808" xr:uid="{00000000-0005-0000-0000-0000A3130000}"/>
    <cellStyle name="_Pensiones - FAS 109 E&amp;Y (2006)_Check USGAAP" xfId="5809" xr:uid="{00000000-0005-0000-0000-0000A4130000}"/>
    <cellStyle name="_Pensiones - FAS 109 E&amp;Y (2006)_Check USGAAP 2" xfId="5810" xr:uid="{00000000-0005-0000-0000-0000A5130000}"/>
    <cellStyle name="_Pensiones - FAS 109 E&amp;Y (2006)_Check USGAAP_1" xfId="5811" xr:uid="{00000000-0005-0000-0000-0000A6130000}"/>
    <cellStyle name="_Pensiones - FAS 109 E&amp;Y (2006)_Check USGAAP_1 2" xfId="5812" xr:uid="{00000000-0005-0000-0000-0000A7130000}"/>
    <cellStyle name="_Pensiones - FAS 109 E&amp;Y (2006)_Check USGAAP_2" xfId="5813" xr:uid="{00000000-0005-0000-0000-0000A8130000}"/>
    <cellStyle name="_Pensiones - FAS 109 E&amp;Y (2006)_Check USGAAP_2 2" xfId="5814" xr:uid="{00000000-0005-0000-0000-0000A9130000}"/>
    <cellStyle name="_Pensiones - FAS 109 E&amp;Y (2006)_Check USGAAP_Check USGAAP" xfId="5815" xr:uid="{00000000-0005-0000-0000-0000AA130000}"/>
    <cellStyle name="_Pensiones - FAS 109 E&amp;Y (2006)_Check USGAAP_Check USGAAP 2" xfId="5816" xr:uid="{00000000-0005-0000-0000-0000AB130000}"/>
    <cellStyle name="_Pensiones - FAS 109 E&amp;Y (2006)_OP Invest" xfId="5817" xr:uid="{00000000-0005-0000-0000-0000AC130000}"/>
    <cellStyle name="_Pensiones - FAS 109 E&amp;Y (2006)_OP Invest 2" xfId="5818" xr:uid="{00000000-0005-0000-0000-0000AD130000}"/>
    <cellStyle name="_Pensiones - FAS 109 E&amp;Y (2006)_Plan2" xfId="5819" xr:uid="{00000000-0005-0000-0000-0000AE130000}"/>
    <cellStyle name="_Pensiones - FAS 109 E&amp;Y (2007)" xfId="5820" xr:uid="{00000000-0005-0000-0000-0000AF130000}"/>
    <cellStyle name="_Pensiones - FAS 109 E&amp;Y (2007) 2" xfId="5821" xr:uid="{00000000-0005-0000-0000-0000B0130000}"/>
    <cellStyle name="_Pensiones - FAS 109 E&amp;Y (2007)_APLICAÇÃO" xfId="5822" xr:uid="{00000000-0005-0000-0000-0000B1130000}"/>
    <cellStyle name="_Pensiones - FAS 109 E&amp;Y (2007)_APLICAÇÃO_HFM Dental" xfId="5823" xr:uid="{00000000-0005-0000-0000-0000B2130000}"/>
    <cellStyle name="_Pensiones - FAS 109 E&amp;Y (2007)_Check USGAAP" xfId="5824" xr:uid="{00000000-0005-0000-0000-0000B3130000}"/>
    <cellStyle name="_Pensiones - FAS 109 E&amp;Y (2007)_Check USGAAP 2" xfId="5825" xr:uid="{00000000-0005-0000-0000-0000B4130000}"/>
    <cellStyle name="_Pensiones - FAS 109 E&amp;Y (2007)_Check USGAAP_1" xfId="5826" xr:uid="{00000000-0005-0000-0000-0000B5130000}"/>
    <cellStyle name="_Pensiones - FAS 109 E&amp;Y (2007)_Check USGAAP_1 2" xfId="5827" xr:uid="{00000000-0005-0000-0000-0000B6130000}"/>
    <cellStyle name="_Pensiones - FAS 109 E&amp;Y (2007)_Check USGAAP_2" xfId="5828" xr:uid="{00000000-0005-0000-0000-0000B7130000}"/>
    <cellStyle name="_Pensiones - FAS 109 E&amp;Y (2007)_Check USGAAP_2 2" xfId="5829" xr:uid="{00000000-0005-0000-0000-0000B8130000}"/>
    <cellStyle name="_Pensiones - FAS 109 E&amp;Y (2007)_Check USGAAP_Check USGAAP" xfId="5830" xr:uid="{00000000-0005-0000-0000-0000B9130000}"/>
    <cellStyle name="_Pensiones - FAS 109 E&amp;Y (2007)_Check USGAAP_Check USGAAP 2" xfId="5831" xr:uid="{00000000-0005-0000-0000-0000BA130000}"/>
    <cellStyle name="_Pensiones - FAS 109 E&amp;Y (2007)_OP Invest" xfId="5832" xr:uid="{00000000-0005-0000-0000-0000BB130000}"/>
    <cellStyle name="_Pensiones - FAS 109 E&amp;Y (2007)_OP Invest 2" xfId="5833" xr:uid="{00000000-0005-0000-0000-0000BC130000}"/>
    <cellStyle name="_Pensiones - FAS 109 E&amp;Y (2007)_Plan2" xfId="5834" xr:uid="{00000000-0005-0000-0000-0000BD130000}"/>
    <cellStyle name="_Pérdida Fiscal Actualizada  DIC 2007" xfId="5835" xr:uid="{00000000-0005-0000-0000-0000BE130000}"/>
    <cellStyle name="_Pérdida Fiscal Actualizada  DIC 2007 2" xfId="5836" xr:uid="{00000000-0005-0000-0000-0000BF130000}"/>
    <cellStyle name="_Pérdida Fiscal Actualizada  DIC 2007_APLICAÇÃO" xfId="5837" xr:uid="{00000000-0005-0000-0000-0000C0130000}"/>
    <cellStyle name="_Pérdida Fiscal Actualizada  DIC 2007_APLICAÇÃO_HFM Dental" xfId="5838" xr:uid="{00000000-0005-0000-0000-0000C1130000}"/>
    <cellStyle name="_Pérdida Fiscal Actualizada  DIC 2007_Check USGAAP" xfId="5839" xr:uid="{00000000-0005-0000-0000-0000C2130000}"/>
    <cellStyle name="_Pérdida Fiscal Actualizada  DIC 2007_Check USGAAP 2" xfId="5840" xr:uid="{00000000-0005-0000-0000-0000C3130000}"/>
    <cellStyle name="_Pérdida Fiscal Actualizada  DIC 2007_Check USGAAP_1" xfId="5841" xr:uid="{00000000-0005-0000-0000-0000C4130000}"/>
    <cellStyle name="_Pérdida Fiscal Actualizada  DIC 2007_Check USGAAP_1 2" xfId="5842" xr:uid="{00000000-0005-0000-0000-0000C5130000}"/>
    <cellStyle name="_Pérdida Fiscal Actualizada  DIC 2007_Check USGAAP_2" xfId="5843" xr:uid="{00000000-0005-0000-0000-0000C6130000}"/>
    <cellStyle name="_Pérdida Fiscal Actualizada  DIC 2007_Check USGAAP_2 2" xfId="5844" xr:uid="{00000000-0005-0000-0000-0000C7130000}"/>
    <cellStyle name="_Pérdida Fiscal Actualizada  DIC 2007_Check USGAAP_Check USGAAP" xfId="5845" xr:uid="{00000000-0005-0000-0000-0000C8130000}"/>
    <cellStyle name="_Pérdida Fiscal Actualizada  DIC 2007_Check USGAAP_Check USGAAP 2" xfId="5846" xr:uid="{00000000-0005-0000-0000-0000C9130000}"/>
    <cellStyle name="_Pérdida Fiscal Actualizada  DIC 2007_OP Invest" xfId="5847" xr:uid="{00000000-0005-0000-0000-0000CA130000}"/>
    <cellStyle name="_Pérdida Fiscal Actualizada  DIC 2007_OP Invest 2" xfId="5848" xr:uid="{00000000-0005-0000-0000-0000CB130000}"/>
    <cellStyle name="_Pérdida Fiscal Actualizada  DIC 2007_Plan2" xfId="5849" xr:uid="{00000000-0005-0000-0000-0000CC130000}"/>
    <cellStyle name="_Perkins, T. -United S-Hong Kon" xfId="5850" xr:uid="{00000000-0005-0000-0000-0000CD130000}"/>
    <cellStyle name="_permanente Odonto 08-2010" xfId="5851" xr:uid="{00000000-0005-0000-0000-0000CE130000}"/>
    <cellStyle name="_PIS e COFINS " xfId="5852" xr:uid="{00000000-0005-0000-0000-0000CF130000}"/>
    <cellStyle name="_PIS_COFINS" xfId="321" xr:uid="{00000000-0005-0000-0000-0000D0130000}"/>
    <cellStyle name="_plan (2)" xfId="864" xr:uid="{00000000-0005-0000-0000-0000D1130000}"/>
    <cellStyle name="_plan (2)_Novo Atestado VI 20110630_Contabil_Final" xfId="865" xr:uid="{00000000-0005-0000-0000-0000D2130000}"/>
    <cellStyle name="_Plan1" xfId="322" xr:uid="{00000000-0005-0000-0000-0000D3130000}"/>
    <cellStyle name="_Plan1 2" xfId="323" xr:uid="{00000000-0005-0000-0000-0000D4130000}"/>
    <cellStyle name="_Plan1 2 2" xfId="5853" xr:uid="{00000000-0005-0000-0000-0000D5130000}"/>
    <cellStyle name="_Plan1 2_Plan1" xfId="5854" xr:uid="{00000000-0005-0000-0000-0000D6130000}"/>
    <cellStyle name="_Plan1 2_Plan1 2" xfId="5855" xr:uid="{00000000-0005-0000-0000-0000D7130000}"/>
    <cellStyle name="_Plan1 2_Razão 2013" xfId="5856" xr:uid="{00000000-0005-0000-0000-0000D8130000}"/>
    <cellStyle name="_Plan1 3" xfId="324" xr:uid="{00000000-0005-0000-0000-0000D9130000}"/>
    <cellStyle name="_Plan1 4" xfId="5857" xr:uid="{00000000-0005-0000-0000-0000DA130000}"/>
    <cellStyle name="_Plan1__pagto folha" xfId="5858" xr:uid="{00000000-0005-0000-0000-0000DB130000}"/>
    <cellStyle name="_Plan1_0908 Fixed Assets" xfId="325" xr:uid="{00000000-0005-0000-0000-0000DC130000}"/>
    <cellStyle name="_Plan1_0908 Fixed Assets 2" xfId="5859" xr:uid="{00000000-0005-0000-0000-0000DD130000}"/>
    <cellStyle name="_Plan1_0908 Fixed Assets_APLICAÇÃO" xfId="5860" xr:uid="{00000000-0005-0000-0000-0000DE130000}"/>
    <cellStyle name="_Plan1_0908 Fixed Assets_APLICAÇÃO_HFM Dental" xfId="5861" xr:uid="{00000000-0005-0000-0000-0000DF130000}"/>
    <cellStyle name="_Plan1_0908 Fixed Assets_Check USGAAP" xfId="5862" xr:uid="{00000000-0005-0000-0000-0000E0130000}"/>
    <cellStyle name="_Plan1_0908 Fixed Assets_Check USGAAP 2" xfId="5863" xr:uid="{00000000-0005-0000-0000-0000E1130000}"/>
    <cellStyle name="_Plan1_0908 Fixed Assets_Check USGAAP_1" xfId="5864" xr:uid="{00000000-0005-0000-0000-0000E2130000}"/>
    <cellStyle name="_Plan1_0908 Fixed Assets_Check USGAAP_1 2" xfId="5865" xr:uid="{00000000-0005-0000-0000-0000E3130000}"/>
    <cellStyle name="_Plan1_0908 Fixed Assets_Check USGAAP_2" xfId="5866" xr:uid="{00000000-0005-0000-0000-0000E4130000}"/>
    <cellStyle name="_Plan1_0908 Fixed Assets_Check USGAAP_2 2" xfId="5867" xr:uid="{00000000-0005-0000-0000-0000E5130000}"/>
    <cellStyle name="_Plan1_0908 Fixed Assets_Check USGAAP_Check USGAAP" xfId="5868" xr:uid="{00000000-0005-0000-0000-0000E6130000}"/>
    <cellStyle name="_Plan1_0908 Fixed Assets_Check USGAAP_Check USGAAP 2" xfId="5869" xr:uid="{00000000-0005-0000-0000-0000E7130000}"/>
    <cellStyle name="_Plan1_0908 Fixed Assets_Local" xfId="5870" xr:uid="{00000000-0005-0000-0000-0000E8130000}"/>
    <cellStyle name="_Plan1_0908 Fixed Assets_OP Invest" xfId="5871" xr:uid="{00000000-0005-0000-0000-0000E9130000}"/>
    <cellStyle name="_Plan1_0908 Fixed Assets_OP Invest 2" xfId="5872" xr:uid="{00000000-0005-0000-0000-0000EA130000}"/>
    <cellStyle name="_Plan1_0908 Fixed Assets_Plan1" xfId="5873" xr:uid="{00000000-0005-0000-0000-0000EB130000}"/>
    <cellStyle name="_Plan1_0908 Fixed Assets_Plan1 2" xfId="5874" xr:uid="{00000000-0005-0000-0000-0000EC130000}"/>
    <cellStyle name="_Plan1_0908 Fixed Assets_Plan2" xfId="5875" xr:uid="{00000000-0005-0000-0000-0000ED130000}"/>
    <cellStyle name="_Plan1_0908 Fixed Assets_Razão" xfId="5876" xr:uid="{00000000-0005-0000-0000-0000EE130000}"/>
    <cellStyle name="_Plan1_0908 Fixed Assets_Razão 2013" xfId="5877" xr:uid="{00000000-0005-0000-0000-0000EF130000}"/>
    <cellStyle name="_Plan1_0908 Fixed Assets_Saldo Local" xfId="5878" xr:uid="{00000000-0005-0000-0000-0000F0130000}"/>
    <cellStyle name="_Plan1_0908 Fixed Assets_Sheet1" xfId="5879" xr:uid="{00000000-0005-0000-0000-0000F1130000}"/>
    <cellStyle name="_Plan1_0908 Fixed Assets_Sheet2" xfId="5880" xr:uid="{00000000-0005-0000-0000-0000F2130000}"/>
    <cellStyle name="_Plan1_0908 Fixed Assets_Sheet2 2" xfId="5881" xr:uid="{00000000-0005-0000-0000-0000F3130000}"/>
    <cellStyle name="_Plan1_0908 Fixed Assets_Trial Balance_Dental" xfId="5882" xr:uid="{00000000-0005-0000-0000-0000F4130000}"/>
    <cellStyle name="_Plan1_0908 Fixed Assets_Trial Balance_Dental_HFM Dental" xfId="5883" xr:uid="{00000000-0005-0000-0000-0000F5130000}"/>
    <cellStyle name="_Plan1_1" xfId="326" xr:uid="{00000000-0005-0000-0000-0000F6130000}"/>
    <cellStyle name="_Plan1_1_APLICAÇÃO" xfId="5884" xr:uid="{00000000-0005-0000-0000-0000F7130000}"/>
    <cellStyle name="_Plan1_1_APLICAÇÃO_HFM Dental" xfId="5885" xr:uid="{00000000-0005-0000-0000-0000F8130000}"/>
    <cellStyle name="_Plan1_1_Check USGAAP" xfId="5886" xr:uid="{00000000-0005-0000-0000-0000F9130000}"/>
    <cellStyle name="_Plan1_1_Check USGAAP 2" xfId="5887" xr:uid="{00000000-0005-0000-0000-0000FA130000}"/>
    <cellStyle name="_Plan1_1_Check USGAAP_1" xfId="5888" xr:uid="{00000000-0005-0000-0000-0000FB130000}"/>
    <cellStyle name="_Plan1_1_Check USGAAP_1 2" xfId="5889" xr:uid="{00000000-0005-0000-0000-0000FC130000}"/>
    <cellStyle name="_Plan1_1_Check USGAAP_2" xfId="5890" xr:uid="{00000000-0005-0000-0000-0000FD130000}"/>
    <cellStyle name="_Plan1_1_Check USGAAP_2 2" xfId="5891" xr:uid="{00000000-0005-0000-0000-0000FE130000}"/>
    <cellStyle name="_Plan1_1_Check USGAAP_Check USGAAP" xfId="5892" xr:uid="{00000000-0005-0000-0000-0000FF130000}"/>
    <cellStyle name="_Plan1_1_Check USGAAP_Check USGAAP 2" xfId="5893" xr:uid="{00000000-0005-0000-0000-000000140000}"/>
    <cellStyle name="_Plan1_1_Conciliação" xfId="5894" xr:uid="{00000000-0005-0000-0000-000001140000}"/>
    <cellStyle name="_Plan1_1_OP Invest" xfId="5895" xr:uid="{00000000-0005-0000-0000-000002140000}"/>
    <cellStyle name="_Plan1_1_OP Invest 2" xfId="5896" xr:uid="{00000000-0005-0000-0000-000003140000}"/>
    <cellStyle name="_Plan1_1_Plan2" xfId="5897" xr:uid="{00000000-0005-0000-0000-000004140000}"/>
    <cellStyle name="_Plan1_1_Suporte" xfId="5898" xr:uid="{00000000-0005-0000-0000-000005140000}"/>
    <cellStyle name="_Plan1_1_Suporte 2" xfId="5899" xr:uid="{00000000-0005-0000-0000-000006140000}"/>
    <cellStyle name="_Plan1_1_Trial Balance_Dental" xfId="5900" xr:uid="{00000000-0005-0000-0000-000007140000}"/>
    <cellStyle name="_Plan1_1_Trial Balance_Dental_HFM Dental" xfId="5901" xr:uid="{00000000-0005-0000-0000-000008140000}"/>
    <cellStyle name="_Plan1_11181 - VEÍCULOS" xfId="5902" xr:uid="{00000000-0005-0000-0000-000009140000}"/>
    <cellStyle name="_Plan1_11181 - VEÍCULOS_Plan2" xfId="5903" xr:uid="{00000000-0005-0000-0000-00000A140000}"/>
    <cellStyle name="_Plan1_13332-MAQ_EQPTOS NAO HOSP-ODONT" xfId="5904" xr:uid="{00000000-0005-0000-0000-00000B140000}"/>
    <cellStyle name="_Plan1_13332-MAQ_EQPTOS NAO HOSP-ODONT_1" xfId="5905" xr:uid="{00000000-0005-0000-0000-00000C140000}"/>
    <cellStyle name="_Plan1_13332-MAQ_EQPTOS NAO HOSP-ODONT_2" xfId="5906" xr:uid="{00000000-0005-0000-0000-00000D140000}"/>
    <cellStyle name="_Plan1_13332-MAQ_EQPTOS NAO HOSP-ODONT_2_HFM Dental" xfId="5907" xr:uid="{00000000-0005-0000-0000-00000E140000}"/>
    <cellStyle name="_Plan1_13332-MAQ_EQPTOS NAO HOSP-ODONT_RECLAS DEPREC" xfId="5908" xr:uid="{00000000-0005-0000-0000-00000F140000}"/>
    <cellStyle name="_Plan1_13332-MAQ_EQPTOS NAO HOSP-ODONT_SUPORTE ASTROMIG" xfId="5909" xr:uid="{00000000-0005-0000-0000-000010140000}"/>
    <cellStyle name="_Plan1_1341 - INTANGIVEL" xfId="5910" xr:uid="{00000000-0005-0000-0000-000011140000}"/>
    <cellStyle name="_Plan1_1341 - INTANGIVEL_Plan2" xfId="5911" xr:uid="{00000000-0005-0000-0000-000012140000}"/>
    <cellStyle name="_Plan1_15560 - INSTALAÇÕES" xfId="5912" xr:uid="{00000000-0005-0000-0000-000013140000}"/>
    <cellStyle name="_Plan1_15560 - INSTALAÇÕES_Plan2" xfId="5913" xr:uid="{00000000-0005-0000-0000-000014140000}"/>
    <cellStyle name="_Plan1_2" xfId="866" xr:uid="{00000000-0005-0000-0000-000015140000}"/>
    <cellStyle name="_Plan1_AJUSTE FATUR 881" xfId="327" xr:uid="{00000000-0005-0000-0000-000016140000}"/>
    <cellStyle name="_Plan1_Ajustes" xfId="867" xr:uid="{00000000-0005-0000-0000-000017140000}"/>
    <cellStyle name="_Plan1_Apuração PIS COFINS" xfId="5914" xr:uid="{00000000-0005-0000-0000-000018140000}"/>
    <cellStyle name="_Plan1_Apuração PIS COFINS 2" xfId="5915" xr:uid="{00000000-0005-0000-0000-000019140000}"/>
    <cellStyle name="_Plan1_Arquivo_Contábil052011" xfId="5916" xr:uid="{00000000-0005-0000-0000-00001A140000}"/>
    <cellStyle name="_Plan1_Atestado Reservas PP BRGAAP e USGAAP - 201105 - Contabil" xfId="5917" xr:uid="{00000000-0005-0000-0000-00001B140000}"/>
    <cellStyle name="_Plan1_Atestado Reservas PP BRGAAP e USGAAP - 201106 - Contabil" xfId="868" xr:uid="{00000000-0005-0000-0000-00001C140000}"/>
    <cellStyle name="_Plan1_BAIXA MMU" xfId="5918" xr:uid="{00000000-0005-0000-0000-00001D140000}"/>
    <cellStyle name="_Plan1_BAIXA MMU 2" xfId="5919" xr:uid="{00000000-0005-0000-0000-00001E140000}"/>
    <cellStyle name="_Plan1_BAIXA MMU_APLICAÇÃO" xfId="5920" xr:uid="{00000000-0005-0000-0000-00001F140000}"/>
    <cellStyle name="_Plan1_BAIXA MMU_APLICAÇÃO_HFM Dental" xfId="5921" xr:uid="{00000000-0005-0000-0000-000020140000}"/>
    <cellStyle name="_Plan1_BAIXA MMU_Check USGAAP" xfId="5922" xr:uid="{00000000-0005-0000-0000-000021140000}"/>
    <cellStyle name="_Plan1_BAIXA MMU_Check USGAAP 2" xfId="5923" xr:uid="{00000000-0005-0000-0000-000022140000}"/>
    <cellStyle name="_Plan1_BAIXA MMU_Check USGAAP_1" xfId="5924" xr:uid="{00000000-0005-0000-0000-000023140000}"/>
    <cellStyle name="_Plan1_BAIXA MMU_Check USGAAP_1 2" xfId="5925" xr:uid="{00000000-0005-0000-0000-000024140000}"/>
    <cellStyle name="_Plan1_BAIXA MMU_Check USGAAP_2" xfId="5926" xr:uid="{00000000-0005-0000-0000-000025140000}"/>
    <cellStyle name="_Plan1_BAIXA MMU_Check USGAAP_2 2" xfId="5927" xr:uid="{00000000-0005-0000-0000-000026140000}"/>
    <cellStyle name="_Plan1_BAIXA MMU_Check USGAAP_Check USGAAP" xfId="5928" xr:uid="{00000000-0005-0000-0000-000027140000}"/>
    <cellStyle name="_Plan1_BAIXA MMU_Check USGAAP_Check USGAAP 2" xfId="5929" xr:uid="{00000000-0005-0000-0000-000028140000}"/>
    <cellStyle name="_Plan1_BAIXA MMU_OP Invest" xfId="5930" xr:uid="{00000000-0005-0000-0000-000029140000}"/>
    <cellStyle name="_Plan1_BAIXA MMU_OP Invest 2" xfId="5931" xr:uid="{00000000-0005-0000-0000-00002A140000}"/>
    <cellStyle name="_Plan1_BAIXA MMU_Plan2" xfId="5932" xr:uid="{00000000-0005-0000-0000-00002B140000}"/>
    <cellStyle name="_Plan1_Balancete Local" xfId="328" xr:uid="{00000000-0005-0000-0000-00002C140000}"/>
    <cellStyle name="_Plan1_Balancete Local_APLICAÇÃO" xfId="5933" xr:uid="{00000000-0005-0000-0000-00002D140000}"/>
    <cellStyle name="_Plan1_Balancete Local_APLICAÇÃO_HFM Dental" xfId="5934" xr:uid="{00000000-0005-0000-0000-00002E140000}"/>
    <cellStyle name="_Plan1_Balancete Local_Check USGAAP" xfId="5935" xr:uid="{00000000-0005-0000-0000-00002F140000}"/>
    <cellStyle name="_Plan1_Balancete Local_OP Invest" xfId="5936" xr:uid="{00000000-0005-0000-0000-000030140000}"/>
    <cellStyle name="_Plan1_Balancete Local_RECLAS DEPREC" xfId="5937" xr:uid="{00000000-0005-0000-0000-000031140000}"/>
    <cellStyle name="_Plan1_Balancete Local_SUPORTE ASTROMIG" xfId="5938" xr:uid="{00000000-0005-0000-0000-000032140000}"/>
    <cellStyle name="_Plan1_Balancete Local_Trial Balance_Dental" xfId="5939" xr:uid="{00000000-0005-0000-0000-000033140000}"/>
    <cellStyle name="_Plan1_Balancete Local_Trial Balance_Dental_HFM Dental" xfId="5940" xr:uid="{00000000-0005-0000-0000-000034140000}"/>
    <cellStyle name="_Plan1_Base Conta" xfId="5941" xr:uid="{00000000-0005-0000-0000-000035140000}"/>
    <cellStyle name="_Plan1_Benfeitorias" xfId="329" xr:uid="{00000000-0005-0000-0000-000036140000}"/>
    <cellStyle name="_Plan1_BENFEITORIAS_1" xfId="5942" xr:uid="{00000000-0005-0000-0000-000037140000}"/>
    <cellStyle name="_Plan1_BENFEITORIAS_2" xfId="5943" xr:uid="{00000000-0005-0000-0000-000038140000}"/>
    <cellStyle name="_Plan1_BENFEITORIAS_2_HFM Dental" xfId="5944" xr:uid="{00000000-0005-0000-0000-000039140000}"/>
    <cellStyle name="_Plan1_Benfeitorias_APLICAÇÃO" xfId="5945" xr:uid="{00000000-0005-0000-0000-00003A140000}"/>
    <cellStyle name="_Plan1_Benfeitorias_APLICAÇÃO_HFM Dental" xfId="5946" xr:uid="{00000000-0005-0000-0000-00003B140000}"/>
    <cellStyle name="_Plan1_Benfeitorias_Check USGAAP" xfId="5947" xr:uid="{00000000-0005-0000-0000-00003C140000}"/>
    <cellStyle name="_Plan1_Benfeitorias_HFM" xfId="5948" xr:uid="{00000000-0005-0000-0000-00003D140000}"/>
    <cellStyle name="_Plan1_Benfeitorias_HFM_APLICAÇÃO" xfId="5949" xr:uid="{00000000-0005-0000-0000-00003E140000}"/>
    <cellStyle name="_Plan1_Benfeitorias_HFM_APLICAÇÃO_HFM Dental" xfId="5950" xr:uid="{00000000-0005-0000-0000-00003F140000}"/>
    <cellStyle name="_Plan1_Benfeitorias_HFM_Check USGAAP" xfId="5951" xr:uid="{00000000-0005-0000-0000-000040140000}"/>
    <cellStyle name="_Plan1_Benfeitorias_HFM_OP Invest" xfId="5952" xr:uid="{00000000-0005-0000-0000-000041140000}"/>
    <cellStyle name="_Plan1_Benfeitorias_HFM_RECLAS DEPREC" xfId="5953" xr:uid="{00000000-0005-0000-0000-000042140000}"/>
    <cellStyle name="_Plan1_Benfeitorias_HFM_SUPORTE ASTROMIG" xfId="5954" xr:uid="{00000000-0005-0000-0000-000043140000}"/>
    <cellStyle name="_Plan1_Benfeitorias_IRenda" xfId="5955" xr:uid="{00000000-0005-0000-0000-000044140000}"/>
    <cellStyle name="_Plan1_Benfeitorias_IRenda_APLICAÇÃO" xfId="5956" xr:uid="{00000000-0005-0000-0000-000045140000}"/>
    <cellStyle name="_Plan1_Benfeitorias_IRenda_APLICAÇÃO_HFM Dental" xfId="5957" xr:uid="{00000000-0005-0000-0000-000046140000}"/>
    <cellStyle name="_Plan1_Benfeitorias_IRenda_Check USGAAP" xfId="5958" xr:uid="{00000000-0005-0000-0000-000047140000}"/>
    <cellStyle name="_Plan1_Benfeitorias_IRenda_OP Invest" xfId="5959" xr:uid="{00000000-0005-0000-0000-000048140000}"/>
    <cellStyle name="_Plan1_Benfeitorias_LANÇAMENTO" xfId="5960" xr:uid="{00000000-0005-0000-0000-000049140000}"/>
    <cellStyle name="_Plan1_Benfeitorias_LANÇAMENTO_APLICAÇÃO" xfId="5961" xr:uid="{00000000-0005-0000-0000-00004A140000}"/>
    <cellStyle name="_Plan1_Benfeitorias_LANÇAMENTO_APLICAÇÃO_HFM Dental" xfId="5962" xr:uid="{00000000-0005-0000-0000-00004B140000}"/>
    <cellStyle name="_Plan1_Benfeitorias_LANÇAMENTO_Check USGAAP" xfId="5963" xr:uid="{00000000-0005-0000-0000-00004C140000}"/>
    <cellStyle name="_Plan1_Benfeitorias_LANÇAMENTO_OP Invest" xfId="5964" xr:uid="{00000000-0005-0000-0000-00004D140000}"/>
    <cellStyle name="_Plan1_Benfeitorias_LANÇAMENTO_RECLAS DEPREC" xfId="5965" xr:uid="{00000000-0005-0000-0000-00004E140000}"/>
    <cellStyle name="_Plan1_Benfeitorias_LANÇAMENTO_SUPORTE ASTROMIG" xfId="5966" xr:uid="{00000000-0005-0000-0000-00004F140000}"/>
    <cellStyle name="_Plan1_Benfeitorias_OP Invest" xfId="5967" xr:uid="{00000000-0005-0000-0000-000050140000}"/>
    <cellStyle name="_Plan1_Benfeitorias_Plan3" xfId="5968" xr:uid="{00000000-0005-0000-0000-000051140000}"/>
    <cellStyle name="_Plan1_Benfeitorias_Plan3_APLICAÇÃO" xfId="5969" xr:uid="{00000000-0005-0000-0000-000052140000}"/>
    <cellStyle name="_Plan1_Benfeitorias_Plan3_APLICAÇÃO_HFM Dental" xfId="5970" xr:uid="{00000000-0005-0000-0000-000053140000}"/>
    <cellStyle name="_Plan1_Benfeitorias_Plan3_Check USGAAP" xfId="5971" xr:uid="{00000000-0005-0000-0000-000054140000}"/>
    <cellStyle name="_Plan1_Benfeitorias_Plan3_OP Invest" xfId="5972" xr:uid="{00000000-0005-0000-0000-000055140000}"/>
    <cellStyle name="_Plan1_Benfeitorias_Plan3_RECLAS DEPREC" xfId="5973" xr:uid="{00000000-0005-0000-0000-000056140000}"/>
    <cellStyle name="_Plan1_Benfeitorias_Plan3_SUPORTE ASTROMIG" xfId="5974" xr:uid="{00000000-0005-0000-0000-000057140000}"/>
    <cellStyle name="_Plan1_Benfeitorias_Prov Civeis" xfId="5975" xr:uid="{00000000-0005-0000-0000-000058140000}"/>
    <cellStyle name="_Plan1_Benfeitorias_RECLAS DEPREC" xfId="5976" xr:uid="{00000000-0005-0000-0000-000059140000}"/>
    <cellStyle name="_Plan1_Benfeitorias_Sheet9" xfId="5977" xr:uid="{00000000-0005-0000-0000-00005A140000}"/>
    <cellStyle name="_Plan1_Benfeitorias_Sheet9_APLICAÇÃO" xfId="5978" xr:uid="{00000000-0005-0000-0000-00005B140000}"/>
    <cellStyle name="_Plan1_Benfeitorias_Sheet9_APLICAÇÃO_HFM Dental" xfId="5979" xr:uid="{00000000-0005-0000-0000-00005C140000}"/>
    <cellStyle name="_Plan1_Benfeitorias_Sheet9_Check USGAAP" xfId="5980" xr:uid="{00000000-0005-0000-0000-00005D140000}"/>
    <cellStyle name="_Plan1_Benfeitorias_Sheet9_OP Invest" xfId="5981" xr:uid="{00000000-0005-0000-0000-00005E140000}"/>
    <cellStyle name="_Plan1_Benfeitorias_SUPORTE ASTROMIG" xfId="5982" xr:uid="{00000000-0005-0000-0000-00005F140000}"/>
    <cellStyle name="_Plan1_Benfeitorias_Trial Balance_Dental" xfId="5983" xr:uid="{00000000-0005-0000-0000-000060140000}"/>
    <cellStyle name="_Plan1_Benfeitorias_Trial Balance_Dental_HFM Dental" xfId="5984" xr:uid="{00000000-0005-0000-0000-000061140000}"/>
    <cellStyle name="_Plan1_Calculo - PIS-COFINS-IR-CS_2011003" xfId="5985" xr:uid="{00000000-0005-0000-0000-000062140000}"/>
    <cellStyle name="_Plan1_Calculo - PIS-COFINS-IR-CS_201103" xfId="5986" xr:uid="{00000000-0005-0000-0000-000063140000}"/>
    <cellStyle name="_Plan1_Chart of Account (CA)" xfId="5987" xr:uid="{00000000-0005-0000-0000-000064140000}"/>
    <cellStyle name="_Plan1_Check USGAAP" xfId="5988" xr:uid="{00000000-0005-0000-0000-000065140000}"/>
    <cellStyle name="_Plan1_Check USGAAP_1" xfId="5989" xr:uid="{00000000-0005-0000-0000-000066140000}"/>
    <cellStyle name="_Plan1_Check USGAAP_1 2" xfId="5990" xr:uid="{00000000-0005-0000-0000-000067140000}"/>
    <cellStyle name="_Plan1_Check USGAAP_1_Check USGAAP" xfId="5991" xr:uid="{00000000-0005-0000-0000-000068140000}"/>
    <cellStyle name="_Plan1_Check USGAAP_1_Check USGAAP 2" xfId="5992" xr:uid="{00000000-0005-0000-0000-000069140000}"/>
    <cellStyle name="_Plan1_Check USGAAP_1_Check USGAAP_1" xfId="5993" xr:uid="{00000000-0005-0000-0000-00006A140000}"/>
    <cellStyle name="_Plan1_Check USGAAP_1_Check USGAAP_1 2" xfId="5994" xr:uid="{00000000-0005-0000-0000-00006B140000}"/>
    <cellStyle name="_Plan1_Check USGAAP_1_Check USGAAP_2" xfId="5995" xr:uid="{00000000-0005-0000-0000-00006C140000}"/>
    <cellStyle name="_Plan1_Check USGAAP_1_Check USGAAP_2 2" xfId="5996" xr:uid="{00000000-0005-0000-0000-00006D140000}"/>
    <cellStyle name="_Plan1_Check USGAAP_1_Check USGAAP_Check USGAAP" xfId="5997" xr:uid="{00000000-0005-0000-0000-00006E140000}"/>
    <cellStyle name="_Plan1_Check USGAAP_1_Check USGAAP_Check USGAAP 2" xfId="5998" xr:uid="{00000000-0005-0000-0000-00006F140000}"/>
    <cellStyle name="_Plan1_Check USGAAP_1011" xfId="5999" xr:uid="{00000000-0005-0000-0000-000070140000}"/>
    <cellStyle name="_Plan1_Check USGAAP_10-11" xfId="6000" xr:uid="{00000000-0005-0000-0000-000071140000}"/>
    <cellStyle name="_Plan1_Check USGAAP_10-11_Check USGAAP" xfId="6001" xr:uid="{00000000-0005-0000-0000-000072140000}"/>
    <cellStyle name="_Plan1_Check USGAAP_10-11_Check USGAAP_1011" xfId="6002" xr:uid="{00000000-0005-0000-0000-000073140000}"/>
    <cellStyle name="_Plan1_Check USGAAP_10-11_Check USGAAP_10-11" xfId="6003" xr:uid="{00000000-0005-0000-0000-000074140000}"/>
    <cellStyle name="_Plan1_Check USGAAP_Check USGAAP" xfId="6004" xr:uid="{00000000-0005-0000-0000-000075140000}"/>
    <cellStyle name="_Plan1_Conciliação" xfId="6005" xr:uid="{00000000-0005-0000-0000-000076140000}"/>
    <cellStyle name="_Plan1_De-Para Planilha de Lçtos" xfId="6006" xr:uid="{00000000-0005-0000-0000-000077140000}"/>
    <cellStyle name="_Plan1_DEPR CTR" xfId="330" xr:uid="{00000000-0005-0000-0000-000078140000}"/>
    <cellStyle name="_Plan1_DEPR CTR_APLICAÇÃO" xfId="6007" xr:uid="{00000000-0005-0000-0000-000079140000}"/>
    <cellStyle name="_Plan1_DEPR CTR_APLICAÇÃO_HFM Dental" xfId="6008" xr:uid="{00000000-0005-0000-0000-00007A140000}"/>
    <cellStyle name="_Plan1_DEPR CTR_Check USGAAP" xfId="6009" xr:uid="{00000000-0005-0000-0000-00007B140000}"/>
    <cellStyle name="_Plan1_DEPR CTR_HFM" xfId="6010" xr:uid="{00000000-0005-0000-0000-00007C140000}"/>
    <cellStyle name="_Plan1_DEPR CTR_HFM_APLICAÇÃO" xfId="6011" xr:uid="{00000000-0005-0000-0000-00007D140000}"/>
    <cellStyle name="_Plan1_DEPR CTR_HFM_APLICAÇÃO_HFM Dental" xfId="6012" xr:uid="{00000000-0005-0000-0000-00007E140000}"/>
    <cellStyle name="_Plan1_DEPR CTR_HFM_Check USGAAP" xfId="6013" xr:uid="{00000000-0005-0000-0000-00007F140000}"/>
    <cellStyle name="_Plan1_DEPR CTR_HFM_OP Invest" xfId="6014" xr:uid="{00000000-0005-0000-0000-000080140000}"/>
    <cellStyle name="_Plan1_DEPR CTR_HFM_RECLAS DEPREC" xfId="6015" xr:uid="{00000000-0005-0000-0000-000081140000}"/>
    <cellStyle name="_Plan1_DEPR CTR_HFM_SUPORTE ASTROMIG" xfId="6016" xr:uid="{00000000-0005-0000-0000-000082140000}"/>
    <cellStyle name="_Plan1_DEPR CTR_IRenda" xfId="6017" xr:uid="{00000000-0005-0000-0000-000083140000}"/>
    <cellStyle name="_Plan1_DEPR CTR_IRenda_APLICAÇÃO" xfId="6018" xr:uid="{00000000-0005-0000-0000-000084140000}"/>
    <cellStyle name="_Plan1_DEPR CTR_IRenda_APLICAÇÃO_HFM Dental" xfId="6019" xr:uid="{00000000-0005-0000-0000-000085140000}"/>
    <cellStyle name="_Plan1_DEPR CTR_IRenda_Check USGAAP" xfId="6020" xr:uid="{00000000-0005-0000-0000-000086140000}"/>
    <cellStyle name="_Plan1_DEPR CTR_IRenda_OP Invest" xfId="6021" xr:uid="{00000000-0005-0000-0000-000087140000}"/>
    <cellStyle name="_Plan1_DEPR CTR_LANÇAMENTO" xfId="6022" xr:uid="{00000000-0005-0000-0000-000088140000}"/>
    <cellStyle name="_Plan1_DEPR CTR_LANÇAMENTO_APLICAÇÃO" xfId="6023" xr:uid="{00000000-0005-0000-0000-000089140000}"/>
    <cellStyle name="_Plan1_DEPR CTR_LANÇAMENTO_APLICAÇÃO_HFM Dental" xfId="6024" xr:uid="{00000000-0005-0000-0000-00008A140000}"/>
    <cellStyle name="_Plan1_DEPR CTR_LANÇAMENTO_Check USGAAP" xfId="6025" xr:uid="{00000000-0005-0000-0000-00008B140000}"/>
    <cellStyle name="_Plan1_DEPR CTR_LANÇAMENTO_OP Invest" xfId="6026" xr:uid="{00000000-0005-0000-0000-00008C140000}"/>
    <cellStyle name="_Plan1_DEPR CTR_LANÇAMENTO_RECLAS DEPREC" xfId="6027" xr:uid="{00000000-0005-0000-0000-00008D140000}"/>
    <cellStyle name="_Plan1_DEPR CTR_LANÇAMENTO_SUPORTE ASTROMIG" xfId="6028" xr:uid="{00000000-0005-0000-0000-00008E140000}"/>
    <cellStyle name="_Plan1_DEPR CTR_OP Invest" xfId="6029" xr:uid="{00000000-0005-0000-0000-00008F140000}"/>
    <cellStyle name="_Plan1_DEPR CTR_Plan3" xfId="6030" xr:uid="{00000000-0005-0000-0000-000090140000}"/>
    <cellStyle name="_Plan1_DEPR CTR_Plan3_APLICAÇÃO" xfId="6031" xr:uid="{00000000-0005-0000-0000-000091140000}"/>
    <cellStyle name="_Plan1_DEPR CTR_Plan3_APLICAÇÃO_HFM Dental" xfId="6032" xr:uid="{00000000-0005-0000-0000-000092140000}"/>
    <cellStyle name="_Plan1_DEPR CTR_Plan3_Check USGAAP" xfId="6033" xr:uid="{00000000-0005-0000-0000-000093140000}"/>
    <cellStyle name="_Plan1_DEPR CTR_Plan3_OP Invest" xfId="6034" xr:uid="{00000000-0005-0000-0000-000094140000}"/>
    <cellStyle name="_Plan1_DEPR CTR_Plan3_RECLAS DEPREC" xfId="6035" xr:uid="{00000000-0005-0000-0000-000095140000}"/>
    <cellStyle name="_Plan1_DEPR CTR_Plan3_SUPORTE ASTROMIG" xfId="6036" xr:uid="{00000000-0005-0000-0000-000096140000}"/>
    <cellStyle name="_Plan1_DEPR CTR_Prov Civeis" xfId="6037" xr:uid="{00000000-0005-0000-0000-000097140000}"/>
    <cellStyle name="_Plan1_DEPR CTR_RECLAS DEPREC" xfId="6038" xr:uid="{00000000-0005-0000-0000-000098140000}"/>
    <cellStyle name="_Plan1_DEPR CTR_Sheet9" xfId="6039" xr:uid="{00000000-0005-0000-0000-000099140000}"/>
    <cellStyle name="_Plan1_DEPR CTR_Sheet9_APLICAÇÃO" xfId="6040" xr:uid="{00000000-0005-0000-0000-00009A140000}"/>
    <cellStyle name="_Plan1_DEPR CTR_Sheet9_APLICAÇÃO_HFM Dental" xfId="6041" xr:uid="{00000000-0005-0000-0000-00009B140000}"/>
    <cellStyle name="_Plan1_DEPR CTR_Sheet9_Check USGAAP" xfId="6042" xr:uid="{00000000-0005-0000-0000-00009C140000}"/>
    <cellStyle name="_Plan1_DEPR CTR_Sheet9_OP Invest" xfId="6043" xr:uid="{00000000-0005-0000-0000-00009D140000}"/>
    <cellStyle name="_Plan1_DEPR CTR_SUPORTE ASTROMIG" xfId="6044" xr:uid="{00000000-0005-0000-0000-00009E140000}"/>
    <cellStyle name="_Plan1_DEPR CTR_Trial Balance_Dental" xfId="6045" xr:uid="{00000000-0005-0000-0000-00009F140000}"/>
    <cellStyle name="_Plan1_DEPR CTR_Trial Balance_Dental_HFM Dental" xfId="6046" xr:uid="{00000000-0005-0000-0000-0000A0140000}"/>
    <cellStyle name="_Plan1_DEPR CTR-Ok" xfId="6047" xr:uid="{00000000-0005-0000-0000-0000A1140000}"/>
    <cellStyle name="_Plan1_DEPR CTR-Ok_APLICAÇÃO" xfId="6048" xr:uid="{00000000-0005-0000-0000-0000A2140000}"/>
    <cellStyle name="_Plan1_DEPR CTR-Ok_APLICAÇÃO_HFM Dental" xfId="6049" xr:uid="{00000000-0005-0000-0000-0000A3140000}"/>
    <cellStyle name="_Plan1_DEPR CTR-Ok_Check USGAAP" xfId="6050" xr:uid="{00000000-0005-0000-0000-0000A4140000}"/>
    <cellStyle name="_Plan1_DEPR CTR-Ok_OP Invest" xfId="6051" xr:uid="{00000000-0005-0000-0000-0000A5140000}"/>
    <cellStyle name="_Plan1_DEPR CTR-Ok_RECLAS DEPREC" xfId="6052" xr:uid="{00000000-0005-0000-0000-0000A6140000}"/>
    <cellStyle name="_Plan1_DEPR CTR-Ok_SUPORTE ASTROMIG" xfId="6053" xr:uid="{00000000-0005-0000-0000-0000A7140000}"/>
    <cellStyle name="_Plan1_Dissídio_082011_Dental" xfId="6054" xr:uid="{00000000-0005-0000-0000-0000A8140000}"/>
    <cellStyle name="_Plan1_EQUIP COMUNICAÇÃO" xfId="331" xr:uid="{00000000-0005-0000-0000-0000A9140000}"/>
    <cellStyle name="_Plan1_EQUIP COMUNICAÇÃO_APLICAÇÃO" xfId="6055" xr:uid="{00000000-0005-0000-0000-0000AA140000}"/>
    <cellStyle name="_Plan1_EQUIP COMUNICAÇÃO_APLICAÇÃO_HFM Dental" xfId="6056" xr:uid="{00000000-0005-0000-0000-0000AB140000}"/>
    <cellStyle name="_Plan1_EQUIP COMUNICAÇÃO_Check USGAAP" xfId="6057" xr:uid="{00000000-0005-0000-0000-0000AC140000}"/>
    <cellStyle name="_Plan1_EQUIP COMUNICAÇÃO_OP Invest" xfId="6058" xr:uid="{00000000-0005-0000-0000-0000AD140000}"/>
    <cellStyle name="_Plan1_EQUIP COMUNICAÇÃO_RECLAS DEPREC" xfId="6059" xr:uid="{00000000-0005-0000-0000-0000AE140000}"/>
    <cellStyle name="_Plan1_EQUIP COMUNICAÇÃO_SUPORTE ASTROMIG" xfId="6060" xr:uid="{00000000-0005-0000-0000-0000AF140000}"/>
    <cellStyle name="_Plan1_EQUIP COMUNICAÇÃO_Trial Balance_Dental" xfId="6061" xr:uid="{00000000-0005-0000-0000-0000B0140000}"/>
    <cellStyle name="_Plan1_EQUIP COMUNICAÇÃO_Trial Balance_Dental_HFM Dental" xfId="6062" xr:uid="{00000000-0005-0000-0000-0000B1140000}"/>
    <cellStyle name="_Plan1_Estorno amort aff local" xfId="6063" xr:uid="{00000000-0005-0000-0000-0000B2140000}"/>
    <cellStyle name="_Plan1_Estorno amort aff local_APLICAÇÃO" xfId="6064" xr:uid="{00000000-0005-0000-0000-0000B3140000}"/>
    <cellStyle name="_Plan1_Estorno amort aff local_APLICAÇÃO_HFM Dental" xfId="6065" xr:uid="{00000000-0005-0000-0000-0000B4140000}"/>
    <cellStyle name="_Plan1_Estorno amort aff local_Check USGAAP" xfId="6066" xr:uid="{00000000-0005-0000-0000-0000B5140000}"/>
    <cellStyle name="_Plan1_Estorno amort aff local_OP Invest" xfId="6067" xr:uid="{00000000-0005-0000-0000-0000B6140000}"/>
    <cellStyle name="_Plan1_Estorno amort aff local_RECLAS DEPREC" xfId="6068" xr:uid="{00000000-0005-0000-0000-0000B7140000}"/>
    <cellStyle name="_Plan1_Estorno amort aff local_SUPORTE ASTROMIG" xfId="6069" xr:uid="{00000000-0005-0000-0000-0000B8140000}"/>
    <cellStyle name="_Plan1_HARDWARE" xfId="332" xr:uid="{00000000-0005-0000-0000-0000B9140000}"/>
    <cellStyle name="_Plan1_HARDWARE_1" xfId="6070" xr:uid="{00000000-0005-0000-0000-0000BA140000}"/>
    <cellStyle name="_Plan1_HARDWARE_2" xfId="6071" xr:uid="{00000000-0005-0000-0000-0000BB140000}"/>
    <cellStyle name="_Plan1_HARDWARE_2_HFM Dental" xfId="6072" xr:uid="{00000000-0005-0000-0000-0000BC140000}"/>
    <cellStyle name="_Plan1_Hardware_APLICAÇÃO" xfId="6073" xr:uid="{00000000-0005-0000-0000-0000BD140000}"/>
    <cellStyle name="_Plan1_Hardware_APLICAÇÃO_HFM Dental" xfId="6074" xr:uid="{00000000-0005-0000-0000-0000BE140000}"/>
    <cellStyle name="_Plan1_Hardware_Check USGAAP" xfId="6075" xr:uid="{00000000-0005-0000-0000-0000BF140000}"/>
    <cellStyle name="_Plan1_Hardware_HFM" xfId="6076" xr:uid="{00000000-0005-0000-0000-0000C0140000}"/>
    <cellStyle name="_Plan1_Hardware_HFM_APLICAÇÃO" xfId="6077" xr:uid="{00000000-0005-0000-0000-0000C1140000}"/>
    <cellStyle name="_Plan1_Hardware_HFM_APLICAÇÃO_HFM Dental" xfId="6078" xr:uid="{00000000-0005-0000-0000-0000C2140000}"/>
    <cellStyle name="_Plan1_Hardware_HFM_Check USGAAP" xfId="6079" xr:uid="{00000000-0005-0000-0000-0000C3140000}"/>
    <cellStyle name="_Plan1_Hardware_HFM_OP Invest" xfId="6080" xr:uid="{00000000-0005-0000-0000-0000C4140000}"/>
    <cellStyle name="_Plan1_Hardware_HFM_RECLAS DEPREC" xfId="6081" xr:uid="{00000000-0005-0000-0000-0000C5140000}"/>
    <cellStyle name="_Plan1_Hardware_HFM_SUPORTE ASTROMIG" xfId="6082" xr:uid="{00000000-0005-0000-0000-0000C6140000}"/>
    <cellStyle name="_Plan1_Hardware_IRenda" xfId="6083" xr:uid="{00000000-0005-0000-0000-0000C7140000}"/>
    <cellStyle name="_Plan1_Hardware_IRenda_APLICAÇÃO" xfId="6084" xr:uid="{00000000-0005-0000-0000-0000C8140000}"/>
    <cellStyle name="_Plan1_Hardware_IRenda_APLICAÇÃO_HFM Dental" xfId="6085" xr:uid="{00000000-0005-0000-0000-0000C9140000}"/>
    <cellStyle name="_Plan1_Hardware_IRenda_Check USGAAP" xfId="6086" xr:uid="{00000000-0005-0000-0000-0000CA140000}"/>
    <cellStyle name="_Plan1_Hardware_IRenda_OP Invest" xfId="6087" xr:uid="{00000000-0005-0000-0000-0000CB140000}"/>
    <cellStyle name="_Plan1_Hardware_LANÇAMENTO" xfId="6088" xr:uid="{00000000-0005-0000-0000-0000CC140000}"/>
    <cellStyle name="_Plan1_Hardware_LANÇAMENTO_APLICAÇÃO" xfId="6089" xr:uid="{00000000-0005-0000-0000-0000CD140000}"/>
    <cellStyle name="_Plan1_Hardware_LANÇAMENTO_APLICAÇÃO_HFM Dental" xfId="6090" xr:uid="{00000000-0005-0000-0000-0000CE140000}"/>
    <cellStyle name="_Plan1_Hardware_LANÇAMENTO_Check USGAAP" xfId="6091" xr:uid="{00000000-0005-0000-0000-0000CF140000}"/>
    <cellStyle name="_Plan1_Hardware_LANÇAMENTO_OP Invest" xfId="6092" xr:uid="{00000000-0005-0000-0000-0000D0140000}"/>
    <cellStyle name="_Plan1_Hardware_LANÇAMENTO_RECLAS DEPREC" xfId="6093" xr:uid="{00000000-0005-0000-0000-0000D1140000}"/>
    <cellStyle name="_Plan1_Hardware_LANÇAMENTO_SUPORTE ASTROMIG" xfId="6094" xr:uid="{00000000-0005-0000-0000-0000D2140000}"/>
    <cellStyle name="_Plan1_Hardware_OP Invest" xfId="6095" xr:uid="{00000000-0005-0000-0000-0000D3140000}"/>
    <cellStyle name="_Plan1_Hardware_Plan3" xfId="6096" xr:uid="{00000000-0005-0000-0000-0000D4140000}"/>
    <cellStyle name="_Plan1_Hardware_Plan3_APLICAÇÃO" xfId="6097" xr:uid="{00000000-0005-0000-0000-0000D5140000}"/>
    <cellStyle name="_Plan1_Hardware_Plan3_APLICAÇÃO_HFM Dental" xfId="6098" xr:uid="{00000000-0005-0000-0000-0000D6140000}"/>
    <cellStyle name="_Plan1_Hardware_Plan3_Check USGAAP" xfId="6099" xr:uid="{00000000-0005-0000-0000-0000D7140000}"/>
    <cellStyle name="_Plan1_Hardware_Plan3_OP Invest" xfId="6100" xr:uid="{00000000-0005-0000-0000-0000D8140000}"/>
    <cellStyle name="_Plan1_Hardware_Plan3_RECLAS DEPREC" xfId="6101" xr:uid="{00000000-0005-0000-0000-0000D9140000}"/>
    <cellStyle name="_Plan1_Hardware_Plan3_SUPORTE ASTROMIG" xfId="6102" xr:uid="{00000000-0005-0000-0000-0000DA140000}"/>
    <cellStyle name="_Plan1_Hardware_Prov Civeis" xfId="6103" xr:uid="{00000000-0005-0000-0000-0000DB140000}"/>
    <cellStyle name="_Plan1_HARDWARE_RECLAS DEPREC" xfId="6104" xr:uid="{00000000-0005-0000-0000-0000DC140000}"/>
    <cellStyle name="_Plan1_Hardware_Sheet9" xfId="6105" xr:uid="{00000000-0005-0000-0000-0000DD140000}"/>
    <cellStyle name="_Plan1_Hardware_Sheet9_APLICAÇÃO" xfId="6106" xr:uid="{00000000-0005-0000-0000-0000DE140000}"/>
    <cellStyle name="_Plan1_Hardware_Sheet9_APLICAÇÃO_HFM Dental" xfId="6107" xr:uid="{00000000-0005-0000-0000-0000DF140000}"/>
    <cellStyle name="_Plan1_Hardware_Sheet9_Check USGAAP" xfId="6108" xr:uid="{00000000-0005-0000-0000-0000E0140000}"/>
    <cellStyle name="_Plan1_Hardware_Sheet9_OP Invest" xfId="6109" xr:uid="{00000000-0005-0000-0000-0000E1140000}"/>
    <cellStyle name="_Plan1_HARDWARE_SUPORTE ASTROMIG" xfId="6110" xr:uid="{00000000-0005-0000-0000-0000E2140000}"/>
    <cellStyle name="_Plan1_HARDWARE_Trial Balance_Dental" xfId="6111" xr:uid="{00000000-0005-0000-0000-0000E3140000}"/>
    <cellStyle name="_Plan1_HARDWARE_Trial Balance_Dental_HFM Dental" xfId="6112" xr:uid="{00000000-0005-0000-0000-0000E4140000}"/>
    <cellStyle name="_Plan1_Imobilizado - 2011-11" xfId="6113" xr:uid="{00000000-0005-0000-0000-0000E5140000}"/>
    <cellStyle name="_Plan1_Imobilizado - 2012006" xfId="6114" xr:uid="{00000000-0005-0000-0000-0000E6140000}"/>
    <cellStyle name="_Plan1_Inst e Equip" xfId="333" xr:uid="{00000000-0005-0000-0000-0000E7140000}"/>
    <cellStyle name="_Plan1_Inst e Equip_APLICAÇÃO" xfId="6115" xr:uid="{00000000-0005-0000-0000-0000E8140000}"/>
    <cellStyle name="_Plan1_Inst e Equip_APLICAÇÃO_HFM Dental" xfId="6116" xr:uid="{00000000-0005-0000-0000-0000E9140000}"/>
    <cellStyle name="_Plan1_Inst e Equip_Check USGAAP" xfId="6117" xr:uid="{00000000-0005-0000-0000-0000EA140000}"/>
    <cellStyle name="_Plan1_Inst e Equip_OP Invest" xfId="6118" xr:uid="{00000000-0005-0000-0000-0000EB140000}"/>
    <cellStyle name="_Plan1_Inst e Equip_RECLAS DEPREC" xfId="6119" xr:uid="{00000000-0005-0000-0000-0000EC140000}"/>
    <cellStyle name="_Plan1_Inst e Equip_SUPORTE ASTROMIG" xfId="6120" xr:uid="{00000000-0005-0000-0000-0000ED140000}"/>
    <cellStyle name="_Plan1_Inst e Equip_Trial Balance_Dental" xfId="6121" xr:uid="{00000000-0005-0000-0000-0000EE140000}"/>
    <cellStyle name="_Plan1_Inst e Equip_Trial Balance_Dental_HFM Dental" xfId="6122" xr:uid="{00000000-0005-0000-0000-0000EF140000}"/>
    <cellStyle name="_Plan1_Instalações" xfId="334" xr:uid="{00000000-0005-0000-0000-0000F0140000}"/>
    <cellStyle name="_Plan1_INSTALAÇÕES_1" xfId="6123" xr:uid="{00000000-0005-0000-0000-0000F1140000}"/>
    <cellStyle name="_Plan1_INSTALAÇÕES_2" xfId="6124" xr:uid="{00000000-0005-0000-0000-0000F2140000}"/>
    <cellStyle name="_Plan1_INSTALAÇÕES_2_HFM Dental" xfId="6125" xr:uid="{00000000-0005-0000-0000-0000F3140000}"/>
    <cellStyle name="_Plan1_Instalações_APLICAÇÃO" xfId="6126" xr:uid="{00000000-0005-0000-0000-0000F4140000}"/>
    <cellStyle name="_Plan1_Instalações_APLICAÇÃO_HFM Dental" xfId="6127" xr:uid="{00000000-0005-0000-0000-0000F5140000}"/>
    <cellStyle name="_Plan1_Instalações_Check USGAAP" xfId="6128" xr:uid="{00000000-0005-0000-0000-0000F6140000}"/>
    <cellStyle name="_Plan1_Instalações_HFM" xfId="6129" xr:uid="{00000000-0005-0000-0000-0000F7140000}"/>
    <cellStyle name="_Plan1_Instalações_HFM_APLICAÇÃO" xfId="6130" xr:uid="{00000000-0005-0000-0000-0000F8140000}"/>
    <cellStyle name="_Plan1_Instalações_HFM_APLICAÇÃO_HFM Dental" xfId="6131" xr:uid="{00000000-0005-0000-0000-0000F9140000}"/>
    <cellStyle name="_Plan1_Instalações_HFM_Check USGAAP" xfId="6132" xr:uid="{00000000-0005-0000-0000-0000FA140000}"/>
    <cellStyle name="_Plan1_Instalações_HFM_OP Invest" xfId="6133" xr:uid="{00000000-0005-0000-0000-0000FB140000}"/>
    <cellStyle name="_Plan1_Instalações_HFM_RECLAS DEPREC" xfId="6134" xr:uid="{00000000-0005-0000-0000-0000FC140000}"/>
    <cellStyle name="_Plan1_Instalações_HFM_SUPORTE ASTROMIG" xfId="6135" xr:uid="{00000000-0005-0000-0000-0000FD140000}"/>
    <cellStyle name="_Plan1_Instalações_IRenda" xfId="6136" xr:uid="{00000000-0005-0000-0000-0000FE140000}"/>
    <cellStyle name="_Plan1_Instalações_IRenda_APLICAÇÃO" xfId="6137" xr:uid="{00000000-0005-0000-0000-0000FF140000}"/>
    <cellStyle name="_Plan1_Instalações_IRenda_APLICAÇÃO_HFM Dental" xfId="6138" xr:uid="{00000000-0005-0000-0000-000000150000}"/>
    <cellStyle name="_Plan1_Instalações_IRenda_Check USGAAP" xfId="6139" xr:uid="{00000000-0005-0000-0000-000001150000}"/>
    <cellStyle name="_Plan1_Instalações_IRenda_OP Invest" xfId="6140" xr:uid="{00000000-0005-0000-0000-000002150000}"/>
    <cellStyle name="_Plan1_Instalações_LANÇAMENTO" xfId="6141" xr:uid="{00000000-0005-0000-0000-000003150000}"/>
    <cellStyle name="_Plan1_Instalações_LANÇAMENTO_APLICAÇÃO" xfId="6142" xr:uid="{00000000-0005-0000-0000-000004150000}"/>
    <cellStyle name="_Plan1_Instalações_LANÇAMENTO_APLICAÇÃO_HFM Dental" xfId="6143" xr:uid="{00000000-0005-0000-0000-000005150000}"/>
    <cellStyle name="_Plan1_Instalações_LANÇAMENTO_Check USGAAP" xfId="6144" xr:uid="{00000000-0005-0000-0000-000006150000}"/>
    <cellStyle name="_Plan1_Instalações_LANÇAMENTO_OP Invest" xfId="6145" xr:uid="{00000000-0005-0000-0000-000007150000}"/>
    <cellStyle name="_Plan1_Instalações_LANÇAMENTO_RECLAS DEPREC" xfId="6146" xr:uid="{00000000-0005-0000-0000-000008150000}"/>
    <cellStyle name="_Plan1_Instalações_LANÇAMENTO_SUPORTE ASTROMIG" xfId="6147" xr:uid="{00000000-0005-0000-0000-000009150000}"/>
    <cellStyle name="_Plan1_Instalações_OP Invest" xfId="6148" xr:uid="{00000000-0005-0000-0000-00000A150000}"/>
    <cellStyle name="_Plan1_Instalações_Plan3" xfId="6149" xr:uid="{00000000-0005-0000-0000-00000B150000}"/>
    <cellStyle name="_Plan1_Instalações_Plan3_APLICAÇÃO" xfId="6150" xr:uid="{00000000-0005-0000-0000-00000C150000}"/>
    <cellStyle name="_Plan1_Instalações_Plan3_APLICAÇÃO_HFM Dental" xfId="6151" xr:uid="{00000000-0005-0000-0000-00000D150000}"/>
    <cellStyle name="_Plan1_Instalações_Plan3_Check USGAAP" xfId="6152" xr:uid="{00000000-0005-0000-0000-00000E150000}"/>
    <cellStyle name="_Plan1_Instalações_Plan3_OP Invest" xfId="6153" xr:uid="{00000000-0005-0000-0000-00000F150000}"/>
    <cellStyle name="_Plan1_Instalações_Plan3_RECLAS DEPREC" xfId="6154" xr:uid="{00000000-0005-0000-0000-000010150000}"/>
    <cellStyle name="_Plan1_Instalações_Plan3_SUPORTE ASTROMIG" xfId="6155" xr:uid="{00000000-0005-0000-0000-000011150000}"/>
    <cellStyle name="_Plan1_Instalações_Prov Civeis" xfId="6156" xr:uid="{00000000-0005-0000-0000-000012150000}"/>
    <cellStyle name="_Plan1_Instalações_RECLAS DEPREC" xfId="6157" xr:uid="{00000000-0005-0000-0000-000013150000}"/>
    <cellStyle name="_Plan1_Instalações_Sheet9" xfId="6158" xr:uid="{00000000-0005-0000-0000-000014150000}"/>
    <cellStyle name="_Plan1_Instalações_Sheet9_APLICAÇÃO" xfId="6159" xr:uid="{00000000-0005-0000-0000-000015150000}"/>
    <cellStyle name="_Plan1_Instalações_Sheet9_APLICAÇÃO_HFM Dental" xfId="6160" xr:uid="{00000000-0005-0000-0000-000016150000}"/>
    <cellStyle name="_Plan1_Instalações_Sheet9_Check USGAAP" xfId="6161" xr:uid="{00000000-0005-0000-0000-000017150000}"/>
    <cellStyle name="_Plan1_Instalações_Sheet9_OP Invest" xfId="6162" xr:uid="{00000000-0005-0000-0000-000018150000}"/>
    <cellStyle name="_Plan1_Instalações_SUPORTE ASTROMIG" xfId="6163" xr:uid="{00000000-0005-0000-0000-000019150000}"/>
    <cellStyle name="_Plan1_Instalações_Trial Balance_Dental" xfId="6164" xr:uid="{00000000-0005-0000-0000-00001A150000}"/>
    <cellStyle name="_Plan1_Instalações_Trial Balance_Dental_HFM Dental" xfId="6165" xr:uid="{00000000-0005-0000-0000-00001B150000}"/>
    <cellStyle name="_Plan1_JI IR Veic TF-Ok" xfId="335" xr:uid="{00000000-0005-0000-0000-00001C150000}"/>
    <cellStyle name="_Plan1_JI IR Veic TF-Ok_APLICAÇÃO" xfId="6166" xr:uid="{00000000-0005-0000-0000-00001D150000}"/>
    <cellStyle name="_Plan1_JI IR Veic TF-Ok_APLICAÇÃO_HFM Dental" xfId="6167" xr:uid="{00000000-0005-0000-0000-00001E150000}"/>
    <cellStyle name="_Plan1_JI IR Veic TF-Ok_Check USGAAP" xfId="6168" xr:uid="{00000000-0005-0000-0000-00001F150000}"/>
    <cellStyle name="_Plan1_JI IR Veic TF-Ok_OP Invest" xfId="6169" xr:uid="{00000000-0005-0000-0000-000020150000}"/>
    <cellStyle name="_Plan1_JI IR Veic TF-Ok_RECLAS DEPREC" xfId="6170" xr:uid="{00000000-0005-0000-0000-000021150000}"/>
    <cellStyle name="_Plan1_JI IR Veic TF-Ok_SUPORTE ASTROMIG" xfId="6171" xr:uid="{00000000-0005-0000-0000-000022150000}"/>
    <cellStyle name="_Plan1_JI IR Veic TF-Ok_Trial Balance_Dental" xfId="6172" xr:uid="{00000000-0005-0000-0000-000023150000}"/>
    <cellStyle name="_Plan1_JI IR Veic TF-Ok_Trial Balance_Dental_HFM Dental" xfId="6173" xr:uid="{00000000-0005-0000-0000-000024150000}"/>
    <cellStyle name="_Plan1_Junho2011" xfId="6174" xr:uid="{00000000-0005-0000-0000-000025150000}"/>
    <cellStyle name="_Plan1_Local" xfId="6175" xr:uid="{00000000-0005-0000-0000-000026150000}"/>
    <cellStyle name="_Plan1_LOTE (2)" xfId="6176" xr:uid="{00000000-0005-0000-0000-000027150000}"/>
    <cellStyle name="_Plan1_LOTE (2) 2" xfId="6177" xr:uid="{00000000-0005-0000-0000-000028150000}"/>
    <cellStyle name="_Plan1_LOTE (2)_Check USGAAP" xfId="6178" xr:uid="{00000000-0005-0000-0000-000029150000}"/>
    <cellStyle name="_Plan1_LOTE (2)_Check USGAAP 2" xfId="6179" xr:uid="{00000000-0005-0000-0000-00002A150000}"/>
    <cellStyle name="_Plan1_LOTE (2)_Check USGAAP_1" xfId="6180" xr:uid="{00000000-0005-0000-0000-00002B150000}"/>
    <cellStyle name="_Plan1_LOTE (2)_Check USGAAP_1 2" xfId="6181" xr:uid="{00000000-0005-0000-0000-00002C150000}"/>
    <cellStyle name="_Plan1_LOTE (2)_Check USGAAP_2" xfId="6182" xr:uid="{00000000-0005-0000-0000-00002D150000}"/>
    <cellStyle name="_Plan1_LOTE (2)_Check USGAAP_2 2" xfId="6183" xr:uid="{00000000-0005-0000-0000-00002E150000}"/>
    <cellStyle name="_Plan1_LOTE (2)_Check USGAAP_Check USGAAP" xfId="6184" xr:uid="{00000000-0005-0000-0000-00002F150000}"/>
    <cellStyle name="_Plan1_LOTE (2)_Check USGAAP_Check USGAAP 2" xfId="6185" xr:uid="{00000000-0005-0000-0000-000030150000}"/>
    <cellStyle name="_Plan1_LOTE (2)_HFM Dental" xfId="6186" xr:uid="{00000000-0005-0000-0000-000031150000}"/>
    <cellStyle name="_Plan1_LOTE (2)_OP Invest" xfId="6187" xr:uid="{00000000-0005-0000-0000-000032150000}"/>
    <cellStyle name="_Plan1_LOTE (2)_OP Invest 2" xfId="6188" xr:uid="{00000000-0005-0000-0000-000033150000}"/>
    <cellStyle name="_Plan1_LOTE (2)_Sheet2" xfId="6189" xr:uid="{00000000-0005-0000-0000-000034150000}"/>
    <cellStyle name="_Plan1_Maq e Equip Hosp" xfId="336" xr:uid="{00000000-0005-0000-0000-000035150000}"/>
    <cellStyle name="_Plan1_Maq e Equip Hosp_1" xfId="6190" xr:uid="{00000000-0005-0000-0000-000036150000}"/>
    <cellStyle name="_Plan1_Maq e Equip Hosp_2" xfId="6191" xr:uid="{00000000-0005-0000-0000-000037150000}"/>
    <cellStyle name="_Plan1_Maq e Equip Hosp_2_HFM Dental" xfId="6192" xr:uid="{00000000-0005-0000-0000-000038150000}"/>
    <cellStyle name="_Plan1_Maq e Equip Hosp_APLICAÇÃO" xfId="6193" xr:uid="{00000000-0005-0000-0000-000039150000}"/>
    <cellStyle name="_Plan1_Maq e Equip Hosp_APLICAÇÃO_HFM Dental" xfId="6194" xr:uid="{00000000-0005-0000-0000-00003A150000}"/>
    <cellStyle name="_Plan1_Maq e Equip Hosp_Check USGAAP" xfId="6195" xr:uid="{00000000-0005-0000-0000-00003B150000}"/>
    <cellStyle name="_Plan1_Maq e Equip Hosp_OP Invest" xfId="6196" xr:uid="{00000000-0005-0000-0000-00003C150000}"/>
    <cellStyle name="_Plan1_Maq e Equip Hosp_RECLAS DEPREC" xfId="6197" xr:uid="{00000000-0005-0000-0000-00003D150000}"/>
    <cellStyle name="_Plan1_Maq e Equip Hosp_SUPORTE ASTROMIG" xfId="6198" xr:uid="{00000000-0005-0000-0000-00003E150000}"/>
    <cellStyle name="_Plan1_Maq e Equip Hosp_Trial Balance_Dental" xfId="6199" xr:uid="{00000000-0005-0000-0000-00003F150000}"/>
    <cellStyle name="_Plan1_Maq e Equip Hosp_Trial Balance_Dental_HFM Dental" xfId="6200" xr:uid="{00000000-0005-0000-0000-000040150000}"/>
    <cellStyle name="_Plan1_MetAdm" xfId="6201" xr:uid="{00000000-0005-0000-0000-000041150000}"/>
    <cellStyle name="_Plan1_Metropolitan" xfId="6202" xr:uid="{00000000-0005-0000-0000-000042150000}"/>
    <cellStyle name="_Plan1_Metropolitan_Check USGAAP" xfId="6203" xr:uid="{00000000-0005-0000-0000-000043150000}"/>
    <cellStyle name="_Plan1_Metropolitan_HFM Dental" xfId="6204" xr:uid="{00000000-0005-0000-0000-000044150000}"/>
    <cellStyle name="_Plan1_Metropolitan_OP Invest" xfId="6205" xr:uid="{00000000-0005-0000-0000-000045150000}"/>
    <cellStyle name="_Plan1_Metropolitan_Sheet2" xfId="6206" xr:uid="{00000000-0005-0000-0000-000046150000}"/>
    <cellStyle name="_Plan1_Metropolitan_Sheet2_RECLAS DEPREC" xfId="6207" xr:uid="{00000000-0005-0000-0000-000047150000}"/>
    <cellStyle name="_Plan1_MMU" xfId="337" xr:uid="{00000000-0005-0000-0000-000048150000}"/>
    <cellStyle name="_Plan1_MMU_1" xfId="6208" xr:uid="{00000000-0005-0000-0000-000049150000}"/>
    <cellStyle name="_Plan1_MMU_2" xfId="6209" xr:uid="{00000000-0005-0000-0000-00004A150000}"/>
    <cellStyle name="_Plan1_MMU_2_HFM Dental" xfId="6210" xr:uid="{00000000-0005-0000-0000-00004B150000}"/>
    <cellStyle name="_Plan1_MMU_APLICAÇÃO" xfId="6211" xr:uid="{00000000-0005-0000-0000-00004C150000}"/>
    <cellStyle name="_Plan1_MMU_APLICAÇÃO_HFM Dental" xfId="6212" xr:uid="{00000000-0005-0000-0000-00004D150000}"/>
    <cellStyle name="_Plan1_MMU_Check USGAAP" xfId="6213" xr:uid="{00000000-0005-0000-0000-00004E150000}"/>
    <cellStyle name="_Plan1_MMU_HFM" xfId="6214" xr:uid="{00000000-0005-0000-0000-00004F150000}"/>
    <cellStyle name="_Plan1_MMU_HFM_APLICAÇÃO" xfId="6215" xr:uid="{00000000-0005-0000-0000-000050150000}"/>
    <cellStyle name="_Plan1_MMU_HFM_APLICAÇÃO_HFM Dental" xfId="6216" xr:uid="{00000000-0005-0000-0000-000051150000}"/>
    <cellStyle name="_Plan1_MMU_HFM_Check USGAAP" xfId="6217" xr:uid="{00000000-0005-0000-0000-000052150000}"/>
    <cellStyle name="_Plan1_MMU_HFM_OP Invest" xfId="6218" xr:uid="{00000000-0005-0000-0000-000053150000}"/>
    <cellStyle name="_Plan1_MMU_HFM_RECLAS DEPREC" xfId="6219" xr:uid="{00000000-0005-0000-0000-000054150000}"/>
    <cellStyle name="_Plan1_MMU_HFM_SUPORTE ASTROMIG" xfId="6220" xr:uid="{00000000-0005-0000-0000-000055150000}"/>
    <cellStyle name="_Plan1_MMU_IRenda" xfId="6221" xr:uid="{00000000-0005-0000-0000-000056150000}"/>
    <cellStyle name="_Plan1_MMU_IRenda_APLICAÇÃO" xfId="6222" xr:uid="{00000000-0005-0000-0000-000057150000}"/>
    <cellStyle name="_Plan1_MMU_IRenda_APLICAÇÃO_HFM Dental" xfId="6223" xr:uid="{00000000-0005-0000-0000-000058150000}"/>
    <cellStyle name="_Plan1_MMU_IRenda_Check USGAAP" xfId="6224" xr:uid="{00000000-0005-0000-0000-000059150000}"/>
    <cellStyle name="_Plan1_MMU_IRenda_OP Invest" xfId="6225" xr:uid="{00000000-0005-0000-0000-00005A150000}"/>
    <cellStyle name="_Plan1_MMU_LANÇAMENTO" xfId="6226" xr:uid="{00000000-0005-0000-0000-00005B150000}"/>
    <cellStyle name="_Plan1_MMU_LANÇAMENTO_APLICAÇÃO" xfId="6227" xr:uid="{00000000-0005-0000-0000-00005C150000}"/>
    <cellStyle name="_Plan1_MMU_LANÇAMENTO_APLICAÇÃO_HFM Dental" xfId="6228" xr:uid="{00000000-0005-0000-0000-00005D150000}"/>
    <cellStyle name="_Plan1_MMU_LANÇAMENTO_Check USGAAP" xfId="6229" xr:uid="{00000000-0005-0000-0000-00005E150000}"/>
    <cellStyle name="_Plan1_MMU_LANÇAMENTO_OP Invest" xfId="6230" xr:uid="{00000000-0005-0000-0000-00005F150000}"/>
    <cellStyle name="_Plan1_MMU_LANÇAMENTO_RECLAS DEPREC" xfId="6231" xr:uid="{00000000-0005-0000-0000-000060150000}"/>
    <cellStyle name="_Plan1_MMU_LANÇAMENTO_SUPORTE ASTROMIG" xfId="6232" xr:uid="{00000000-0005-0000-0000-000061150000}"/>
    <cellStyle name="_Plan1_MMU_OP Invest" xfId="6233" xr:uid="{00000000-0005-0000-0000-000062150000}"/>
    <cellStyle name="_Plan1_MMU_Plan3" xfId="6234" xr:uid="{00000000-0005-0000-0000-000063150000}"/>
    <cellStyle name="_Plan1_MMU_Plan3_APLICAÇÃO" xfId="6235" xr:uid="{00000000-0005-0000-0000-000064150000}"/>
    <cellStyle name="_Plan1_MMU_Plan3_APLICAÇÃO_HFM Dental" xfId="6236" xr:uid="{00000000-0005-0000-0000-000065150000}"/>
    <cellStyle name="_Plan1_MMU_Plan3_Check USGAAP" xfId="6237" xr:uid="{00000000-0005-0000-0000-000066150000}"/>
    <cellStyle name="_Plan1_MMU_Plan3_OP Invest" xfId="6238" xr:uid="{00000000-0005-0000-0000-000067150000}"/>
    <cellStyle name="_Plan1_MMU_Plan3_RECLAS DEPREC" xfId="6239" xr:uid="{00000000-0005-0000-0000-000068150000}"/>
    <cellStyle name="_Plan1_MMU_Plan3_SUPORTE ASTROMIG" xfId="6240" xr:uid="{00000000-0005-0000-0000-000069150000}"/>
    <cellStyle name="_Plan1_MMU_Prov Civeis" xfId="6241" xr:uid="{00000000-0005-0000-0000-00006A150000}"/>
    <cellStyle name="_Plan1_MMU_RECLAS DEPREC" xfId="6242" xr:uid="{00000000-0005-0000-0000-00006B150000}"/>
    <cellStyle name="_Plan1_MMU_Sheet9" xfId="6243" xr:uid="{00000000-0005-0000-0000-00006C150000}"/>
    <cellStyle name="_Plan1_MMU_Sheet9_APLICAÇÃO" xfId="6244" xr:uid="{00000000-0005-0000-0000-00006D150000}"/>
    <cellStyle name="_Plan1_MMU_Sheet9_APLICAÇÃO_HFM Dental" xfId="6245" xr:uid="{00000000-0005-0000-0000-00006E150000}"/>
    <cellStyle name="_Plan1_MMU_Sheet9_Check USGAAP" xfId="6246" xr:uid="{00000000-0005-0000-0000-00006F150000}"/>
    <cellStyle name="_Plan1_MMU_Sheet9_OP Invest" xfId="6247" xr:uid="{00000000-0005-0000-0000-000070150000}"/>
    <cellStyle name="_Plan1_MMU_SUPORTE ASTROMIG" xfId="6248" xr:uid="{00000000-0005-0000-0000-000071150000}"/>
    <cellStyle name="_Plan1_MMU_Trial Balance_Dental" xfId="6249" xr:uid="{00000000-0005-0000-0000-000072150000}"/>
    <cellStyle name="_Plan1_MMU_Trial Balance_Dental_HFM Dental" xfId="6250" xr:uid="{00000000-0005-0000-0000-000073150000}"/>
    <cellStyle name="_Plan1_Novo Atestado VI 20110630_Contabil_Final" xfId="869" xr:uid="{00000000-0005-0000-0000-000074150000}"/>
    <cellStyle name="_Plan1_Pagnet 042015" xfId="6251" xr:uid="{00000000-0005-0000-0000-000075150000}"/>
    <cellStyle name="_Plan1_PIS e COFINS " xfId="6252" xr:uid="{00000000-0005-0000-0000-000076150000}"/>
    <cellStyle name="_Plan1_Plan1" xfId="6253" xr:uid="{00000000-0005-0000-0000-000077150000}"/>
    <cellStyle name="_Plan1_Plan1 2" xfId="6254" xr:uid="{00000000-0005-0000-0000-000078150000}"/>
    <cellStyle name="_Plan1_Plan1_1" xfId="6255" xr:uid="{00000000-0005-0000-0000-000079150000}"/>
    <cellStyle name="_Plan1_Plan1_APLICAÇÃO" xfId="6256" xr:uid="{00000000-0005-0000-0000-00007A150000}"/>
    <cellStyle name="_Plan1_Plan1_APLICAÇÃO_HFM Dental" xfId="6257" xr:uid="{00000000-0005-0000-0000-00007B150000}"/>
    <cellStyle name="_Plan1_Plan1_Check USGAAP" xfId="6258" xr:uid="{00000000-0005-0000-0000-00007C150000}"/>
    <cellStyle name="_Plan1_Plan1_Check USGAAP 2" xfId="6259" xr:uid="{00000000-0005-0000-0000-00007D150000}"/>
    <cellStyle name="_Plan1_Plan1_Check USGAAP_1" xfId="6260" xr:uid="{00000000-0005-0000-0000-00007E150000}"/>
    <cellStyle name="_Plan1_Plan1_Check USGAAP_1 2" xfId="6261" xr:uid="{00000000-0005-0000-0000-00007F150000}"/>
    <cellStyle name="_Plan1_Plan1_Check USGAAP_2" xfId="6262" xr:uid="{00000000-0005-0000-0000-000080150000}"/>
    <cellStyle name="_Plan1_Plan1_Check USGAAP_2 2" xfId="6263" xr:uid="{00000000-0005-0000-0000-000081150000}"/>
    <cellStyle name="_Plan1_Plan1_Check USGAAP_Check USGAAP" xfId="6264" xr:uid="{00000000-0005-0000-0000-000082150000}"/>
    <cellStyle name="_Plan1_Plan1_Check USGAAP_Check USGAAP 2" xfId="6265" xr:uid="{00000000-0005-0000-0000-000083150000}"/>
    <cellStyle name="_Plan1_Plan1_DE-PARA" xfId="6266" xr:uid="{00000000-0005-0000-0000-000084150000}"/>
    <cellStyle name="_Plan1_Plan1_OP Invest" xfId="6267" xr:uid="{00000000-0005-0000-0000-000085150000}"/>
    <cellStyle name="_Plan1_Plan1_OP Invest 2" xfId="6268" xr:uid="{00000000-0005-0000-0000-000086150000}"/>
    <cellStyle name="_Plan1_Plan1_Plan2" xfId="6269" xr:uid="{00000000-0005-0000-0000-000087150000}"/>
    <cellStyle name="_Plan1_Plan2" xfId="6270" xr:uid="{00000000-0005-0000-0000-000088150000}"/>
    <cellStyle name="_Plan1_Plan2_1" xfId="6271" xr:uid="{00000000-0005-0000-0000-000089150000}"/>
    <cellStyle name="_Plan1_Plan2_2" xfId="6272" xr:uid="{00000000-0005-0000-0000-00008A150000}"/>
    <cellStyle name="_Plan1_Plan2_Plan2" xfId="6273" xr:uid="{00000000-0005-0000-0000-00008B150000}"/>
    <cellStyle name="_Plan1_Plan3" xfId="6274" xr:uid="{00000000-0005-0000-0000-00008C150000}"/>
    <cellStyle name="_Plan1_Plan3_Plan2" xfId="6275" xr:uid="{00000000-0005-0000-0000-00008D150000}"/>
    <cellStyle name="_Plan1_PROV. TEC." xfId="6276" xr:uid="{00000000-0005-0000-0000-00008E150000}"/>
    <cellStyle name="_Plan1_public jan" xfId="6277" xr:uid="{00000000-0005-0000-0000-00008F150000}"/>
    <cellStyle name="_Plan1_public jan_HFM Dental" xfId="6278" xr:uid="{00000000-0005-0000-0000-000090150000}"/>
    <cellStyle name="_Plan1_Razão" xfId="6279" xr:uid="{00000000-0005-0000-0000-000091150000}"/>
    <cellStyle name="_Plan1_RAZÃO 11" xfId="6280" xr:uid="{00000000-0005-0000-0000-000092150000}"/>
    <cellStyle name="_Plan1_RECLA" xfId="338" xr:uid="{00000000-0005-0000-0000-000093150000}"/>
    <cellStyle name="_Plan1_RECLA 989" xfId="339" xr:uid="{00000000-0005-0000-0000-000094150000}"/>
    <cellStyle name="_Plan1_Reclass Bx Dep Jud" xfId="6281" xr:uid="{00000000-0005-0000-0000-000095150000}"/>
    <cellStyle name="_Plan1_Reclass Bx Dep Jud_APLICAÇÃO" xfId="6282" xr:uid="{00000000-0005-0000-0000-000096150000}"/>
    <cellStyle name="_Plan1_Reclass Bx Dep Jud_APLICAÇÃO_HFM Dental" xfId="6283" xr:uid="{00000000-0005-0000-0000-000097150000}"/>
    <cellStyle name="_Plan1_Reclass Bx Dep Jud_Check USGAAP" xfId="6284" xr:uid="{00000000-0005-0000-0000-000098150000}"/>
    <cellStyle name="_Plan1_Reclass Bx Dep Jud_OP Invest" xfId="6285" xr:uid="{00000000-0005-0000-0000-000099150000}"/>
    <cellStyle name="_Plan1_Reclass Bx Dep Jud_RECLAS DEPREC" xfId="6286" xr:uid="{00000000-0005-0000-0000-00009A150000}"/>
    <cellStyle name="_Plan1_Reclass Bx Dep Jud_SUPORTE ASTROMIG" xfId="6287" xr:uid="{00000000-0005-0000-0000-00009B150000}"/>
    <cellStyle name="_Plan1_Reclass. GAAP Invest." xfId="6288" xr:uid="{00000000-0005-0000-0000-00009C150000}"/>
    <cellStyle name="_Plan1_Reclass. GAAP Invest._HFM Dental" xfId="6289" xr:uid="{00000000-0005-0000-0000-00009D150000}"/>
    <cellStyle name="_Plan1_Refrigeração" xfId="340" xr:uid="{00000000-0005-0000-0000-00009E150000}"/>
    <cellStyle name="_Plan1_Refrigeração_APLICAÇÃO" xfId="6290" xr:uid="{00000000-0005-0000-0000-00009F150000}"/>
    <cellStyle name="_Plan1_Refrigeração_APLICAÇÃO_HFM Dental" xfId="6291" xr:uid="{00000000-0005-0000-0000-0000A0150000}"/>
    <cellStyle name="_Plan1_Refrigeração_Benfeitorias" xfId="341" xr:uid="{00000000-0005-0000-0000-0000A1150000}"/>
    <cellStyle name="_Plan1_Refrigeração_Benfeitorias 2" xfId="6292" xr:uid="{00000000-0005-0000-0000-0000A2150000}"/>
    <cellStyle name="_Plan1_Refrigeração_Benfeitorias_APLICAÇÃO" xfId="6293" xr:uid="{00000000-0005-0000-0000-0000A3150000}"/>
    <cellStyle name="_Plan1_Refrigeração_Benfeitorias_APLICAÇÃO_HFM Dental" xfId="6294" xr:uid="{00000000-0005-0000-0000-0000A4150000}"/>
    <cellStyle name="_Plan1_Refrigeração_Benfeitorias_Check USGAAP" xfId="6295" xr:uid="{00000000-0005-0000-0000-0000A5150000}"/>
    <cellStyle name="_Plan1_Refrigeração_Benfeitorias_Check USGAAP 2" xfId="6296" xr:uid="{00000000-0005-0000-0000-0000A6150000}"/>
    <cellStyle name="_Plan1_Refrigeração_Benfeitorias_Check USGAAP_1" xfId="6297" xr:uid="{00000000-0005-0000-0000-0000A7150000}"/>
    <cellStyle name="_Plan1_Refrigeração_Benfeitorias_Check USGAAP_1 2" xfId="6298" xr:uid="{00000000-0005-0000-0000-0000A8150000}"/>
    <cellStyle name="_Plan1_Refrigeração_Benfeitorias_Check USGAAP_2" xfId="6299" xr:uid="{00000000-0005-0000-0000-0000A9150000}"/>
    <cellStyle name="_Plan1_Refrigeração_Benfeitorias_Check USGAAP_2 2" xfId="6300" xr:uid="{00000000-0005-0000-0000-0000AA150000}"/>
    <cellStyle name="_Plan1_Refrigeração_Benfeitorias_Check USGAAP_Check USGAAP" xfId="6301" xr:uid="{00000000-0005-0000-0000-0000AB150000}"/>
    <cellStyle name="_Plan1_Refrigeração_Benfeitorias_Check USGAAP_Check USGAAP 2" xfId="6302" xr:uid="{00000000-0005-0000-0000-0000AC150000}"/>
    <cellStyle name="_Plan1_Refrigeração_Benfeitorias_OP Invest" xfId="6303" xr:uid="{00000000-0005-0000-0000-0000AD150000}"/>
    <cellStyle name="_Plan1_Refrigeração_Benfeitorias_OP Invest 2" xfId="6304" xr:uid="{00000000-0005-0000-0000-0000AE150000}"/>
    <cellStyle name="_Plan1_Refrigeração_Benfeitorias_Plan1" xfId="6305" xr:uid="{00000000-0005-0000-0000-0000AF150000}"/>
    <cellStyle name="_Plan1_Refrigeração_Benfeitorias_Plan1 2" xfId="6306" xr:uid="{00000000-0005-0000-0000-0000B0150000}"/>
    <cellStyle name="_Plan1_Refrigeração_Benfeitorias_Plan2" xfId="6307" xr:uid="{00000000-0005-0000-0000-0000B1150000}"/>
    <cellStyle name="_Plan1_Refrigeração_Benfeitorias_Razão 2013" xfId="6308" xr:uid="{00000000-0005-0000-0000-0000B2150000}"/>
    <cellStyle name="_Plan1_Refrigeração_Benfeitorias_Sheet2" xfId="6309" xr:uid="{00000000-0005-0000-0000-0000B3150000}"/>
    <cellStyle name="_Plan1_Refrigeração_Benfeitorias_Sheet2 2" xfId="6310" xr:uid="{00000000-0005-0000-0000-0000B4150000}"/>
    <cellStyle name="_Plan1_Refrigeração_Check USGAAP" xfId="6311" xr:uid="{00000000-0005-0000-0000-0000B5150000}"/>
    <cellStyle name="_Plan1_Refrigeração_HFM" xfId="6312" xr:uid="{00000000-0005-0000-0000-0000B6150000}"/>
    <cellStyle name="_Plan1_Refrigeração_HFM_APLICAÇÃO" xfId="6313" xr:uid="{00000000-0005-0000-0000-0000B7150000}"/>
    <cellStyle name="_Plan1_Refrigeração_HFM_APLICAÇÃO_HFM Dental" xfId="6314" xr:uid="{00000000-0005-0000-0000-0000B8150000}"/>
    <cellStyle name="_Plan1_Refrigeração_HFM_Check USGAAP" xfId="6315" xr:uid="{00000000-0005-0000-0000-0000B9150000}"/>
    <cellStyle name="_Plan1_Refrigeração_HFM_OP Invest" xfId="6316" xr:uid="{00000000-0005-0000-0000-0000BA150000}"/>
    <cellStyle name="_Plan1_Refrigeração_HFM_RECLAS DEPREC" xfId="6317" xr:uid="{00000000-0005-0000-0000-0000BB150000}"/>
    <cellStyle name="_Plan1_Refrigeração_HFM_SUPORTE ASTROMIG" xfId="6318" xr:uid="{00000000-0005-0000-0000-0000BC150000}"/>
    <cellStyle name="_Plan1_Refrigeração_Instalações" xfId="342" xr:uid="{00000000-0005-0000-0000-0000BD150000}"/>
    <cellStyle name="_Plan1_Refrigeração_Instalações 2" xfId="6319" xr:uid="{00000000-0005-0000-0000-0000BE150000}"/>
    <cellStyle name="_Plan1_Refrigeração_Instalações_APLICAÇÃO" xfId="6320" xr:uid="{00000000-0005-0000-0000-0000BF150000}"/>
    <cellStyle name="_Plan1_Refrigeração_Instalações_APLICAÇÃO_HFM Dental" xfId="6321" xr:uid="{00000000-0005-0000-0000-0000C0150000}"/>
    <cellStyle name="_Plan1_Refrigeração_Instalações_Check USGAAP" xfId="6322" xr:uid="{00000000-0005-0000-0000-0000C1150000}"/>
    <cellStyle name="_Plan1_Refrigeração_Instalações_Check USGAAP 2" xfId="6323" xr:uid="{00000000-0005-0000-0000-0000C2150000}"/>
    <cellStyle name="_Plan1_Refrigeração_Instalações_Check USGAAP_1" xfId="6324" xr:uid="{00000000-0005-0000-0000-0000C3150000}"/>
    <cellStyle name="_Plan1_Refrigeração_Instalações_Check USGAAP_1 2" xfId="6325" xr:uid="{00000000-0005-0000-0000-0000C4150000}"/>
    <cellStyle name="_Plan1_Refrigeração_Instalações_Check USGAAP_2" xfId="6326" xr:uid="{00000000-0005-0000-0000-0000C5150000}"/>
    <cellStyle name="_Plan1_Refrigeração_Instalações_Check USGAAP_2 2" xfId="6327" xr:uid="{00000000-0005-0000-0000-0000C6150000}"/>
    <cellStyle name="_Plan1_Refrigeração_Instalações_Check USGAAP_Check USGAAP" xfId="6328" xr:uid="{00000000-0005-0000-0000-0000C7150000}"/>
    <cellStyle name="_Plan1_Refrigeração_Instalações_Check USGAAP_Check USGAAP 2" xfId="6329" xr:uid="{00000000-0005-0000-0000-0000C8150000}"/>
    <cellStyle name="_Plan1_Refrigeração_Instalações_OP Invest" xfId="6330" xr:uid="{00000000-0005-0000-0000-0000C9150000}"/>
    <cellStyle name="_Plan1_Refrigeração_Instalações_OP Invest 2" xfId="6331" xr:uid="{00000000-0005-0000-0000-0000CA150000}"/>
    <cellStyle name="_Plan1_Refrigeração_Instalações_Plan1" xfId="6332" xr:uid="{00000000-0005-0000-0000-0000CB150000}"/>
    <cellStyle name="_Plan1_Refrigeração_Instalações_Plan1 2" xfId="6333" xr:uid="{00000000-0005-0000-0000-0000CC150000}"/>
    <cellStyle name="_Plan1_Refrigeração_Instalações_Plan2" xfId="6334" xr:uid="{00000000-0005-0000-0000-0000CD150000}"/>
    <cellStyle name="_Plan1_Refrigeração_Instalações_Razão 2013" xfId="6335" xr:uid="{00000000-0005-0000-0000-0000CE150000}"/>
    <cellStyle name="_Plan1_Refrigeração_Instalações_Sheet2" xfId="6336" xr:uid="{00000000-0005-0000-0000-0000CF150000}"/>
    <cellStyle name="_Plan1_Refrigeração_Instalações_Sheet2 2" xfId="6337" xr:uid="{00000000-0005-0000-0000-0000D0150000}"/>
    <cellStyle name="_Plan1_Refrigeração_IRenda" xfId="6338" xr:uid="{00000000-0005-0000-0000-0000D1150000}"/>
    <cellStyle name="_Plan1_Refrigeração_IRenda_APLICAÇÃO" xfId="6339" xr:uid="{00000000-0005-0000-0000-0000D2150000}"/>
    <cellStyle name="_Plan1_Refrigeração_IRenda_APLICAÇÃO_HFM Dental" xfId="6340" xr:uid="{00000000-0005-0000-0000-0000D3150000}"/>
    <cellStyle name="_Plan1_Refrigeração_IRenda_Check USGAAP" xfId="6341" xr:uid="{00000000-0005-0000-0000-0000D4150000}"/>
    <cellStyle name="_Plan1_Refrigeração_IRenda_OP Invest" xfId="6342" xr:uid="{00000000-0005-0000-0000-0000D5150000}"/>
    <cellStyle name="_Plan1_Refrigeração_LANÇAMENTO" xfId="6343" xr:uid="{00000000-0005-0000-0000-0000D6150000}"/>
    <cellStyle name="_Plan1_Refrigeração_LANÇAMENTO_APLICAÇÃO" xfId="6344" xr:uid="{00000000-0005-0000-0000-0000D7150000}"/>
    <cellStyle name="_Plan1_Refrigeração_LANÇAMENTO_APLICAÇÃO_HFM Dental" xfId="6345" xr:uid="{00000000-0005-0000-0000-0000D8150000}"/>
    <cellStyle name="_Plan1_Refrigeração_LANÇAMENTO_Check USGAAP" xfId="6346" xr:uid="{00000000-0005-0000-0000-0000D9150000}"/>
    <cellStyle name="_Plan1_Refrigeração_LANÇAMENTO_OP Invest" xfId="6347" xr:uid="{00000000-0005-0000-0000-0000DA150000}"/>
    <cellStyle name="_Plan1_Refrigeração_LANÇAMENTO_RECLAS DEPREC" xfId="6348" xr:uid="{00000000-0005-0000-0000-0000DB150000}"/>
    <cellStyle name="_Plan1_Refrigeração_LANÇAMENTO_SUPORTE ASTROMIG" xfId="6349" xr:uid="{00000000-0005-0000-0000-0000DC150000}"/>
    <cellStyle name="_Plan1_Refrigeração_MMU" xfId="343" xr:uid="{00000000-0005-0000-0000-0000DD150000}"/>
    <cellStyle name="_Plan1_Refrigeração_MMU 2" xfId="6350" xr:uid="{00000000-0005-0000-0000-0000DE150000}"/>
    <cellStyle name="_Plan1_Refrigeração_MMU_APLICAÇÃO" xfId="6351" xr:uid="{00000000-0005-0000-0000-0000DF150000}"/>
    <cellStyle name="_Plan1_Refrigeração_MMU_APLICAÇÃO_HFM Dental" xfId="6352" xr:uid="{00000000-0005-0000-0000-0000E0150000}"/>
    <cellStyle name="_Plan1_Refrigeração_MMU_Check USGAAP" xfId="6353" xr:uid="{00000000-0005-0000-0000-0000E1150000}"/>
    <cellStyle name="_Plan1_Refrigeração_MMU_Check USGAAP 2" xfId="6354" xr:uid="{00000000-0005-0000-0000-0000E2150000}"/>
    <cellStyle name="_Plan1_Refrigeração_MMU_Check USGAAP_1" xfId="6355" xr:uid="{00000000-0005-0000-0000-0000E3150000}"/>
    <cellStyle name="_Plan1_Refrigeração_MMU_Check USGAAP_1 2" xfId="6356" xr:uid="{00000000-0005-0000-0000-0000E4150000}"/>
    <cellStyle name="_Plan1_Refrigeração_MMU_Check USGAAP_2" xfId="6357" xr:uid="{00000000-0005-0000-0000-0000E5150000}"/>
    <cellStyle name="_Plan1_Refrigeração_MMU_Check USGAAP_2 2" xfId="6358" xr:uid="{00000000-0005-0000-0000-0000E6150000}"/>
    <cellStyle name="_Plan1_Refrigeração_MMU_Check USGAAP_Check USGAAP" xfId="6359" xr:uid="{00000000-0005-0000-0000-0000E7150000}"/>
    <cellStyle name="_Plan1_Refrigeração_MMU_Check USGAAP_Check USGAAP 2" xfId="6360" xr:uid="{00000000-0005-0000-0000-0000E8150000}"/>
    <cellStyle name="_Plan1_Refrigeração_MMU_OP Invest" xfId="6361" xr:uid="{00000000-0005-0000-0000-0000E9150000}"/>
    <cellStyle name="_Plan1_Refrigeração_MMU_OP Invest 2" xfId="6362" xr:uid="{00000000-0005-0000-0000-0000EA150000}"/>
    <cellStyle name="_Plan1_Refrigeração_MMU_Plan1" xfId="6363" xr:uid="{00000000-0005-0000-0000-0000EB150000}"/>
    <cellStyle name="_Plan1_Refrigeração_MMU_Plan1 2" xfId="6364" xr:uid="{00000000-0005-0000-0000-0000EC150000}"/>
    <cellStyle name="_Plan1_Refrigeração_MMU_Plan2" xfId="6365" xr:uid="{00000000-0005-0000-0000-0000ED150000}"/>
    <cellStyle name="_Plan1_Refrigeração_MMU_Razão 2013" xfId="6366" xr:uid="{00000000-0005-0000-0000-0000EE150000}"/>
    <cellStyle name="_Plan1_Refrigeração_MMU_Sheet2" xfId="6367" xr:uid="{00000000-0005-0000-0000-0000EF150000}"/>
    <cellStyle name="_Plan1_Refrigeração_MMU_Sheet2 2" xfId="6368" xr:uid="{00000000-0005-0000-0000-0000F0150000}"/>
    <cellStyle name="_Plan1_Refrigeração_OP Invest" xfId="6369" xr:uid="{00000000-0005-0000-0000-0000F1150000}"/>
    <cellStyle name="_Plan1_Refrigeração_Plan3" xfId="6370" xr:uid="{00000000-0005-0000-0000-0000F2150000}"/>
    <cellStyle name="_Plan1_Refrigeração_Plan3_APLICAÇÃO" xfId="6371" xr:uid="{00000000-0005-0000-0000-0000F3150000}"/>
    <cellStyle name="_Plan1_Refrigeração_Plan3_APLICAÇÃO_HFM Dental" xfId="6372" xr:uid="{00000000-0005-0000-0000-0000F4150000}"/>
    <cellStyle name="_Plan1_Refrigeração_Plan3_Check USGAAP" xfId="6373" xr:uid="{00000000-0005-0000-0000-0000F5150000}"/>
    <cellStyle name="_Plan1_Refrigeração_Plan3_OP Invest" xfId="6374" xr:uid="{00000000-0005-0000-0000-0000F6150000}"/>
    <cellStyle name="_Plan1_Refrigeração_Plan3_RECLAS DEPREC" xfId="6375" xr:uid="{00000000-0005-0000-0000-0000F7150000}"/>
    <cellStyle name="_Plan1_Refrigeração_Plan3_SUPORTE ASTROMIG" xfId="6376" xr:uid="{00000000-0005-0000-0000-0000F8150000}"/>
    <cellStyle name="_Plan1_Refrigeração_Prov Civeis" xfId="6377" xr:uid="{00000000-0005-0000-0000-0000F9150000}"/>
    <cellStyle name="_Plan1_Refrigeração_RECLAS DEPREC" xfId="6378" xr:uid="{00000000-0005-0000-0000-0000FA150000}"/>
    <cellStyle name="_Plan1_Refrigeração_Sheet9" xfId="6379" xr:uid="{00000000-0005-0000-0000-0000FB150000}"/>
    <cellStyle name="_Plan1_Refrigeração_Sheet9_APLICAÇÃO" xfId="6380" xr:uid="{00000000-0005-0000-0000-0000FC150000}"/>
    <cellStyle name="_Plan1_Refrigeração_Sheet9_APLICAÇÃO_HFM Dental" xfId="6381" xr:uid="{00000000-0005-0000-0000-0000FD150000}"/>
    <cellStyle name="_Plan1_Refrigeração_Sheet9_Check USGAAP" xfId="6382" xr:uid="{00000000-0005-0000-0000-0000FE150000}"/>
    <cellStyle name="_Plan1_Refrigeração_Sheet9_OP Invest" xfId="6383" xr:uid="{00000000-0005-0000-0000-0000FF150000}"/>
    <cellStyle name="_Plan1_Refrigeração_SUPORTE ASTROMIG" xfId="6384" xr:uid="{00000000-0005-0000-0000-000000160000}"/>
    <cellStyle name="_Plan1_Resumo Imobilizado" xfId="6385" xr:uid="{00000000-0005-0000-0000-000001160000}"/>
    <cellStyle name="_Plan1_Resumo Imobilizado(ok)" xfId="6386" xr:uid="{00000000-0005-0000-0000-000002160000}"/>
    <cellStyle name="_Plan1_Resumo Imobilizado(ok)_HFM Dental" xfId="6387" xr:uid="{00000000-0005-0000-0000-000003160000}"/>
    <cellStyle name="_Plan1_Resumo Imobilizado_Check USGAAP" xfId="6388" xr:uid="{00000000-0005-0000-0000-000004160000}"/>
    <cellStyle name="_Plan1_Resumo Imobilizado_HFM Dental" xfId="6389" xr:uid="{00000000-0005-0000-0000-000005160000}"/>
    <cellStyle name="_Plan1_Reversão" xfId="6390" xr:uid="{00000000-0005-0000-0000-000006160000}"/>
    <cellStyle name="_Plan1_Reversão_APLICAÇÃO" xfId="6391" xr:uid="{00000000-0005-0000-0000-000007160000}"/>
    <cellStyle name="_Plan1_Reversão_APLICAÇÃO_HFM Dental" xfId="6392" xr:uid="{00000000-0005-0000-0000-000008160000}"/>
    <cellStyle name="_Plan1_Reversão_Check USGAAP" xfId="6393" xr:uid="{00000000-0005-0000-0000-000009160000}"/>
    <cellStyle name="_Plan1_Reversão_OP Invest" xfId="6394" xr:uid="{00000000-0005-0000-0000-00000A160000}"/>
    <cellStyle name="_Plan1_Reversão_RECLAS DEPREC" xfId="6395" xr:uid="{00000000-0005-0000-0000-00000B160000}"/>
    <cellStyle name="_Plan1_Reversão_SUPORTE ASTROMIG" xfId="6396" xr:uid="{00000000-0005-0000-0000-00000C160000}"/>
    <cellStyle name="_Plan1_Saldo Local" xfId="6397" xr:uid="{00000000-0005-0000-0000-00000D160000}"/>
    <cellStyle name="_Plan1_Saldo_Prov_RH_0711" xfId="6398" xr:uid="{00000000-0005-0000-0000-00000E160000}"/>
    <cellStyle name="_Plan1_Sheet1" xfId="344" xr:uid="{00000000-0005-0000-0000-00000F160000}"/>
    <cellStyle name="_Plan1_Sheet1 2" xfId="345" xr:uid="{00000000-0005-0000-0000-000010160000}"/>
    <cellStyle name="_Plan1_Sheet1 2_Sheet1" xfId="6399" xr:uid="{00000000-0005-0000-0000-000011160000}"/>
    <cellStyle name="_Plan1_Sheet1 3" xfId="6400" xr:uid="{00000000-0005-0000-0000-000012160000}"/>
    <cellStyle name="_Plan1_Sheet1 4" xfId="6401" xr:uid="{00000000-0005-0000-0000-000013160000}"/>
    <cellStyle name="_Plan1_Sheet1 5" xfId="6402" xr:uid="{00000000-0005-0000-0000-000014160000}"/>
    <cellStyle name="_Plan1_Sheet1 6" xfId="6403" xr:uid="{00000000-0005-0000-0000-000015160000}"/>
    <cellStyle name="_Plan1_Sheet1_1" xfId="6404" xr:uid="{00000000-0005-0000-0000-000016160000}"/>
    <cellStyle name="_Plan1_Sheet1_1_Check USGAAP" xfId="6405" xr:uid="{00000000-0005-0000-0000-000017160000}"/>
    <cellStyle name="_Plan1_Sheet1_1_HFM Dental" xfId="6406" xr:uid="{00000000-0005-0000-0000-000018160000}"/>
    <cellStyle name="_Plan1_Sheet1_1_OP Invest" xfId="6407" xr:uid="{00000000-0005-0000-0000-000019160000}"/>
    <cellStyle name="_Plan1_Sheet1_1_Sheet2" xfId="6408" xr:uid="{00000000-0005-0000-0000-00001A160000}"/>
    <cellStyle name="_Plan1_Sheet1_1_Sheet2_RECLAS DEPREC" xfId="6409" xr:uid="{00000000-0005-0000-0000-00001B160000}"/>
    <cellStyle name="_Plan1_Sheet1_13332-MAQ_EQPTOS NAO HOSP-ODONT" xfId="6410" xr:uid="{00000000-0005-0000-0000-00001C160000}"/>
    <cellStyle name="_Plan1_Sheet1_13332-MAQ_EQPTOS NAO HOSP-ODONT_HFM Dental" xfId="6411" xr:uid="{00000000-0005-0000-0000-00001D160000}"/>
    <cellStyle name="_Plan1_Sheet1_2" xfId="6412" xr:uid="{00000000-0005-0000-0000-00001E160000}"/>
    <cellStyle name="_Plan1_Sheet1_AJUSTE FATUR 881" xfId="346" xr:uid="{00000000-0005-0000-0000-00001F160000}"/>
    <cellStyle name="_Plan1_Sheet1_AJUSTE FATUR 881 2" xfId="6413" xr:uid="{00000000-0005-0000-0000-000020160000}"/>
    <cellStyle name="_Plan1_Sheet1_AJUSTE FATUR 881_Plan1" xfId="6414" xr:uid="{00000000-0005-0000-0000-000021160000}"/>
    <cellStyle name="_Plan1_Sheet1_AJUSTE FATUR 881_Plan1 2" xfId="6415" xr:uid="{00000000-0005-0000-0000-000022160000}"/>
    <cellStyle name="_Plan1_Sheet1_AJUSTE FATUR 881_Razão 2013" xfId="6416" xr:uid="{00000000-0005-0000-0000-000023160000}"/>
    <cellStyle name="_Plan1_Sheet1_Analysis Codes (NC)" xfId="6417" xr:uid="{00000000-0005-0000-0000-000024160000}"/>
    <cellStyle name="_Plan1_Sheet1_Analysis Codes (NC) 2" xfId="6418" xr:uid="{00000000-0005-0000-0000-000025160000}"/>
    <cellStyle name="_Plan1_Sheet1_Analysis Codes (NC)_APLICAÇÃO" xfId="6419" xr:uid="{00000000-0005-0000-0000-000026160000}"/>
    <cellStyle name="_Plan1_Sheet1_Analysis Codes (NC)_APLICAÇÃO_HFM Dental" xfId="6420" xr:uid="{00000000-0005-0000-0000-000027160000}"/>
    <cellStyle name="_Plan1_Sheet1_Analysis Codes (NC)_Check USGAAP" xfId="6421" xr:uid="{00000000-0005-0000-0000-000028160000}"/>
    <cellStyle name="_Plan1_Sheet1_Analysis Codes (NC)_Check USGAAP 2" xfId="6422" xr:uid="{00000000-0005-0000-0000-000029160000}"/>
    <cellStyle name="_Plan1_Sheet1_Analysis Codes (NC)_Check USGAAP_1" xfId="6423" xr:uid="{00000000-0005-0000-0000-00002A160000}"/>
    <cellStyle name="_Plan1_Sheet1_Analysis Codes (NC)_Check USGAAP_1 2" xfId="6424" xr:uid="{00000000-0005-0000-0000-00002B160000}"/>
    <cellStyle name="_Plan1_Sheet1_Analysis Codes (NC)_Check USGAAP_2" xfId="6425" xr:uid="{00000000-0005-0000-0000-00002C160000}"/>
    <cellStyle name="_Plan1_Sheet1_Analysis Codes (NC)_Check USGAAP_2 2" xfId="6426" xr:uid="{00000000-0005-0000-0000-00002D160000}"/>
    <cellStyle name="_Plan1_Sheet1_Analysis Codes (NC)_Check USGAAP_Check USGAAP" xfId="6427" xr:uid="{00000000-0005-0000-0000-00002E160000}"/>
    <cellStyle name="_Plan1_Sheet1_Analysis Codes (NC)_Check USGAAP_Check USGAAP 2" xfId="6428" xr:uid="{00000000-0005-0000-0000-00002F160000}"/>
    <cellStyle name="_Plan1_Sheet1_Analysis Codes (NC)_OP Invest" xfId="6429" xr:uid="{00000000-0005-0000-0000-000030160000}"/>
    <cellStyle name="_Plan1_Sheet1_Analysis Codes (NC)_OP Invest 2" xfId="6430" xr:uid="{00000000-0005-0000-0000-000031160000}"/>
    <cellStyle name="_Plan1_Sheet1_Analysis Codes (NC)_Plan2" xfId="6431" xr:uid="{00000000-0005-0000-0000-000032160000}"/>
    <cellStyle name="_Plan1_Sheet1_APLICAÇÃO" xfId="6432" xr:uid="{00000000-0005-0000-0000-000033160000}"/>
    <cellStyle name="_Plan1_Sheet1_APLICAÇÃO_HFM Dental" xfId="6433" xr:uid="{00000000-0005-0000-0000-000034160000}"/>
    <cellStyle name="_Plan1_Sheet1_Arquivo Contabil 09" xfId="347" xr:uid="{00000000-0005-0000-0000-000035160000}"/>
    <cellStyle name="_Plan1_Sheet1_Arquivo Contabil 09 2" xfId="6434" xr:uid="{00000000-0005-0000-0000-000036160000}"/>
    <cellStyle name="_Plan1_Sheet1_Arquivo Contabil 09_Plan1" xfId="6435" xr:uid="{00000000-0005-0000-0000-000037160000}"/>
    <cellStyle name="_Plan1_Sheet1_Arquivo Contabil 09_Plan1 2" xfId="6436" xr:uid="{00000000-0005-0000-0000-000038160000}"/>
    <cellStyle name="_Plan1_Sheet1_Arquivo Contabil 09_Razão 2013" xfId="6437" xr:uid="{00000000-0005-0000-0000-000039160000}"/>
    <cellStyle name="_Plan1_Sheet1_BENFEITORIAS" xfId="6438" xr:uid="{00000000-0005-0000-0000-00003A160000}"/>
    <cellStyle name="_Plan1_Sheet1_BENFEITORIAS_HFM Dental" xfId="6439" xr:uid="{00000000-0005-0000-0000-00003B160000}"/>
    <cellStyle name="_Plan1_Sheet1_Check USGAAP" xfId="6440" xr:uid="{00000000-0005-0000-0000-00003C160000}"/>
    <cellStyle name="_Plan1_Sheet1_Check USGAAP 2" xfId="6441" xr:uid="{00000000-0005-0000-0000-00003D160000}"/>
    <cellStyle name="_Plan1_Sheet1_Check USGAAP_1" xfId="6442" xr:uid="{00000000-0005-0000-0000-00003E160000}"/>
    <cellStyle name="_Plan1_Sheet1_Check USGAAP_1 2" xfId="6443" xr:uid="{00000000-0005-0000-0000-00003F160000}"/>
    <cellStyle name="_Plan1_Sheet1_Check USGAAP_2" xfId="6444" xr:uid="{00000000-0005-0000-0000-000040160000}"/>
    <cellStyle name="_Plan1_Sheet1_Check USGAAP_2 2" xfId="6445" xr:uid="{00000000-0005-0000-0000-000041160000}"/>
    <cellStyle name="_Plan1_Sheet1_Check USGAAP_Check USGAAP" xfId="6446" xr:uid="{00000000-0005-0000-0000-000042160000}"/>
    <cellStyle name="_Plan1_Sheet1_Check USGAAP_Check USGAAP 2" xfId="6447" xr:uid="{00000000-0005-0000-0000-000043160000}"/>
    <cellStyle name="_Plan1_Sheet1_Conciliação" xfId="6448" xr:uid="{00000000-0005-0000-0000-000044160000}"/>
    <cellStyle name="_Plan1_Sheet1_DE-PARA" xfId="6449" xr:uid="{00000000-0005-0000-0000-000045160000}"/>
    <cellStyle name="_Plan1_Sheet1_DEVOLUÇÃO DE COMPETENCIA" xfId="6450" xr:uid="{00000000-0005-0000-0000-000046160000}"/>
    <cellStyle name="_Plan1_Sheet1_Estimado Dental Affinity" xfId="6451" xr:uid="{00000000-0005-0000-0000-000047160000}"/>
    <cellStyle name="_Plan1_Sheet1_Geral 2010 new" xfId="6452" xr:uid="{00000000-0005-0000-0000-000048160000}"/>
    <cellStyle name="_Plan1_Sheet1_HARDWARE" xfId="6453" xr:uid="{00000000-0005-0000-0000-000049160000}"/>
    <cellStyle name="_Plan1_Sheet1_HARDWARE_HFM Dental" xfId="6454" xr:uid="{00000000-0005-0000-0000-00004A160000}"/>
    <cellStyle name="_Plan1_Sheet1_INSTALAÇÕES" xfId="6455" xr:uid="{00000000-0005-0000-0000-00004B160000}"/>
    <cellStyle name="_Plan1_Sheet1_INSTALAÇÕES 2" xfId="6456" xr:uid="{00000000-0005-0000-0000-00004C160000}"/>
    <cellStyle name="_Plan1_Sheet1_INSTALAÇÕES_1" xfId="6457" xr:uid="{00000000-0005-0000-0000-00004D160000}"/>
    <cellStyle name="_Plan1_Sheet1_INSTALAÇÕES_1_HFM Dental" xfId="6458" xr:uid="{00000000-0005-0000-0000-00004E160000}"/>
    <cellStyle name="_Plan1_Sheet1_INSTALAÇÕES_APLICAÇÃO" xfId="6459" xr:uid="{00000000-0005-0000-0000-00004F160000}"/>
    <cellStyle name="_Plan1_Sheet1_INSTALAÇÕES_APLICAÇÃO_HFM Dental" xfId="6460" xr:uid="{00000000-0005-0000-0000-000050160000}"/>
    <cellStyle name="_Plan1_Sheet1_INSTALAÇÕES_Check USGAAP" xfId="6461" xr:uid="{00000000-0005-0000-0000-000051160000}"/>
    <cellStyle name="_Plan1_Sheet1_INSTALAÇÕES_Check USGAAP 2" xfId="6462" xr:uid="{00000000-0005-0000-0000-000052160000}"/>
    <cellStyle name="_Plan1_Sheet1_INSTALAÇÕES_Check USGAAP_1" xfId="6463" xr:uid="{00000000-0005-0000-0000-000053160000}"/>
    <cellStyle name="_Plan1_Sheet1_INSTALAÇÕES_Check USGAAP_1 2" xfId="6464" xr:uid="{00000000-0005-0000-0000-000054160000}"/>
    <cellStyle name="_Plan1_Sheet1_INSTALAÇÕES_Check USGAAP_2" xfId="6465" xr:uid="{00000000-0005-0000-0000-000055160000}"/>
    <cellStyle name="_Plan1_Sheet1_INSTALAÇÕES_Check USGAAP_2 2" xfId="6466" xr:uid="{00000000-0005-0000-0000-000056160000}"/>
    <cellStyle name="_Plan1_Sheet1_INSTALAÇÕES_Check USGAAP_Check USGAAP" xfId="6467" xr:uid="{00000000-0005-0000-0000-000057160000}"/>
    <cellStyle name="_Plan1_Sheet1_INSTALAÇÕES_Check USGAAP_Check USGAAP 2" xfId="6468" xr:uid="{00000000-0005-0000-0000-000058160000}"/>
    <cellStyle name="_Plan1_Sheet1_INSTALAÇÕES_OP Invest" xfId="6469" xr:uid="{00000000-0005-0000-0000-000059160000}"/>
    <cellStyle name="_Plan1_Sheet1_INSTALAÇÕES_OP Invest 2" xfId="6470" xr:uid="{00000000-0005-0000-0000-00005A160000}"/>
    <cellStyle name="_Plan1_Sheet1_INSTALAÇÕES_Plan2" xfId="6471" xr:uid="{00000000-0005-0000-0000-00005B160000}"/>
    <cellStyle name="_Plan1_Sheet1_JI Est PIP FRA (2)" xfId="6472" xr:uid="{00000000-0005-0000-0000-00005C160000}"/>
    <cellStyle name="_Plan1_Sheet1_JI Est PIP FRA (2)_APLICAÇÃO" xfId="6473" xr:uid="{00000000-0005-0000-0000-00005D160000}"/>
    <cellStyle name="_Plan1_Sheet1_JI Est PIP FRA (2)_APLICAÇÃO_HFM Dental" xfId="6474" xr:uid="{00000000-0005-0000-0000-00005E160000}"/>
    <cellStyle name="_Plan1_Sheet1_JI Est PIP FRA (2)_Check USGAAP" xfId="6475" xr:uid="{00000000-0005-0000-0000-00005F160000}"/>
    <cellStyle name="_Plan1_Sheet1_JI Est PIP FRA (2)_OP Invest" xfId="6476" xr:uid="{00000000-0005-0000-0000-000060160000}"/>
    <cellStyle name="_Plan1_Sheet1_JI Est PIP FRA (2)_RECLAS DEPREC" xfId="6477" xr:uid="{00000000-0005-0000-0000-000061160000}"/>
    <cellStyle name="_Plan1_Sheet1_JI Est PIP FRA (2)_SUPORTE ASTROMIG" xfId="6478" xr:uid="{00000000-0005-0000-0000-000062160000}"/>
    <cellStyle name="_Plan1_Sheet1_Maq e Equip Hosp" xfId="6479" xr:uid="{00000000-0005-0000-0000-000063160000}"/>
    <cellStyle name="_Plan1_Sheet1_Maq e Equip Hosp_HFM Dental" xfId="6480" xr:uid="{00000000-0005-0000-0000-000064160000}"/>
    <cellStyle name="_Plan1_Sheet1_MMU" xfId="6481" xr:uid="{00000000-0005-0000-0000-000065160000}"/>
    <cellStyle name="_Plan1_Sheet1_MMU_HFM Dental" xfId="6482" xr:uid="{00000000-0005-0000-0000-000066160000}"/>
    <cellStyle name="_Plan1_Sheet1_OP Invest" xfId="6483" xr:uid="{00000000-0005-0000-0000-000067160000}"/>
    <cellStyle name="_Plan1_Sheet1_OP Invest 2" xfId="6484" xr:uid="{00000000-0005-0000-0000-000068160000}"/>
    <cellStyle name="_Plan1_Sheet1_Pagnet 042015" xfId="6485" xr:uid="{00000000-0005-0000-0000-000069160000}"/>
    <cellStyle name="_Plan1_Sheet1_Plan1" xfId="6486" xr:uid="{00000000-0005-0000-0000-00006A160000}"/>
    <cellStyle name="_Plan1_Sheet1_Plan1 2" xfId="6487" xr:uid="{00000000-0005-0000-0000-00006B160000}"/>
    <cellStyle name="_Plan1_Sheet1_Plan1 2 2" xfId="6488" xr:uid="{00000000-0005-0000-0000-00006C160000}"/>
    <cellStyle name="_Plan1_Sheet1_Plan1 2 3" xfId="6489" xr:uid="{00000000-0005-0000-0000-00006D160000}"/>
    <cellStyle name="_Plan1_Sheet1_Plan1_1" xfId="6490" xr:uid="{00000000-0005-0000-0000-00006E160000}"/>
    <cellStyle name="_Plan1_Sheet1_Plan1_Sheet1" xfId="6491" xr:uid="{00000000-0005-0000-0000-00006F160000}"/>
    <cellStyle name="_Plan1_Sheet1_Plan2" xfId="6492" xr:uid="{00000000-0005-0000-0000-000070160000}"/>
    <cellStyle name="_Plan1_Sheet1_Plan2 2" xfId="6493" xr:uid="{00000000-0005-0000-0000-000071160000}"/>
    <cellStyle name="_Plan1_Sheet1_Plan2_1" xfId="6494" xr:uid="{00000000-0005-0000-0000-000072160000}"/>
    <cellStyle name="_Plan1_Sheet1_Plan2_APLICAÇÃO" xfId="6495" xr:uid="{00000000-0005-0000-0000-000073160000}"/>
    <cellStyle name="_Plan1_Sheet1_Plan2_APLICAÇÃO_HFM Dental" xfId="6496" xr:uid="{00000000-0005-0000-0000-000074160000}"/>
    <cellStyle name="_Plan1_Sheet1_Plan2_Check USGAAP" xfId="6497" xr:uid="{00000000-0005-0000-0000-000075160000}"/>
    <cellStyle name="_Plan1_Sheet1_Plan2_Check USGAAP 2" xfId="6498" xr:uid="{00000000-0005-0000-0000-000076160000}"/>
    <cellStyle name="_Plan1_Sheet1_Plan2_Check USGAAP_1" xfId="6499" xr:uid="{00000000-0005-0000-0000-000077160000}"/>
    <cellStyle name="_Plan1_Sheet1_Plan2_Check USGAAP_1 2" xfId="6500" xr:uid="{00000000-0005-0000-0000-000078160000}"/>
    <cellStyle name="_Plan1_Sheet1_Plan2_Check USGAAP_2" xfId="6501" xr:uid="{00000000-0005-0000-0000-000079160000}"/>
    <cellStyle name="_Plan1_Sheet1_Plan2_Check USGAAP_2 2" xfId="6502" xr:uid="{00000000-0005-0000-0000-00007A160000}"/>
    <cellStyle name="_Plan1_Sheet1_Plan2_Check USGAAP_Check USGAAP" xfId="6503" xr:uid="{00000000-0005-0000-0000-00007B160000}"/>
    <cellStyle name="_Plan1_Sheet1_Plan2_Check USGAAP_Check USGAAP 2" xfId="6504" xr:uid="{00000000-0005-0000-0000-00007C160000}"/>
    <cellStyle name="_Plan1_Sheet1_Plan2_OP Invest" xfId="6505" xr:uid="{00000000-0005-0000-0000-00007D160000}"/>
    <cellStyle name="_Plan1_Sheet1_Plan2_OP Invest 2" xfId="6506" xr:uid="{00000000-0005-0000-0000-00007E160000}"/>
    <cellStyle name="_Plan1_Sheet1_Plan2_Plan2" xfId="6507" xr:uid="{00000000-0005-0000-0000-00007F160000}"/>
    <cellStyle name="_Plan1_Sheet1_Plan3" xfId="6508" xr:uid="{00000000-0005-0000-0000-000080160000}"/>
    <cellStyle name="_Plan1_Sheet1_Plan4" xfId="6509" xr:uid="{00000000-0005-0000-0000-000081160000}"/>
    <cellStyle name="_Plan1_Sheet1_Plan4 2" xfId="6510" xr:uid="{00000000-0005-0000-0000-000082160000}"/>
    <cellStyle name="_Plan1_Sheet1_Plan4_APLICAÇÃO" xfId="6511" xr:uid="{00000000-0005-0000-0000-000083160000}"/>
    <cellStyle name="_Plan1_Sheet1_Plan4_APLICAÇÃO_HFM Dental" xfId="6512" xr:uid="{00000000-0005-0000-0000-000084160000}"/>
    <cellStyle name="_Plan1_Sheet1_Plan4_Check USGAAP" xfId="6513" xr:uid="{00000000-0005-0000-0000-000085160000}"/>
    <cellStyle name="_Plan1_Sheet1_Plan4_Check USGAAP 2" xfId="6514" xr:uid="{00000000-0005-0000-0000-000086160000}"/>
    <cellStyle name="_Plan1_Sheet1_Plan4_Check USGAAP_1" xfId="6515" xr:uid="{00000000-0005-0000-0000-000087160000}"/>
    <cellStyle name="_Plan1_Sheet1_Plan4_Check USGAAP_1 2" xfId="6516" xr:uid="{00000000-0005-0000-0000-000088160000}"/>
    <cellStyle name="_Plan1_Sheet1_Plan4_Check USGAAP_2" xfId="6517" xr:uid="{00000000-0005-0000-0000-000089160000}"/>
    <cellStyle name="_Plan1_Sheet1_Plan4_Check USGAAP_2 2" xfId="6518" xr:uid="{00000000-0005-0000-0000-00008A160000}"/>
    <cellStyle name="_Plan1_Sheet1_Plan4_Check USGAAP_Check USGAAP" xfId="6519" xr:uid="{00000000-0005-0000-0000-00008B160000}"/>
    <cellStyle name="_Plan1_Sheet1_Plan4_Check USGAAP_Check USGAAP 2" xfId="6520" xr:uid="{00000000-0005-0000-0000-00008C160000}"/>
    <cellStyle name="_Plan1_Sheet1_Plan4_OP Invest" xfId="6521" xr:uid="{00000000-0005-0000-0000-00008D160000}"/>
    <cellStyle name="_Plan1_Sheet1_Plan4_OP Invest 2" xfId="6522" xr:uid="{00000000-0005-0000-0000-00008E160000}"/>
    <cellStyle name="_Plan1_Sheet1_Plan4_Plan2" xfId="6523" xr:uid="{00000000-0005-0000-0000-00008F160000}"/>
    <cellStyle name="_Plan1_Sheet1_Plan5" xfId="6524" xr:uid="{00000000-0005-0000-0000-000090160000}"/>
    <cellStyle name="_Plan1_Sheet1_Plan6" xfId="6525" xr:uid="{00000000-0005-0000-0000-000091160000}"/>
    <cellStyle name="_Plan1_Sheet1_Plan6 2" xfId="6526" xr:uid="{00000000-0005-0000-0000-000092160000}"/>
    <cellStyle name="_Plan1_Sheet1_Plan6_APLICAÇÃO" xfId="6527" xr:uid="{00000000-0005-0000-0000-000093160000}"/>
    <cellStyle name="_Plan1_Sheet1_Plan6_APLICAÇÃO_HFM Dental" xfId="6528" xr:uid="{00000000-0005-0000-0000-000094160000}"/>
    <cellStyle name="_Plan1_Sheet1_Plan6_Check USGAAP" xfId="6529" xr:uid="{00000000-0005-0000-0000-000095160000}"/>
    <cellStyle name="_Plan1_Sheet1_Plan6_Check USGAAP 2" xfId="6530" xr:uid="{00000000-0005-0000-0000-000096160000}"/>
    <cellStyle name="_Plan1_Sheet1_Plan6_Check USGAAP_1" xfId="6531" xr:uid="{00000000-0005-0000-0000-000097160000}"/>
    <cellStyle name="_Plan1_Sheet1_Plan6_Check USGAAP_1 2" xfId="6532" xr:uid="{00000000-0005-0000-0000-000098160000}"/>
    <cellStyle name="_Plan1_Sheet1_Plan6_Check USGAAP_2" xfId="6533" xr:uid="{00000000-0005-0000-0000-000099160000}"/>
    <cellStyle name="_Plan1_Sheet1_Plan6_Check USGAAP_2 2" xfId="6534" xr:uid="{00000000-0005-0000-0000-00009A160000}"/>
    <cellStyle name="_Plan1_Sheet1_Plan6_Check USGAAP_Check USGAAP" xfId="6535" xr:uid="{00000000-0005-0000-0000-00009B160000}"/>
    <cellStyle name="_Plan1_Sheet1_Plan6_Check USGAAP_Check USGAAP 2" xfId="6536" xr:uid="{00000000-0005-0000-0000-00009C160000}"/>
    <cellStyle name="_Plan1_Sheet1_Plan6_OP Invest" xfId="6537" xr:uid="{00000000-0005-0000-0000-00009D160000}"/>
    <cellStyle name="_Plan1_Sheet1_Plan6_OP Invest 2" xfId="6538" xr:uid="{00000000-0005-0000-0000-00009E160000}"/>
    <cellStyle name="_Plan1_Sheet1_Plan6_Plan2" xfId="6539" xr:uid="{00000000-0005-0000-0000-00009F160000}"/>
    <cellStyle name="_Plan1_Sheet1_Plan7" xfId="6540" xr:uid="{00000000-0005-0000-0000-0000A0160000}"/>
    <cellStyle name="_Plan1_Sheet1_Plan7 2" xfId="6541" xr:uid="{00000000-0005-0000-0000-0000A1160000}"/>
    <cellStyle name="_Plan1_Sheet1_Plan7_APLICAÇÃO" xfId="6542" xr:uid="{00000000-0005-0000-0000-0000A2160000}"/>
    <cellStyle name="_Plan1_Sheet1_Plan7_APLICAÇÃO_HFM Dental" xfId="6543" xr:uid="{00000000-0005-0000-0000-0000A3160000}"/>
    <cellStyle name="_Plan1_Sheet1_Plan7_Check USGAAP" xfId="6544" xr:uid="{00000000-0005-0000-0000-0000A4160000}"/>
    <cellStyle name="_Plan1_Sheet1_Plan7_Check USGAAP 2" xfId="6545" xr:uid="{00000000-0005-0000-0000-0000A5160000}"/>
    <cellStyle name="_Plan1_Sheet1_Plan7_Check USGAAP_1" xfId="6546" xr:uid="{00000000-0005-0000-0000-0000A6160000}"/>
    <cellStyle name="_Plan1_Sheet1_Plan7_Check USGAAP_1 2" xfId="6547" xr:uid="{00000000-0005-0000-0000-0000A7160000}"/>
    <cellStyle name="_Plan1_Sheet1_Plan7_Check USGAAP_2" xfId="6548" xr:uid="{00000000-0005-0000-0000-0000A8160000}"/>
    <cellStyle name="_Plan1_Sheet1_Plan7_Check USGAAP_2 2" xfId="6549" xr:uid="{00000000-0005-0000-0000-0000A9160000}"/>
    <cellStyle name="_Plan1_Sheet1_Plan7_Check USGAAP_Check USGAAP" xfId="6550" xr:uid="{00000000-0005-0000-0000-0000AA160000}"/>
    <cellStyle name="_Plan1_Sheet1_Plan7_Check USGAAP_Check USGAAP 2" xfId="6551" xr:uid="{00000000-0005-0000-0000-0000AB160000}"/>
    <cellStyle name="_Plan1_Sheet1_Plan7_OP Invest" xfId="6552" xr:uid="{00000000-0005-0000-0000-0000AC160000}"/>
    <cellStyle name="_Plan1_Sheet1_Plan7_OP Invest 2" xfId="6553" xr:uid="{00000000-0005-0000-0000-0000AD160000}"/>
    <cellStyle name="_Plan1_Sheet1_Plan7_Plan2" xfId="6554" xr:uid="{00000000-0005-0000-0000-0000AE160000}"/>
    <cellStyle name="_Plan1_Sheet1_Plan8" xfId="6555" xr:uid="{00000000-0005-0000-0000-0000AF160000}"/>
    <cellStyle name="_Plan1_Sheet1_Plan8 2" xfId="6556" xr:uid="{00000000-0005-0000-0000-0000B0160000}"/>
    <cellStyle name="_Plan1_Sheet1_Plan8_1" xfId="6557" xr:uid="{00000000-0005-0000-0000-0000B1160000}"/>
    <cellStyle name="_Plan1_Sheet1_Plan8_APLICAÇÃO" xfId="6558" xr:uid="{00000000-0005-0000-0000-0000B2160000}"/>
    <cellStyle name="_Plan1_Sheet1_Plan8_APLICAÇÃO_HFM Dental" xfId="6559" xr:uid="{00000000-0005-0000-0000-0000B3160000}"/>
    <cellStyle name="_Plan1_Sheet1_Plan8_Check USGAAP" xfId="6560" xr:uid="{00000000-0005-0000-0000-0000B4160000}"/>
    <cellStyle name="_Plan1_Sheet1_Plan8_Check USGAAP 2" xfId="6561" xr:uid="{00000000-0005-0000-0000-0000B5160000}"/>
    <cellStyle name="_Plan1_Sheet1_Plan8_Check USGAAP_1" xfId="6562" xr:uid="{00000000-0005-0000-0000-0000B6160000}"/>
    <cellStyle name="_Plan1_Sheet1_Plan8_Check USGAAP_1 2" xfId="6563" xr:uid="{00000000-0005-0000-0000-0000B7160000}"/>
    <cellStyle name="_Plan1_Sheet1_Plan8_Check USGAAP_2" xfId="6564" xr:uid="{00000000-0005-0000-0000-0000B8160000}"/>
    <cellStyle name="_Plan1_Sheet1_Plan8_Check USGAAP_2 2" xfId="6565" xr:uid="{00000000-0005-0000-0000-0000B9160000}"/>
    <cellStyle name="_Plan1_Sheet1_Plan8_Check USGAAP_Check USGAAP" xfId="6566" xr:uid="{00000000-0005-0000-0000-0000BA160000}"/>
    <cellStyle name="_Plan1_Sheet1_Plan8_Check USGAAP_Check USGAAP 2" xfId="6567" xr:uid="{00000000-0005-0000-0000-0000BB160000}"/>
    <cellStyle name="_Plan1_Sheet1_Plan8_OP Invest" xfId="6568" xr:uid="{00000000-0005-0000-0000-0000BC160000}"/>
    <cellStyle name="_Plan1_Sheet1_Plan8_OP Invest 2" xfId="6569" xr:uid="{00000000-0005-0000-0000-0000BD160000}"/>
    <cellStyle name="_Plan1_Sheet1_Plan8_Plan2" xfId="6570" xr:uid="{00000000-0005-0000-0000-0000BE160000}"/>
    <cellStyle name="_Plan1_Sheet1_RAZÃO 052015" xfId="6571" xr:uid="{00000000-0005-0000-0000-0000BF160000}"/>
    <cellStyle name="_Plan1_Sheet1_RAZÃO 11" xfId="6572" xr:uid="{00000000-0005-0000-0000-0000C0160000}"/>
    <cellStyle name="_Plan1_Sheet1_Razão 2013" xfId="6573" xr:uid="{00000000-0005-0000-0000-0000C1160000}"/>
    <cellStyle name="_Plan1_Sheet1_RECLA" xfId="348" xr:uid="{00000000-0005-0000-0000-0000C2160000}"/>
    <cellStyle name="_Plan1_Sheet1_RECLA 2" xfId="6574" xr:uid="{00000000-0005-0000-0000-0000C3160000}"/>
    <cellStyle name="_Plan1_Sheet1_RECLA 989" xfId="349" xr:uid="{00000000-0005-0000-0000-0000C4160000}"/>
    <cellStyle name="_Plan1_Sheet1_RECLA 989 2" xfId="6575" xr:uid="{00000000-0005-0000-0000-0000C5160000}"/>
    <cellStyle name="_Plan1_Sheet1_RECLA 989_Plan1" xfId="6576" xr:uid="{00000000-0005-0000-0000-0000C6160000}"/>
    <cellStyle name="_Plan1_Sheet1_RECLA 989_Plan1 2" xfId="6577" xr:uid="{00000000-0005-0000-0000-0000C7160000}"/>
    <cellStyle name="_Plan1_Sheet1_RECLA 989_Razão 2013" xfId="6578" xr:uid="{00000000-0005-0000-0000-0000C8160000}"/>
    <cellStyle name="_Plan1_Sheet1_RECLA_Plan1" xfId="6579" xr:uid="{00000000-0005-0000-0000-0000C9160000}"/>
    <cellStyle name="_Plan1_Sheet1_RECLA_Plan1 2" xfId="6580" xr:uid="{00000000-0005-0000-0000-0000CA160000}"/>
    <cellStyle name="_Plan1_Sheet1_RECLA_Razão 2013" xfId="6581" xr:uid="{00000000-0005-0000-0000-0000CB160000}"/>
    <cellStyle name="_Plan1_Sheet1_RECLAS DEPREC" xfId="6582" xr:uid="{00000000-0005-0000-0000-0000CC160000}"/>
    <cellStyle name="_Plan1_Sheet1_Resumo Imobilizado" xfId="6583" xr:uid="{00000000-0005-0000-0000-0000CD160000}"/>
    <cellStyle name="_Plan1_Sheet1_Resumo Imobilizado_HFM Dental" xfId="6584" xr:uid="{00000000-0005-0000-0000-0000CE160000}"/>
    <cellStyle name="_Plan1_Sheet1_Sheet1" xfId="6585" xr:uid="{00000000-0005-0000-0000-0000CF160000}"/>
    <cellStyle name="_Plan1_Sheet1_Sheet1_1" xfId="6586" xr:uid="{00000000-0005-0000-0000-0000D0160000}"/>
    <cellStyle name="_Plan1_Sheet1_Sheet1_APLICAÇÃO" xfId="6587" xr:uid="{00000000-0005-0000-0000-0000D1160000}"/>
    <cellStyle name="_Plan1_Sheet1_Sheet1_APLICAÇÃO_HFM Dental" xfId="6588" xr:uid="{00000000-0005-0000-0000-0000D2160000}"/>
    <cellStyle name="_Plan1_Sheet1_Sheet1_Check USGAAP" xfId="6589" xr:uid="{00000000-0005-0000-0000-0000D3160000}"/>
    <cellStyle name="_Plan1_Sheet1_Sheet1_OP Invest" xfId="6590" xr:uid="{00000000-0005-0000-0000-0000D4160000}"/>
    <cellStyle name="_Plan1_Sheet1_Sheet1_RECLAS DEPREC" xfId="6591" xr:uid="{00000000-0005-0000-0000-0000D5160000}"/>
    <cellStyle name="_Plan1_Sheet1_Sheet1_SUPORTE ASTROMIG" xfId="6592" xr:uid="{00000000-0005-0000-0000-0000D6160000}"/>
    <cellStyle name="_Plan1_Sheet1_Sheet2" xfId="6593" xr:uid="{00000000-0005-0000-0000-0000D7160000}"/>
    <cellStyle name="_Plan1_Sheet1_Sheet2_1" xfId="6594" xr:uid="{00000000-0005-0000-0000-0000D8160000}"/>
    <cellStyle name="_Plan1_Sheet1_Sheet2_APLICAÇÃO" xfId="6595" xr:uid="{00000000-0005-0000-0000-0000D9160000}"/>
    <cellStyle name="_Plan1_Sheet1_Sheet2_APLICAÇÃO_HFM Dental" xfId="6596" xr:uid="{00000000-0005-0000-0000-0000DA160000}"/>
    <cellStyle name="_Plan1_Sheet1_Sheet2_Check USGAAP" xfId="6597" xr:uid="{00000000-0005-0000-0000-0000DB160000}"/>
    <cellStyle name="_Plan1_Sheet1_Sheet2_OP Invest" xfId="6598" xr:uid="{00000000-0005-0000-0000-0000DC160000}"/>
    <cellStyle name="_Plan1_Sheet1_Sheet2_RECLAS DEPREC" xfId="6599" xr:uid="{00000000-0005-0000-0000-0000DD160000}"/>
    <cellStyle name="_Plan1_Sheet1_Sheet2_SUPORTE ASTROMIG" xfId="6600" xr:uid="{00000000-0005-0000-0000-0000DE160000}"/>
    <cellStyle name="_Plan1_Sheet1_Sheet3" xfId="6601" xr:uid="{00000000-0005-0000-0000-0000DF160000}"/>
    <cellStyle name="_Plan1_Sheet1_Sheet3_1" xfId="6602" xr:uid="{00000000-0005-0000-0000-0000E0160000}"/>
    <cellStyle name="_Plan1_Sheet1_Sheet3_APLICAÇÃO" xfId="6603" xr:uid="{00000000-0005-0000-0000-0000E1160000}"/>
    <cellStyle name="_Plan1_Sheet1_Sheet3_APLICAÇÃO_HFM Dental" xfId="6604" xr:uid="{00000000-0005-0000-0000-0000E2160000}"/>
    <cellStyle name="_Plan1_Sheet1_Sheet3_Check USGAAP" xfId="6605" xr:uid="{00000000-0005-0000-0000-0000E3160000}"/>
    <cellStyle name="_Plan1_Sheet1_Sheet3_OP Invest" xfId="6606" xr:uid="{00000000-0005-0000-0000-0000E4160000}"/>
    <cellStyle name="_Plan1_Sheet1_Sheet3_RECLAS DEPREC" xfId="6607" xr:uid="{00000000-0005-0000-0000-0000E5160000}"/>
    <cellStyle name="_Plan1_Sheet1_Sheet3_SUPORTE ASTROMIG" xfId="6608" xr:uid="{00000000-0005-0000-0000-0000E6160000}"/>
    <cellStyle name="_Plan1_Sheet1_SOFTWARE" xfId="6609" xr:uid="{00000000-0005-0000-0000-0000E7160000}"/>
    <cellStyle name="_Plan1_Sheet1_SOFTWARE_HFM Dental" xfId="6610" xr:uid="{00000000-0005-0000-0000-0000E8160000}"/>
    <cellStyle name="_Plan1_Sheet1_Suporte" xfId="6611" xr:uid="{00000000-0005-0000-0000-0000E9160000}"/>
    <cellStyle name="_Plan1_Sheet1_Suporte 2" xfId="6612" xr:uid="{00000000-0005-0000-0000-0000EA160000}"/>
    <cellStyle name="_Plan1_Sheet1_SUPORTE ASTROMIG" xfId="6613" xr:uid="{00000000-0005-0000-0000-0000EB160000}"/>
    <cellStyle name="_Plan1_Sheet1_Trial Balance_Dental" xfId="6614" xr:uid="{00000000-0005-0000-0000-0000EC160000}"/>
    <cellStyle name="_Plan1_Sheet1_Trial Balance_Dental_HFM Dental" xfId="6615" xr:uid="{00000000-0005-0000-0000-0000ED160000}"/>
    <cellStyle name="_Plan1_Sheet1_Trial Balance_Metropolitan" xfId="6616" xr:uid="{00000000-0005-0000-0000-0000EE160000}"/>
    <cellStyle name="_Plan1_Sheet1_Trial Balance_Metropolitan_APLICAÇÃO" xfId="6617" xr:uid="{00000000-0005-0000-0000-0000EF160000}"/>
    <cellStyle name="_Plan1_Sheet1_Trial Balance_Metropolitan_APLICAÇÃO_HFM Dental" xfId="6618" xr:uid="{00000000-0005-0000-0000-0000F0160000}"/>
    <cellStyle name="_Plan1_Sheet1_Trial Balance_Metropolitan_Check USGAAP" xfId="6619" xr:uid="{00000000-0005-0000-0000-0000F1160000}"/>
    <cellStyle name="_Plan1_Sheet1_Trial Balance_Metropolitan_OP Invest" xfId="6620" xr:uid="{00000000-0005-0000-0000-0000F2160000}"/>
    <cellStyle name="_Plan1_Sheet1_Trial Balance_Metropolitan_RECLAS DEPREC" xfId="6621" xr:uid="{00000000-0005-0000-0000-0000F3160000}"/>
    <cellStyle name="_Plan1_Sheet1_Trial Balance_Metropolitan_SUPORTE ASTROMIG" xfId="6622" xr:uid="{00000000-0005-0000-0000-0000F4160000}"/>
    <cellStyle name="_Plan1_Sheet1_Veiculos" xfId="6623" xr:uid="{00000000-0005-0000-0000-0000F5160000}"/>
    <cellStyle name="_Plan1_Sheet1_Veiculos_HFM Dental" xfId="6624" xr:uid="{00000000-0005-0000-0000-0000F6160000}"/>
    <cellStyle name="_Plan1_Sheet12" xfId="6625" xr:uid="{00000000-0005-0000-0000-0000F7160000}"/>
    <cellStyle name="_Plan1_Sheet2" xfId="6626" xr:uid="{00000000-0005-0000-0000-0000F8160000}"/>
    <cellStyle name="_Plan1_Sheet2 2" xfId="6627" xr:uid="{00000000-0005-0000-0000-0000F9160000}"/>
    <cellStyle name="_Plan1_Sheet2 3" xfId="6628" xr:uid="{00000000-0005-0000-0000-0000FA160000}"/>
    <cellStyle name="_Plan1_Sheet2_1" xfId="6629" xr:uid="{00000000-0005-0000-0000-0000FB160000}"/>
    <cellStyle name="_Plan1_Sheet2_APLICAÇÃO" xfId="6630" xr:uid="{00000000-0005-0000-0000-0000FC160000}"/>
    <cellStyle name="_Plan1_Sheet2_APLICAÇÃO_HFM Dental" xfId="6631" xr:uid="{00000000-0005-0000-0000-0000FD160000}"/>
    <cellStyle name="_Plan1_Sheet2_Check USGAAP" xfId="6632" xr:uid="{00000000-0005-0000-0000-0000FE160000}"/>
    <cellStyle name="_Plan1_Sheet2_DE-PARA" xfId="6633" xr:uid="{00000000-0005-0000-0000-0000FF160000}"/>
    <cellStyle name="_Plan1_Sheet2_DEVOLUÇÃO DE COMPETENCIA" xfId="6634" xr:uid="{00000000-0005-0000-0000-000000170000}"/>
    <cellStyle name="_Plan1_Sheet2_Estimado Dental Affinity" xfId="6635" xr:uid="{00000000-0005-0000-0000-000001170000}"/>
    <cellStyle name="_Plan1_Sheet2_OP Invest" xfId="6636" xr:uid="{00000000-0005-0000-0000-000002170000}"/>
    <cellStyle name="_Plan1_Sheet2_Plan1" xfId="6637" xr:uid="{00000000-0005-0000-0000-000003170000}"/>
    <cellStyle name="_Plan1_Sheet2_Plan1 2" xfId="6638" xr:uid="{00000000-0005-0000-0000-000004170000}"/>
    <cellStyle name="_Plan1_Sheet2_Plan1_1" xfId="6639" xr:uid="{00000000-0005-0000-0000-000005170000}"/>
    <cellStyle name="_Plan1_Sheet2_Plan5" xfId="6640" xr:uid="{00000000-0005-0000-0000-000006170000}"/>
    <cellStyle name="_Plan1_Sheet2_Plan8" xfId="6641" xr:uid="{00000000-0005-0000-0000-000007170000}"/>
    <cellStyle name="_Plan1_Sheet2_RAZÃO 052015" xfId="6642" xr:uid="{00000000-0005-0000-0000-000008170000}"/>
    <cellStyle name="_Plan1_Sheet2_Razão Jun" xfId="6643" xr:uid="{00000000-0005-0000-0000-000009170000}"/>
    <cellStyle name="_Plan1_Sheet2_Razão JUN 14" xfId="6644" xr:uid="{00000000-0005-0000-0000-00000A170000}"/>
    <cellStyle name="_Plan1_Sheet2_RECLAS DEPREC" xfId="6645" xr:uid="{00000000-0005-0000-0000-00000B170000}"/>
    <cellStyle name="_Plan1_Sheet2_SUPORTE ASTROMIG" xfId="6646" xr:uid="{00000000-0005-0000-0000-00000C170000}"/>
    <cellStyle name="_Plan1_Sheet3" xfId="350" xr:uid="{00000000-0005-0000-0000-00000D170000}"/>
    <cellStyle name="_Plan1_Sheet3_1" xfId="6647" xr:uid="{00000000-0005-0000-0000-00000E170000}"/>
    <cellStyle name="_Plan1_Sheet3_1_HFM Dental" xfId="6648" xr:uid="{00000000-0005-0000-0000-00000F170000}"/>
    <cellStyle name="_Plan1_Sheet3_APLICAÇÃO" xfId="6649" xr:uid="{00000000-0005-0000-0000-000010170000}"/>
    <cellStyle name="_Plan1_Sheet3_APLICAÇÃO_HFM Dental" xfId="6650" xr:uid="{00000000-0005-0000-0000-000011170000}"/>
    <cellStyle name="_Plan1_Sheet3_Check USGAAP" xfId="6651" xr:uid="{00000000-0005-0000-0000-000012170000}"/>
    <cellStyle name="_Plan1_Sheet3_HFM" xfId="6652" xr:uid="{00000000-0005-0000-0000-000013170000}"/>
    <cellStyle name="_Plan1_Sheet3_HFM_APLICAÇÃO" xfId="6653" xr:uid="{00000000-0005-0000-0000-000014170000}"/>
    <cellStyle name="_Plan1_Sheet3_HFM_APLICAÇÃO_HFM Dental" xfId="6654" xr:uid="{00000000-0005-0000-0000-000015170000}"/>
    <cellStyle name="_Plan1_Sheet3_HFM_Check USGAAP" xfId="6655" xr:uid="{00000000-0005-0000-0000-000016170000}"/>
    <cellStyle name="_Plan1_Sheet3_HFM_OP Invest" xfId="6656" xr:uid="{00000000-0005-0000-0000-000017170000}"/>
    <cellStyle name="_Plan1_Sheet3_HFM_RECLAS DEPREC" xfId="6657" xr:uid="{00000000-0005-0000-0000-000018170000}"/>
    <cellStyle name="_Plan1_Sheet3_HFM_SUPORTE ASTROMIG" xfId="6658" xr:uid="{00000000-0005-0000-0000-000019170000}"/>
    <cellStyle name="_Plan1_Sheet3_IRenda" xfId="6659" xr:uid="{00000000-0005-0000-0000-00001A170000}"/>
    <cellStyle name="_Plan1_Sheet3_IRenda_APLICAÇÃO" xfId="6660" xr:uid="{00000000-0005-0000-0000-00001B170000}"/>
    <cellStyle name="_Plan1_Sheet3_IRenda_APLICAÇÃO_HFM Dental" xfId="6661" xr:uid="{00000000-0005-0000-0000-00001C170000}"/>
    <cellStyle name="_Plan1_Sheet3_IRenda_Check USGAAP" xfId="6662" xr:uid="{00000000-0005-0000-0000-00001D170000}"/>
    <cellStyle name="_Plan1_Sheet3_IRenda_OP Invest" xfId="6663" xr:uid="{00000000-0005-0000-0000-00001E170000}"/>
    <cellStyle name="_Plan1_Sheet3_LANÇAMENTO" xfId="6664" xr:uid="{00000000-0005-0000-0000-00001F170000}"/>
    <cellStyle name="_Plan1_Sheet3_LANÇAMENTO_APLICAÇÃO" xfId="6665" xr:uid="{00000000-0005-0000-0000-000020170000}"/>
    <cellStyle name="_Plan1_Sheet3_LANÇAMENTO_APLICAÇÃO_HFM Dental" xfId="6666" xr:uid="{00000000-0005-0000-0000-000021170000}"/>
    <cellStyle name="_Plan1_Sheet3_LANÇAMENTO_Check USGAAP" xfId="6667" xr:uid="{00000000-0005-0000-0000-000022170000}"/>
    <cellStyle name="_Plan1_Sheet3_LANÇAMENTO_OP Invest" xfId="6668" xr:uid="{00000000-0005-0000-0000-000023170000}"/>
    <cellStyle name="_Plan1_Sheet3_LANÇAMENTO_RECLAS DEPREC" xfId="6669" xr:uid="{00000000-0005-0000-0000-000024170000}"/>
    <cellStyle name="_Plan1_Sheet3_LANÇAMENTO_SUPORTE ASTROMIG" xfId="6670" xr:uid="{00000000-0005-0000-0000-000025170000}"/>
    <cellStyle name="_Plan1_Sheet3_OP Invest" xfId="6671" xr:uid="{00000000-0005-0000-0000-000026170000}"/>
    <cellStyle name="_Plan1_Sheet3_Plan3" xfId="6672" xr:uid="{00000000-0005-0000-0000-000027170000}"/>
    <cellStyle name="_Plan1_Sheet3_Plan3_APLICAÇÃO" xfId="6673" xr:uid="{00000000-0005-0000-0000-000028170000}"/>
    <cellStyle name="_Plan1_Sheet3_Plan3_APLICAÇÃO_HFM Dental" xfId="6674" xr:uid="{00000000-0005-0000-0000-000029170000}"/>
    <cellStyle name="_Plan1_Sheet3_Plan3_Check USGAAP" xfId="6675" xr:uid="{00000000-0005-0000-0000-00002A170000}"/>
    <cellStyle name="_Plan1_Sheet3_Plan3_OP Invest" xfId="6676" xr:uid="{00000000-0005-0000-0000-00002B170000}"/>
    <cellStyle name="_Plan1_Sheet3_Plan3_RECLAS DEPREC" xfId="6677" xr:uid="{00000000-0005-0000-0000-00002C170000}"/>
    <cellStyle name="_Plan1_Sheet3_Plan3_SUPORTE ASTROMIG" xfId="6678" xr:uid="{00000000-0005-0000-0000-00002D170000}"/>
    <cellStyle name="_Plan1_Sheet3_Prov Civeis" xfId="6679" xr:uid="{00000000-0005-0000-0000-00002E170000}"/>
    <cellStyle name="_Plan1_Sheet3_RECLAS DEPREC" xfId="6680" xr:uid="{00000000-0005-0000-0000-00002F170000}"/>
    <cellStyle name="_Plan1_Sheet3_Sheet9" xfId="6681" xr:uid="{00000000-0005-0000-0000-000030170000}"/>
    <cellStyle name="_Plan1_Sheet3_Sheet9_APLICAÇÃO" xfId="6682" xr:uid="{00000000-0005-0000-0000-000031170000}"/>
    <cellStyle name="_Plan1_Sheet3_Sheet9_APLICAÇÃO_HFM Dental" xfId="6683" xr:uid="{00000000-0005-0000-0000-000032170000}"/>
    <cellStyle name="_Plan1_Sheet3_Sheet9_Check USGAAP" xfId="6684" xr:uid="{00000000-0005-0000-0000-000033170000}"/>
    <cellStyle name="_Plan1_Sheet3_Sheet9_OP Invest" xfId="6685" xr:uid="{00000000-0005-0000-0000-000034170000}"/>
    <cellStyle name="_Plan1_Sheet3_SUPORTE ASTROMIG" xfId="6686" xr:uid="{00000000-0005-0000-0000-000035170000}"/>
    <cellStyle name="_Plan1_Sheet4" xfId="6687" xr:uid="{00000000-0005-0000-0000-000036170000}"/>
    <cellStyle name="_Plan1_Sheet4_HFM Dental" xfId="6688" xr:uid="{00000000-0005-0000-0000-000037170000}"/>
    <cellStyle name="_Plan1_Sheet5" xfId="6689" xr:uid="{00000000-0005-0000-0000-000038170000}"/>
    <cellStyle name="_Plan1_Sheet5_RECLAS DEPREC" xfId="6690" xr:uid="{00000000-0005-0000-0000-000039170000}"/>
    <cellStyle name="_Plan1_Sheet5_SUPORTE ASTROMIG" xfId="6691" xr:uid="{00000000-0005-0000-0000-00003A170000}"/>
    <cellStyle name="_Plan1_Sheet7" xfId="6692" xr:uid="{00000000-0005-0000-0000-00003B170000}"/>
    <cellStyle name="_Plan1_Sheet7_RECLAS DEPREC" xfId="6693" xr:uid="{00000000-0005-0000-0000-00003C170000}"/>
    <cellStyle name="_Plan1_Sheet7_SUPORTE ASTROMIG" xfId="6694" xr:uid="{00000000-0005-0000-0000-00003D170000}"/>
    <cellStyle name="_Plan1_Sheet9" xfId="6695" xr:uid="{00000000-0005-0000-0000-00003E170000}"/>
    <cellStyle name="_Plan1_Sheet9_Check USGAAP" xfId="6696" xr:uid="{00000000-0005-0000-0000-00003F170000}"/>
    <cellStyle name="_Plan1_Sheet9_HFM Dental" xfId="6697" xr:uid="{00000000-0005-0000-0000-000040170000}"/>
    <cellStyle name="_Plan1_Sheet9_OP Invest" xfId="6698" xr:uid="{00000000-0005-0000-0000-000041170000}"/>
    <cellStyle name="_Plan1_Sheet9_Sheet2" xfId="6699" xr:uid="{00000000-0005-0000-0000-000042170000}"/>
    <cellStyle name="_Plan1_Sheet9_Sheet2_RECLAS DEPREC" xfId="6700" xr:uid="{00000000-0005-0000-0000-000043170000}"/>
    <cellStyle name="_Plan1_Software" xfId="351" xr:uid="{00000000-0005-0000-0000-000044170000}"/>
    <cellStyle name="_Plan1_SOFTWARE_1" xfId="6701" xr:uid="{00000000-0005-0000-0000-000045170000}"/>
    <cellStyle name="_Plan1_SOFTWARE_2" xfId="6702" xr:uid="{00000000-0005-0000-0000-000046170000}"/>
    <cellStyle name="_Plan1_SOFTWARE_2_HFM Dental" xfId="6703" xr:uid="{00000000-0005-0000-0000-000047170000}"/>
    <cellStyle name="_Plan1_Software_APLICAÇÃO" xfId="6704" xr:uid="{00000000-0005-0000-0000-000048170000}"/>
    <cellStyle name="_Plan1_Software_APLICAÇÃO_HFM Dental" xfId="6705" xr:uid="{00000000-0005-0000-0000-000049170000}"/>
    <cellStyle name="_Plan1_Software_Check USGAAP" xfId="6706" xr:uid="{00000000-0005-0000-0000-00004A170000}"/>
    <cellStyle name="_Plan1_Software_HFM" xfId="6707" xr:uid="{00000000-0005-0000-0000-00004B170000}"/>
    <cellStyle name="_Plan1_Software_HFM_APLICAÇÃO" xfId="6708" xr:uid="{00000000-0005-0000-0000-00004C170000}"/>
    <cellStyle name="_Plan1_Software_HFM_APLICAÇÃO_HFM Dental" xfId="6709" xr:uid="{00000000-0005-0000-0000-00004D170000}"/>
    <cellStyle name="_Plan1_Software_HFM_Check USGAAP" xfId="6710" xr:uid="{00000000-0005-0000-0000-00004E170000}"/>
    <cellStyle name="_Plan1_Software_HFM_OP Invest" xfId="6711" xr:uid="{00000000-0005-0000-0000-00004F170000}"/>
    <cellStyle name="_Plan1_Software_HFM_RECLAS DEPREC" xfId="6712" xr:uid="{00000000-0005-0000-0000-000050170000}"/>
    <cellStyle name="_Plan1_Software_HFM_SUPORTE ASTROMIG" xfId="6713" xr:uid="{00000000-0005-0000-0000-000051170000}"/>
    <cellStyle name="_Plan1_Software_IRenda" xfId="6714" xr:uid="{00000000-0005-0000-0000-000052170000}"/>
    <cellStyle name="_Plan1_Software_IRenda_APLICAÇÃO" xfId="6715" xr:uid="{00000000-0005-0000-0000-000053170000}"/>
    <cellStyle name="_Plan1_Software_IRenda_APLICAÇÃO_HFM Dental" xfId="6716" xr:uid="{00000000-0005-0000-0000-000054170000}"/>
    <cellStyle name="_Plan1_Software_IRenda_Check USGAAP" xfId="6717" xr:uid="{00000000-0005-0000-0000-000055170000}"/>
    <cellStyle name="_Plan1_Software_IRenda_OP Invest" xfId="6718" xr:uid="{00000000-0005-0000-0000-000056170000}"/>
    <cellStyle name="_Plan1_Software_LANÇAMENTO" xfId="6719" xr:uid="{00000000-0005-0000-0000-000057170000}"/>
    <cellStyle name="_Plan1_Software_LANÇAMENTO_APLICAÇÃO" xfId="6720" xr:uid="{00000000-0005-0000-0000-000058170000}"/>
    <cellStyle name="_Plan1_Software_LANÇAMENTO_APLICAÇÃO_HFM Dental" xfId="6721" xr:uid="{00000000-0005-0000-0000-000059170000}"/>
    <cellStyle name="_Plan1_Software_LANÇAMENTO_Check USGAAP" xfId="6722" xr:uid="{00000000-0005-0000-0000-00005A170000}"/>
    <cellStyle name="_Plan1_Software_LANÇAMENTO_OP Invest" xfId="6723" xr:uid="{00000000-0005-0000-0000-00005B170000}"/>
    <cellStyle name="_Plan1_Software_LANÇAMENTO_RECLAS DEPREC" xfId="6724" xr:uid="{00000000-0005-0000-0000-00005C170000}"/>
    <cellStyle name="_Plan1_Software_LANÇAMENTO_SUPORTE ASTROMIG" xfId="6725" xr:uid="{00000000-0005-0000-0000-00005D170000}"/>
    <cellStyle name="_Plan1_Software_LOTE (2)" xfId="6726" xr:uid="{00000000-0005-0000-0000-00005E170000}"/>
    <cellStyle name="_Plan1_Software_LOTE (2)_Check USGAAP" xfId="6727" xr:uid="{00000000-0005-0000-0000-00005F170000}"/>
    <cellStyle name="_Plan1_Software_LOTE (2)_HFM Dental" xfId="6728" xr:uid="{00000000-0005-0000-0000-000060170000}"/>
    <cellStyle name="_Plan1_Software_LOTE (2)_OP Invest" xfId="6729" xr:uid="{00000000-0005-0000-0000-000061170000}"/>
    <cellStyle name="_Plan1_Software_LOTE (2)_Sheet2" xfId="6730" xr:uid="{00000000-0005-0000-0000-000062170000}"/>
    <cellStyle name="_Plan1_Software_LOTE (2)_Sheet2_RECLAS DEPREC" xfId="6731" xr:uid="{00000000-0005-0000-0000-000063170000}"/>
    <cellStyle name="_Plan1_Software_OP Invest" xfId="6732" xr:uid="{00000000-0005-0000-0000-000064170000}"/>
    <cellStyle name="_Plan1_Software_Plan3" xfId="6733" xr:uid="{00000000-0005-0000-0000-000065170000}"/>
    <cellStyle name="_Plan1_Software_Plan3_APLICAÇÃO" xfId="6734" xr:uid="{00000000-0005-0000-0000-000066170000}"/>
    <cellStyle name="_Plan1_Software_Plan3_APLICAÇÃO_HFM Dental" xfId="6735" xr:uid="{00000000-0005-0000-0000-000067170000}"/>
    <cellStyle name="_Plan1_Software_Plan3_Check USGAAP" xfId="6736" xr:uid="{00000000-0005-0000-0000-000068170000}"/>
    <cellStyle name="_Plan1_Software_Plan3_OP Invest" xfId="6737" xr:uid="{00000000-0005-0000-0000-000069170000}"/>
    <cellStyle name="_Plan1_Software_Plan3_RECLAS DEPREC" xfId="6738" xr:uid="{00000000-0005-0000-0000-00006A170000}"/>
    <cellStyle name="_Plan1_Software_Plan3_SUPORTE ASTROMIG" xfId="6739" xr:uid="{00000000-0005-0000-0000-00006B170000}"/>
    <cellStyle name="_Plan1_Software_Prov Civeis" xfId="6740" xr:uid="{00000000-0005-0000-0000-00006C170000}"/>
    <cellStyle name="_Plan1_Software_RECLAS DEPREC" xfId="6741" xr:uid="{00000000-0005-0000-0000-00006D170000}"/>
    <cellStyle name="_Plan1_Software_Sheet9" xfId="6742" xr:uid="{00000000-0005-0000-0000-00006E170000}"/>
    <cellStyle name="_Plan1_Software_Sheet9_APLICAÇÃO" xfId="6743" xr:uid="{00000000-0005-0000-0000-00006F170000}"/>
    <cellStyle name="_Plan1_Software_Sheet9_APLICAÇÃO_HFM Dental" xfId="6744" xr:uid="{00000000-0005-0000-0000-000070170000}"/>
    <cellStyle name="_Plan1_Software_Sheet9_Check USGAAP" xfId="6745" xr:uid="{00000000-0005-0000-0000-000071170000}"/>
    <cellStyle name="_Plan1_Software_Sheet9_OP Invest" xfId="6746" xr:uid="{00000000-0005-0000-0000-000072170000}"/>
    <cellStyle name="_Plan1_Software_Software2" xfId="6747" xr:uid="{00000000-0005-0000-0000-000073170000}"/>
    <cellStyle name="_Plan1_Software_Software2 2" xfId="6748" xr:uid="{00000000-0005-0000-0000-000074170000}"/>
    <cellStyle name="_Plan1_Software_Software2_Check USGAAP" xfId="6749" xr:uid="{00000000-0005-0000-0000-000075170000}"/>
    <cellStyle name="_Plan1_Software_Software2_Check USGAAP 2" xfId="6750" xr:uid="{00000000-0005-0000-0000-000076170000}"/>
    <cellStyle name="_Plan1_Software_Software2_Check USGAAP_1" xfId="6751" xr:uid="{00000000-0005-0000-0000-000077170000}"/>
    <cellStyle name="_Plan1_Software_Software2_Check USGAAP_1 2" xfId="6752" xr:uid="{00000000-0005-0000-0000-000078170000}"/>
    <cellStyle name="_Plan1_Software_Software2_Check USGAAP_2" xfId="6753" xr:uid="{00000000-0005-0000-0000-000079170000}"/>
    <cellStyle name="_Plan1_Software_Software2_Check USGAAP_2 2" xfId="6754" xr:uid="{00000000-0005-0000-0000-00007A170000}"/>
    <cellStyle name="_Plan1_Software_Software2_Check USGAAP_Check USGAAP" xfId="6755" xr:uid="{00000000-0005-0000-0000-00007B170000}"/>
    <cellStyle name="_Plan1_Software_Software2_Check USGAAP_Check USGAAP 2" xfId="6756" xr:uid="{00000000-0005-0000-0000-00007C170000}"/>
    <cellStyle name="_Plan1_Software_Software2_HFM Dental" xfId="6757" xr:uid="{00000000-0005-0000-0000-00007D170000}"/>
    <cellStyle name="_Plan1_Software_Software2_OP Invest" xfId="6758" xr:uid="{00000000-0005-0000-0000-00007E170000}"/>
    <cellStyle name="_Plan1_Software_Software2_OP Invest 2" xfId="6759" xr:uid="{00000000-0005-0000-0000-00007F170000}"/>
    <cellStyle name="_Plan1_Software_Software2_Sheet2" xfId="6760" xr:uid="{00000000-0005-0000-0000-000080170000}"/>
    <cellStyle name="_Plan1_Software_SUPORTE ASTROMIG" xfId="6761" xr:uid="{00000000-0005-0000-0000-000081170000}"/>
    <cellStyle name="_Plan1_Software_Trial Balance_Dental" xfId="6762" xr:uid="{00000000-0005-0000-0000-000082170000}"/>
    <cellStyle name="_Plan1_Software_Trial Balance_Dental_HFM Dental" xfId="6763" xr:uid="{00000000-0005-0000-0000-000083170000}"/>
    <cellStyle name="_Plan1_Software2" xfId="6764" xr:uid="{00000000-0005-0000-0000-000084170000}"/>
    <cellStyle name="_Plan1_Software2_APLICAÇÃO" xfId="6765" xr:uid="{00000000-0005-0000-0000-000085170000}"/>
    <cellStyle name="_Plan1_Software2_APLICAÇÃO_HFM Dental" xfId="6766" xr:uid="{00000000-0005-0000-0000-000086170000}"/>
    <cellStyle name="_Plan1_Software2_Check USGAAP" xfId="6767" xr:uid="{00000000-0005-0000-0000-000087170000}"/>
    <cellStyle name="_Plan1_Software2_HFM" xfId="6768" xr:uid="{00000000-0005-0000-0000-000088170000}"/>
    <cellStyle name="_Plan1_Software2_HFM_APLICAÇÃO" xfId="6769" xr:uid="{00000000-0005-0000-0000-000089170000}"/>
    <cellStyle name="_Plan1_Software2_HFM_APLICAÇÃO_HFM Dental" xfId="6770" xr:uid="{00000000-0005-0000-0000-00008A170000}"/>
    <cellStyle name="_Plan1_Software2_HFM_Check USGAAP" xfId="6771" xr:uid="{00000000-0005-0000-0000-00008B170000}"/>
    <cellStyle name="_Plan1_Software2_HFM_OP Invest" xfId="6772" xr:uid="{00000000-0005-0000-0000-00008C170000}"/>
    <cellStyle name="_Plan1_Software2_HFM_RECLAS DEPREC" xfId="6773" xr:uid="{00000000-0005-0000-0000-00008D170000}"/>
    <cellStyle name="_Plan1_Software2_HFM_SUPORTE ASTROMIG" xfId="6774" xr:uid="{00000000-0005-0000-0000-00008E170000}"/>
    <cellStyle name="_Plan1_Software2_IRenda" xfId="6775" xr:uid="{00000000-0005-0000-0000-00008F170000}"/>
    <cellStyle name="_Plan1_Software2_IRenda_APLICAÇÃO" xfId="6776" xr:uid="{00000000-0005-0000-0000-000090170000}"/>
    <cellStyle name="_Plan1_Software2_IRenda_APLICAÇÃO_HFM Dental" xfId="6777" xr:uid="{00000000-0005-0000-0000-000091170000}"/>
    <cellStyle name="_Plan1_Software2_IRenda_Check USGAAP" xfId="6778" xr:uid="{00000000-0005-0000-0000-000092170000}"/>
    <cellStyle name="_Plan1_Software2_IRenda_OP Invest" xfId="6779" xr:uid="{00000000-0005-0000-0000-000093170000}"/>
    <cellStyle name="_Plan1_Software2_LANÇAMENTO" xfId="6780" xr:uid="{00000000-0005-0000-0000-000094170000}"/>
    <cellStyle name="_Plan1_Software2_LANÇAMENTO_APLICAÇÃO" xfId="6781" xr:uid="{00000000-0005-0000-0000-000095170000}"/>
    <cellStyle name="_Plan1_Software2_LANÇAMENTO_APLICAÇÃO_HFM Dental" xfId="6782" xr:uid="{00000000-0005-0000-0000-000096170000}"/>
    <cellStyle name="_Plan1_Software2_LANÇAMENTO_Check USGAAP" xfId="6783" xr:uid="{00000000-0005-0000-0000-000097170000}"/>
    <cellStyle name="_Plan1_Software2_LANÇAMENTO_OP Invest" xfId="6784" xr:uid="{00000000-0005-0000-0000-000098170000}"/>
    <cellStyle name="_Plan1_Software2_LANÇAMENTO_RECLAS DEPREC" xfId="6785" xr:uid="{00000000-0005-0000-0000-000099170000}"/>
    <cellStyle name="_Plan1_Software2_LANÇAMENTO_SUPORTE ASTROMIG" xfId="6786" xr:uid="{00000000-0005-0000-0000-00009A170000}"/>
    <cellStyle name="_Plan1_Software2_OP Invest" xfId="6787" xr:uid="{00000000-0005-0000-0000-00009B170000}"/>
    <cellStyle name="_Plan1_Software2_Plan3" xfId="6788" xr:uid="{00000000-0005-0000-0000-00009C170000}"/>
    <cellStyle name="_Plan1_Software2_Plan3_APLICAÇÃO" xfId="6789" xr:uid="{00000000-0005-0000-0000-00009D170000}"/>
    <cellStyle name="_Plan1_Software2_Plan3_APLICAÇÃO_HFM Dental" xfId="6790" xr:uid="{00000000-0005-0000-0000-00009E170000}"/>
    <cellStyle name="_Plan1_Software2_Plan3_Check USGAAP" xfId="6791" xr:uid="{00000000-0005-0000-0000-00009F170000}"/>
    <cellStyle name="_Plan1_Software2_Plan3_OP Invest" xfId="6792" xr:uid="{00000000-0005-0000-0000-0000A0170000}"/>
    <cellStyle name="_Plan1_Software2_Plan3_RECLAS DEPREC" xfId="6793" xr:uid="{00000000-0005-0000-0000-0000A1170000}"/>
    <cellStyle name="_Plan1_Software2_Plan3_SUPORTE ASTROMIG" xfId="6794" xr:uid="{00000000-0005-0000-0000-0000A2170000}"/>
    <cellStyle name="_Plan1_Software2_RECLAS DEPREC" xfId="6795" xr:uid="{00000000-0005-0000-0000-0000A3170000}"/>
    <cellStyle name="_Plan1_Software2_Sheet9" xfId="6796" xr:uid="{00000000-0005-0000-0000-0000A4170000}"/>
    <cellStyle name="_Plan1_Software2_Sheet9_APLICAÇÃO" xfId="6797" xr:uid="{00000000-0005-0000-0000-0000A5170000}"/>
    <cellStyle name="_Plan1_Software2_Sheet9_APLICAÇÃO_HFM Dental" xfId="6798" xr:uid="{00000000-0005-0000-0000-0000A6170000}"/>
    <cellStyle name="_Plan1_Software2_Sheet9_Check USGAAP" xfId="6799" xr:uid="{00000000-0005-0000-0000-0000A7170000}"/>
    <cellStyle name="_Plan1_Software2_Sheet9_OP Invest" xfId="6800" xr:uid="{00000000-0005-0000-0000-0000A8170000}"/>
    <cellStyle name="_Plan1_Software2_SUPORTE ASTROMIG" xfId="6801" xr:uid="{00000000-0005-0000-0000-0000A9170000}"/>
    <cellStyle name="_Plan1_Suport ImpPIS COF Comple" xfId="6802" xr:uid="{00000000-0005-0000-0000-0000AA170000}"/>
    <cellStyle name="_Plan1_Suport ImpPIS COF Comple 2" xfId="6803" xr:uid="{00000000-0005-0000-0000-0000AB170000}"/>
    <cellStyle name="_Plan1_Suporte" xfId="6804" xr:uid="{00000000-0005-0000-0000-0000AC170000}"/>
    <cellStyle name="_Plan1_Suporte 2" xfId="6805" xr:uid="{00000000-0005-0000-0000-0000AD170000}"/>
    <cellStyle name="_Plan1_Trial Balance_Dental" xfId="6806" xr:uid="{00000000-0005-0000-0000-0000AE170000}"/>
    <cellStyle name="_Plan1_Trial Balance_Dental_1" xfId="6807" xr:uid="{00000000-0005-0000-0000-0000AF170000}"/>
    <cellStyle name="_Plan1_Trial Balance_Dental_1_HFM Dental" xfId="6808" xr:uid="{00000000-0005-0000-0000-0000B0170000}"/>
    <cellStyle name="_Plan1_Trial Balance_Dental_HFM Dental" xfId="6809" xr:uid="{00000000-0005-0000-0000-0000B1170000}"/>
    <cellStyle name="_Plan1_Trial Balance_Metropolitan" xfId="6810" xr:uid="{00000000-0005-0000-0000-0000B2170000}"/>
    <cellStyle name="_Plan1_Trial Balance_Metropolitan_Check USGAAP" xfId="6811" xr:uid="{00000000-0005-0000-0000-0000B3170000}"/>
    <cellStyle name="_Plan1_Trial Balance_Metropolitan_HFM Dental" xfId="6812" xr:uid="{00000000-0005-0000-0000-0000B4170000}"/>
    <cellStyle name="_Plan1_Trial Balance_Metropolitan_OP Invest" xfId="6813" xr:uid="{00000000-0005-0000-0000-0000B5170000}"/>
    <cellStyle name="_Plan1_Trial Balance_Metropolitan_Sheet2" xfId="6814" xr:uid="{00000000-0005-0000-0000-0000B6170000}"/>
    <cellStyle name="_Plan1_Trial Balance_Metropolitan_Sheet2_RECLAS DEPREC" xfId="6815" xr:uid="{00000000-0005-0000-0000-0000B7170000}"/>
    <cellStyle name="_Plan1_Veiculos" xfId="352" xr:uid="{00000000-0005-0000-0000-0000B8170000}"/>
    <cellStyle name="_Plan1_Veículos" xfId="353" xr:uid="{00000000-0005-0000-0000-0000B9170000}"/>
    <cellStyle name="_Plan1_Veiculos_1" xfId="6816" xr:uid="{00000000-0005-0000-0000-0000BA170000}"/>
    <cellStyle name="_Plan1_Veiculos_2" xfId="6817" xr:uid="{00000000-0005-0000-0000-0000BB170000}"/>
    <cellStyle name="_Plan1_Veiculos_2_HFM Dental" xfId="6818" xr:uid="{00000000-0005-0000-0000-0000BC170000}"/>
    <cellStyle name="_Plan1_Veiculos_APLICAÇÃO" xfId="6819" xr:uid="{00000000-0005-0000-0000-0000BD170000}"/>
    <cellStyle name="_Plan1_Veículos_APLICAÇÃO" xfId="6820" xr:uid="{00000000-0005-0000-0000-0000BE170000}"/>
    <cellStyle name="_Plan1_Veiculos_APLICAÇÃO_HFM Dental" xfId="6821" xr:uid="{00000000-0005-0000-0000-0000BF170000}"/>
    <cellStyle name="_Plan1_Veículos_APLICAÇÃO_HFM Dental" xfId="6822" xr:uid="{00000000-0005-0000-0000-0000C0170000}"/>
    <cellStyle name="_Plan1_Veiculos_Check USGAAP" xfId="6823" xr:uid="{00000000-0005-0000-0000-0000C1170000}"/>
    <cellStyle name="_Plan1_Veículos_Check USGAAP" xfId="6824" xr:uid="{00000000-0005-0000-0000-0000C2170000}"/>
    <cellStyle name="_Plan1_Veículos_HFM" xfId="6825" xr:uid="{00000000-0005-0000-0000-0000C3170000}"/>
    <cellStyle name="_Plan1_Veículos_HFM_APLICAÇÃO" xfId="6826" xr:uid="{00000000-0005-0000-0000-0000C4170000}"/>
    <cellStyle name="_Plan1_Veículos_HFM_APLICAÇÃO_HFM Dental" xfId="6827" xr:uid="{00000000-0005-0000-0000-0000C5170000}"/>
    <cellStyle name="_Plan1_Veículos_HFM_Check USGAAP" xfId="6828" xr:uid="{00000000-0005-0000-0000-0000C6170000}"/>
    <cellStyle name="_Plan1_Veículos_HFM_OP Invest" xfId="6829" xr:uid="{00000000-0005-0000-0000-0000C7170000}"/>
    <cellStyle name="_Plan1_Veículos_HFM_RECLAS DEPREC" xfId="6830" xr:uid="{00000000-0005-0000-0000-0000C8170000}"/>
    <cellStyle name="_Plan1_Veículos_HFM_SUPORTE ASTROMIG" xfId="6831" xr:uid="{00000000-0005-0000-0000-0000C9170000}"/>
    <cellStyle name="_Plan1_Veículos_IRenda" xfId="6832" xr:uid="{00000000-0005-0000-0000-0000CA170000}"/>
    <cellStyle name="_Plan1_Veículos_IRenda_APLICAÇÃO" xfId="6833" xr:uid="{00000000-0005-0000-0000-0000CB170000}"/>
    <cellStyle name="_Plan1_Veículos_IRenda_APLICAÇÃO_HFM Dental" xfId="6834" xr:uid="{00000000-0005-0000-0000-0000CC170000}"/>
    <cellStyle name="_Plan1_Veículos_IRenda_Check USGAAP" xfId="6835" xr:uid="{00000000-0005-0000-0000-0000CD170000}"/>
    <cellStyle name="_Plan1_Veículos_IRenda_OP Invest" xfId="6836" xr:uid="{00000000-0005-0000-0000-0000CE170000}"/>
    <cellStyle name="_Plan1_Veículos_LANÇAMENTO" xfId="6837" xr:uid="{00000000-0005-0000-0000-0000CF170000}"/>
    <cellStyle name="_Plan1_Veículos_LANÇAMENTO_APLICAÇÃO" xfId="6838" xr:uid="{00000000-0005-0000-0000-0000D0170000}"/>
    <cellStyle name="_Plan1_Veículos_LANÇAMENTO_APLICAÇÃO_HFM Dental" xfId="6839" xr:uid="{00000000-0005-0000-0000-0000D1170000}"/>
    <cellStyle name="_Plan1_Veículos_LANÇAMENTO_Check USGAAP" xfId="6840" xr:uid="{00000000-0005-0000-0000-0000D2170000}"/>
    <cellStyle name="_Plan1_Veículos_LANÇAMENTO_OP Invest" xfId="6841" xr:uid="{00000000-0005-0000-0000-0000D3170000}"/>
    <cellStyle name="_Plan1_Veículos_LANÇAMENTO_RECLAS DEPREC" xfId="6842" xr:uid="{00000000-0005-0000-0000-0000D4170000}"/>
    <cellStyle name="_Plan1_Veículos_LANÇAMENTO_SUPORTE ASTROMIG" xfId="6843" xr:uid="{00000000-0005-0000-0000-0000D5170000}"/>
    <cellStyle name="_Plan1_Veiculos_OP Invest" xfId="6844" xr:uid="{00000000-0005-0000-0000-0000D6170000}"/>
    <cellStyle name="_Plan1_Veículos_OP Invest" xfId="6845" xr:uid="{00000000-0005-0000-0000-0000D7170000}"/>
    <cellStyle name="_Plan1_Veículos_Plan3" xfId="6846" xr:uid="{00000000-0005-0000-0000-0000D8170000}"/>
    <cellStyle name="_Plan1_Veículos_Plan3_APLICAÇÃO" xfId="6847" xr:uid="{00000000-0005-0000-0000-0000D9170000}"/>
    <cellStyle name="_Plan1_Veículos_Plan3_APLICAÇÃO_HFM Dental" xfId="6848" xr:uid="{00000000-0005-0000-0000-0000DA170000}"/>
    <cellStyle name="_Plan1_Veículos_Plan3_Check USGAAP" xfId="6849" xr:uid="{00000000-0005-0000-0000-0000DB170000}"/>
    <cellStyle name="_Plan1_Veículos_Plan3_OP Invest" xfId="6850" xr:uid="{00000000-0005-0000-0000-0000DC170000}"/>
    <cellStyle name="_Plan1_Veículos_Plan3_RECLAS DEPREC" xfId="6851" xr:uid="{00000000-0005-0000-0000-0000DD170000}"/>
    <cellStyle name="_Plan1_Veículos_Plan3_SUPORTE ASTROMIG" xfId="6852" xr:uid="{00000000-0005-0000-0000-0000DE170000}"/>
    <cellStyle name="_Plan1_Veículos_Prov Civeis" xfId="6853" xr:uid="{00000000-0005-0000-0000-0000DF170000}"/>
    <cellStyle name="_Plan1_Veiculos_RECLAS DEPREC" xfId="6854" xr:uid="{00000000-0005-0000-0000-0000E0170000}"/>
    <cellStyle name="_Plan1_Veículos_RECLAS DEPREC" xfId="6855" xr:uid="{00000000-0005-0000-0000-0000E1170000}"/>
    <cellStyle name="_Plan1_Veículos_Sheet9" xfId="6856" xr:uid="{00000000-0005-0000-0000-0000E2170000}"/>
    <cellStyle name="_Plan1_Veículos_Sheet9_APLICAÇÃO" xfId="6857" xr:uid="{00000000-0005-0000-0000-0000E3170000}"/>
    <cellStyle name="_Plan1_Veículos_Sheet9_APLICAÇÃO_HFM Dental" xfId="6858" xr:uid="{00000000-0005-0000-0000-0000E4170000}"/>
    <cellStyle name="_Plan1_Veículos_Sheet9_Check USGAAP" xfId="6859" xr:uid="{00000000-0005-0000-0000-0000E5170000}"/>
    <cellStyle name="_Plan1_Veículos_Sheet9_OP Invest" xfId="6860" xr:uid="{00000000-0005-0000-0000-0000E6170000}"/>
    <cellStyle name="_Plan1_Veiculos_SUPORTE ASTROMIG" xfId="6861" xr:uid="{00000000-0005-0000-0000-0000E7170000}"/>
    <cellStyle name="_Plan1_Veículos_SUPORTE ASTROMIG" xfId="6862" xr:uid="{00000000-0005-0000-0000-0000E8170000}"/>
    <cellStyle name="_Plan1_Veiculos_Trial Balance_Dental" xfId="6863" xr:uid="{00000000-0005-0000-0000-0000E9170000}"/>
    <cellStyle name="_Plan1_Veiculos_Trial Balance_Dental_HFM Dental" xfId="6864" xr:uid="{00000000-0005-0000-0000-0000EA170000}"/>
    <cellStyle name="_Plan10" xfId="6865" xr:uid="{00000000-0005-0000-0000-0000EB170000}"/>
    <cellStyle name="_Plan10_APLICAÇÃO" xfId="6866" xr:uid="{00000000-0005-0000-0000-0000EC170000}"/>
    <cellStyle name="_Plan10_APLICAÇÃO_HFM Dental" xfId="6867" xr:uid="{00000000-0005-0000-0000-0000ED170000}"/>
    <cellStyle name="_Plan10_Check USGAAP" xfId="6868" xr:uid="{00000000-0005-0000-0000-0000EE170000}"/>
    <cellStyle name="_Plan10_OP Invest" xfId="6869" xr:uid="{00000000-0005-0000-0000-0000EF170000}"/>
    <cellStyle name="_Plan10_RECLAS DEPREC" xfId="6870" xr:uid="{00000000-0005-0000-0000-0000F0170000}"/>
    <cellStyle name="_Plan10_SUPORTE ASTROMIG" xfId="6871" xr:uid="{00000000-0005-0000-0000-0000F1170000}"/>
    <cellStyle name="_Plan2" xfId="354" xr:uid="{00000000-0005-0000-0000-0000F2170000}"/>
    <cellStyle name="_Plan2 2" xfId="6872" xr:uid="{00000000-0005-0000-0000-0000F3170000}"/>
    <cellStyle name="_Plan2 3" xfId="6873" xr:uid="{00000000-0005-0000-0000-0000F4170000}"/>
    <cellStyle name="_Plan2_0908 Fixed Assets" xfId="355" xr:uid="{00000000-0005-0000-0000-0000F5170000}"/>
    <cellStyle name="_Plan2_0908 Fixed Assets 2" xfId="6874" xr:uid="{00000000-0005-0000-0000-0000F6170000}"/>
    <cellStyle name="_Plan2_0908 Fixed Assets_APLICAÇÃO" xfId="6875" xr:uid="{00000000-0005-0000-0000-0000F7170000}"/>
    <cellStyle name="_Plan2_0908 Fixed Assets_APLICAÇÃO_HFM Dental" xfId="6876" xr:uid="{00000000-0005-0000-0000-0000F8170000}"/>
    <cellStyle name="_Plan2_0908 Fixed Assets_Check USGAAP" xfId="6877" xr:uid="{00000000-0005-0000-0000-0000F9170000}"/>
    <cellStyle name="_Plan2_0908 Fixed Assets_Check USGAAP 2" xfId="6878" xr:uid="{00000000-0005-0000-0000-0000FA170000}"/>
    <cellStyle name="_Plan2_0908 Fixed Assets_Check USGAAP_1" xfId="6879" xr:uid="{00000000-0005-0000-0000-0000FB170000}"/>
    <cellStyle name="_Plan2_0908 Fixed Assets_Check USGAAP_1 2" xfId="6880" xr:uid="{00000000-0005-0000-0000-0000FC170000}"/>
    <cellStyle name="_Plan2_0908 Fixed Assets_Check USGAAP_2" xfId="6881" xr:uid="{00000000-0005-0000-0000-0000FD170000}"/>
    <cellStyle name="_Plan2_0908 Fixed Assets_Check USGAAP_2 2" xfId="6882" xr:uid="{00000000-0005-0000-0000-0000FE170000}"/>
    <cellStyle name="_Plan2_0908 Fixed Assets_Check USGAAP_Check USGAAP" xfId="6883" xr:uid="{00000000-0005-0000-0000-0000FF170000}"/>
    <cellStyle name="_Plan2_0908 Fixed Assets_Check USGAAP_Check USGAAP 2" xfId="6884" xr:uid="{00000000-0005-0000-0000-000000180000}"/>
    <cellStyle name="_Plan2_0908 Fixed Assets_Local" xfId="6885" xr:uid="{00000000-0005-0000-0000-000001180000}"/>
    <cellStyle name="_Plan2_0908 Fixed Assets_OP Invest" xfId="6886" xr:uid="{00000000-0005-0000-0000-000002180000}"/>
    <cellStyle name="_Plan2_0908 Fixed Assets_OP Invest 2" xfId="6887" xr:uid="{00000000-0005-0000-0000-000003180000}"/>
    <cellStyle name="_Plan2_0908 Fixed Assets_Plan1" xfId="6888" xr:uid="{00000000-0005-0000-0000-000004180000}"/>
    <cellStyle name="_Plan2_0908 Fixed Assets_Plan1 2" xfId="6889" xr:uid="{00000000-0005-0000-0000-000005180000}"/>
    <cellStyle name="_Plan2_0908 Fixed Assets_Plan2" xfId="6890" xr:uid="{00000000-0005-0000-0000-000006180000}"/>
    <cellStyle name="_Plan2_0908 Fixed Assets_Razão" xfId="6891" xr:uid="{00000000-0005-0000-0000-000007180000}"/>
    <cellStyle name="_Plan2_0908 Fixed Assets_Razão 2013" xfId="6892" xr:uid="{00000000-0005-0000-0000-000008180000}"/>
    <cellStyle name="_Plan2_0908 Fixed Assets_Saldo Local" xfId="6893" xr:uid="{00000000-0005-0000-0000-000009180000}"/>
    <cellStyle name="_Plan2_0908 Fixed Assets_Sheet1" xfId="6894" xr:uid="{00000000-0005-0000-0000-00000A180000}"/>
    <cellStyle name="_Plan2_0908 Fixed Assets_Sheet2" xfId="6895" xr:uid="{00000000-0005-0000-0000-00000B180000}"/>
    <cellStyle name="_Plan2_0908 Fixed Assets_Sheet2 2" xfId="6896" xr:uid="{00000000-0005-0000-0000-00000C180000}"/>
    <cellStyle name="_Plan2_0908 Fixed Assets_Trial Balance_Dental" xfId="6897" xr:uid="{00000000-0005-0000-0000-00000D180000}"/>
    <cellStyle name="_Plan2_0908 Fixed Assets_Trial Balance_Dental_HFM Dental" xfId="6898" xr:uid="{00000000-0005-0000-0000-00000E180000}"/>
    <cellStyle name="_Plan2_11181 - VEÍCULOS" xfId="6899" xr:uid="{00000000-0005-0000-0000-00000F180000}"/>
    <cellStyle name="_Plan2_11181 - VEÍCULOS_Plan2" xfId="6900" xr:uid="{00000000-0005-0000-0000-000010180000}"/>
    <cellStyle name="_Plan2_13332-MAQ_EQPTOS NAO HOSP-ODONT" xfId="6901" xr:uid="{00000000-0005-0000-0000-000011180000}"/>
    <cellStyle name="_Plan2_13332-MAQ_EQPTOS NAO HOSP-ODONT_1" xfId="6902" xr:uid="{00000000-0005-0000-0000-000012180000}"/>
    <cellStyle name="_Plan2_13332-MAQ_EQPTOS NAO HOSP-ODONT_2" xfId="6903" xr:uid="{00000000-0005-0000-0000-000013180000}"/>
    <cellStyle name="_Plan2_13332-MAQ_EQPTOS NAO HOSP-ODONT_2_HFM Dental" xfId="6904" xr:uid="{00000000-0005-0000-0000-000014180000}"/>
    <cellStyle name="_Plan2_13332-MAQ_EQPTOS NAO HOSP-ODONT_RECLAS DEPREC" xfId="6905" xr:uid="{00000000-0005-0000-0000-000015180000}"/>
    <cellStyle name="_Plan2_13332-MAQ_EQPTOS NAO HOSP-ODONT_SUPORTE ASTROMIG" xfId="6906" xr:uid="{00000000-0005-0000-0000-000016180000}"/>
    <cellStyle name="_Plan2_1341 - INTANGIVEL" xfId="6907" xr:uid="{00000000-0005-0000-0000-000017180000}"/>
    <cellStyle name="_Plan2_1341 - INTANGIVEL_Plan2" xfId="6908" xr:uid="{00000000-0005-0000-0000-000018180000}"/>
    <cellStyle name="_Plan2_15560 - INSTALAÇÕES" xfId="6909" xr:uid="{00000000-0005-0000-0000-000019180000}"/>
    <cellStyle name="_Plan2_15560 - INSTALAÇÕES_Plan2" xfId="6910" xr:uid="{00000000-0005-0000-0000-00001A180000}"/>
    <cellStyle name="_Plan2_2" xfId="870" xr:uid="{00000000-0005-0000-0000-00001B180000}"/>
    <cellStyle name="_Plan2_Ajustes" xfId="871" xr:uid="{00000000-0005-0000-0000-00001C180000}"/>
    <cellStyle name="_Plan2_Apuração PIS COFINS" xfId="6911" xr:uid="{00000000-0005-0000-0000-00001D180000}"/>
    <cellStyle name="_Plan2_Atestado Reservas PP BRGAAP e USGAAP - 201105 - Contabil" xfId="6912" xr:uid="{00000000-0005-0000-0000-00001E180000}"/>
    <cellStyle name="_Plan2_Atestado Reservas PP BRGAAP e USGAAP - 201106 - Contabil" xfId="872" xr:uid="{00000000-0005-0000-0000-00001F180000}"/>
    <cellStyle name="_Plan2_Balancete Local" xfId="356" xr:uid="{00000000-0005-0000-0000-000020180000}"/>
    <cellStyle name="_Plan2_Balancete Local_APLICAÇÃO" xfId="6913" xr:uid="{00000000-0005-0000-0000-000021180000}"/>
    <cellStyle name="_Plan2_Balancete Local_APLICAÇÃO_HFM Dental" xfId="6914" xr:uid="{00000000-0005-0000-0000-000022180000}"/>
    <cellStyle name="_Plan2_Balancete Local_Check USGAAP" xfId="6915" xr:uid="{00000000-0005-0000-0000-000023180000}"/>
    <cellStyle name="_Plan2_Balancete Local_OP Invest" xfId="6916" xr:uid="{00000000-0005-0000-0000-000024180000}"/>
    <cellStyle name="_Plan2_Balancete Local_RECLAS DEPREC" xfId="6917" xr:uid="{00000000-0005-0000-0000-000025180000}"/>
    <cellStyle name="_Plan2_Balancete Local_SUPORTE ASTROMIG" xfId="6918" xr:uid="{00000000-0005-0000-0000-000026180000}"/>
    <cellStyle name="_Plan2_Balancete Local_Trial Balance_Dental" xfId="6919" xr:uid="{00000000-0005-0000-0000-000027180000}"/>
    <cellStyle name="_Plan2_Balancete Local_Trial Balance_Dental_HFM Dental" xfId="6920" xr:uid="{00000000-0005-0000-0000-000028180000}"/>
    <cellStyle name="_Plan2_Benfeitorias" xfId="357" xr:uid="{00000000-0005-0000-0000-000029180000}"/>
    <cellStyle name="_Plan2_BENFEITORIAS_1" xfId="6921" xr:uid="{00000000-0005-0000-0000-00002A180000}"/>
    <cellStyle name="_Plan2_BENFEITORIAS_2" xfId="6922" xr:uid="{00000000-0005-0000-0000-00002B180000}"/>
    <cellStyle name="_Plan2_BENFEITORIAS_2_HFM Dental" xfId="6923" xr:uid="{00000000-0005-0000-0000-00002C180000}"/>
    <cellStyle name="_Plan2_Benfeitorias_APLICAÇÃO" xfId="6924" xr:uid="{00000000-0005-0000-0000-00002D180000}"/>
    <cellStyle name="_Plan2_Benfeitorias_APLICAÇÃO_HFM Dental" xfId="6925" xr:uid="{00000000-0005-0000-0000-00002E180000}"/>
    <cellStyle name="_Plan2_Benfeitorias_Check USGAAP" xfId="6926" xr:uid="{00000000-0005-0000-0000-00002F180000}"/>
    <cellStyle name="_Plan2_Benfeitorias_HFM" xfId="6927" xr:uid="{00000000-0005-0000-0000-000030180000}"/>
    <cellStyle name="_Plan2_Benfeitorias_HFM_APLICAÇÃO" xfId="6928" xr:uid="{00000000-0005-0000-0000-000031180000}"/>
    <cellStyle name="_Plan2_Benfeitorias_HFM_APLICAÇÃO_HFM Dental" xfId="6929" xr:uid="{00000000-0005-0000-0000-000032180000}"/>
    <cellStyle name="_Plan2_Benfeitorias_HFM_Check USGAAP" xfId="6930" xr:uid="{00000000-0005-0000-0000-000033180000}"/>
    <cellStyle name="_Plan2_Benfeitorias_HFM_OP Invest" xfId="6931" xr:uid="{00000000-0005-0000-0000-000034180000}"/>
    <cellStyle name="_Plan2_Benfeitorias_HFM_RECLAS DEPREC" xfId="6932" xr:uid="{00000000-0005-0000-0000-000035180000}"/>
    <cellStyle name="_Plan2_Benfeitorias_HFM_SUPORTE ASTROMIG" xfId="6933" xr:uid="{00000000-0005-0000-0000-000036180000}"/>
    <cellStyle name="_Plan2_Benfeitorias_IRenda" xfId="6934" xr:uid="{00000000-0005-0000-0000-000037180000}"/>
    <cellStyle name="_Plan2_Benfeitorias_IRenda_APLICAÇÃO" xfId="6935" xr:uid="{00000000-0005-0000-0000-000038180000}"/>
    <cellStyle name="_Plan2_Benfeitorias_IRenda_APLICAÇÃO_HFM Dental" xfId="6936" xr:uid="{00000000-0005-0000-0000-000039180000}"/>
    <cellStyle name="_Plan2_Benfeitorias_IRenda_Check USGAAP" xfId="6937" xr:uid="{00000000-0005-0000-0000-00003A180000}"/>
    <cellStyle name="_Plan2_Benfeitorias_IRenda_OP Invest" xfId="6938" xr:uid="{00000000-0005-0000-0000-00003B180000}"/>
    <cellStyle name="_Plan2_Benfeitorias_LANÇAMENTO" xfId="6939" xr:uid="{00000000-0005-0000-0000-00003C180000}"/>
    <cellStyle name="_Plan2_Benfeitorias_LANÇAMENTO_APLICAÇÃO" xfId="6940" xr:uid="{00000000-0005-0000-0000-00003D180000}"/>
    <cellStyle name="_Plan2_Benfeitorias_LANÇAMENTO_APLICAÇÃO_HFM Dental" xfId="6941" xr:uid="{00000000-0005-0000-0000-00003E180000}"/>
    <cellStyle name="_Plan2_Benfeitorias_LANÇAMENTO_Check USGAAP" xfId="6942" xr:uid="{00000000-0005-0000-0000-00003F180000}"/>
    <cellStyle name="_Plan2_Benfeitorias_LANÇAMENTO_OP Invest" xfId="6943" xr:uid="{00000000-0005-0000-0000-000040180000}"/>
    <cellStyle name="_Plan2_Benfeitorias_LANÇAMENTO_RECLAS DEPREC" xfId="6944" xr:uid="{00000000-0005-0000-0000-000041180000}"/>
    <cellStyle name="_Plan2_Benfeitorias_LANÇAMENTO_SUPORTE ASTROMIG" xfId="6945" xr:uid="{00000000-0005-0000-0000-000042180000}"/>
    <cellStyle name="_Plan2_Benfeitorias_OP Invest" xfId="6946" xr:uid="{00000000-0005-0000-0000-000043180000}"/>
    <cellStyle name="_Plan2_Benfeitorias_Plan3" xfId="6947" xr:uid="{00000000-0005-0000-0000-000044180000}"/>
    <cellStyle name="_Plan2_Benfeitorias_Plan3_APLICAÇÃO" xfId="6948" xr:uid="{00000000-0005-0000-0000-000045180000}"/>
    <cellStyle name="_Plan2_Benfeitorias_Plan3_APLICAÇÃO_HFM Dental" xfId="6949" xr:uid="{00000000-0005-0000-0000-000046180000}"/>
    <cellStyle name="_Plan2_Benfeitorias_Plan3_Check USGAAP" xfId="6950" xr:uid="{00000000-0005-0000-0000-000047180000}"/>
    <cellStyle name="_Plan2_Benfeitorias_Plan3_OP Invest" xfId="6951" xr:uid="{00000000-0005-0000-0000-000048180000}"/>
    <cellStyle name="_Plan2_Benfeitorias_Plan3_RECLAS DEPREC" xfId="6952" xr:uid="{00000000-0005-0000-0000-000049180000}"/>
    <cellStyle name="_Plan2_Benfeitorias_Plan3_SUPORTE ASTROMIG" xfId="6953" xr:uid="{00000000-0005-0000-0000-00004A180000}"/>
    <cellStyle name="_Plan2_Benfeitorias_Prov Civeis" xfId="6954" xr:uid="{00000000-0005-0000-0000-00004B180000}"/>
    <cellStyle name="_Plan2_Benfeitorias_RECLAS DEPREC" xfId="6955" xr:uid="{00000000-0005-0000-0000-00004C180000}"/>
    <cellStyle name="_Plan2_Benfeitorias_Sheet9" xfId="6956" xr:uid="{00000000-0005-0000-0000-00004D180000}"/>
    <cellStyle name="_Plan2_Benfeitorias_Sheet9_APLICAÇÃO" xfId="6957" xr:uid="{00000000-0005-0000-0000-00004E180000}"/>
    <cellStyle name="_Plan2_Benfeitorias_Sheet9_APLICAÇÃO_HFM Dental" xfId="6958" xr:uid="{00000000-0005-0000-0000-00004F180000}"/>
    <cellStyle name="_Plan2_Benfeitorias_Sheet9_Check USGAAP" xfId="6959" xr:uid="{00000000-0005-0000-0000-000050180000}"/>
    <cellStyle name="_Plan2_Benfeitorias_Sheet9_OP Invest" xfId="6960" xr:uid="{00000000-0005-0000-0000-000051180000}"/>
    <cellStyle name="_Plan2_Benfeitorias_SUPORTE ASTROMIG" xfId="6961" xr:uid="{00000000-0005-0000-0000-000052180000}"/>
    <cellStyle name="_Plan2_Benfeitorias_Trial Balance_Dental" xfId="6962" xr:uid="{00000000-0005-0000-0000-000053180000}"/>
    <cellStyle name="_Plan2_Benfeitorias_Trial Balance_Dental_HFM Dental" xfId="6963" xr:uid="{00000000-0005-0000-0000-000054180000}"/>
    <cellStyle name="_Plan2_Check USGAAP" xfId="6964" xr:uid="{00000000-0005-0000-0000-000055180000}"/>
    <cellStyle name="_Plan2_Check USGAAP 2" xfId="6965" xr:uid="{00000000-0005-0000-0000-000056180000}"/>
    <cellStyle name="_Plan2_Check USGAAP_1" xfId="6966" xr:uid="{00000000-0005-0000-0000-000057180000}"/>
    <cellStyle name="_Plan2_Check USGAAP_1 2" xfId="6967" xr:uid="{00000000-0005-0000-0000-000058180000}"/>
    <cellStyle name="_Plan2_Check USGAAP_2" xfId="6968" xr:uid="{00000000-0005-0000-0000-000059180000}"/>
    <cellStyle name="_Plan2_Check USGAAP_2 2" xfId="6969" xr:uid="{00000000-0005-0000-0000-00005A180000}"/>
    <cellStyle name="_Plan2_Check USGAAP_Check USGAAP" xfId="6970" xr:uid="{00000000-0005-0000-0000-00005B180000}"/>
    <cellStyle name="_Plan2_Check USGAAP_Check USGAAP 2" xfId="6971" xr:uid="{00000000-0005-0000-0000-00005C180000}"/>
    <cellStyle name="_Plan2_DEPR CTR" xfId="358" xr:uid="{00000000-0005-0000-0000-00005D180000}"/>
    <cellStyle name="_Plan2_DEPR CTR_APLICAÇÃO" xfId="6972" xr:uid="{00000000-0005-0000-0000-00005E180000}"/>
    <cellStyle name="_Plan2_DEPR CTR_APLICAÇÃO_HFM Dental" xfId="6973" xr:uid="{00000000-0005-0000-0000-00005F180000}"/>
    <cellStyle name="_Plan2_DEPR CTR_Check USGAAP" xfId="6974" xr:uid="{00000000-0005-0000-0000-000060180000}"/>
    <cellStyle name="_Plan2_DEPR CTR_HFM" xfId="6975" xr:uid="{00000000-0005-0000-0000-000061180000}"/>
    <cellStyle name="_Plan2_DEPR CTR_HFM_APLICAÇÃO" xfId="6976" xr:uid="{00000000-0005-0000-0000-000062180000}"/>
    <cellStyle name="_Plan2_DEPR CTR_HFM_APLICAÇÃO_HFM Dental" xfId="6977" xr:uid="{00000000-0005-0000-0000-000063180000}"/>
    <cellStyle name="_Plan2_DEPR CTR_HFM_Check USGAAP" xfId="6978" xr:uid="{00000000-0005-0000-0000-000064180000}"/>
    <cellStyle name="_Plan2_DEPR CTR_HFM_OP Invest" xfId="6979" xr:uid="{00000000-0005-0000-0000-000065180000}"/>
    <cellStyle name="_Plan2_DEPR CTR_HFM_RECLAS DEPREC" xfId="6980" xr:uid="{00000000-0005-0000-0000-000066180000}"/>
    <cellStyle name="_Plan2_DEPR CTR_HFM_SUPORTE ASTROMIG" xfId="6981" xr:uid="{00000000-0005-0000-0000-000067180000}"/>
    <cellStyle name="_Plan2_DEPR CTR_IRenda" xfId="6982" xr:uid="{00000000-0005-0000-0000-000068180000}"/>
    <cellStyle name="_Plan2_DEPR CTR_IRenda_APLICAÇÃO" xfId="6983" xr:uid="{00000000-0005-0000-0000-000069180000}"/>
    <cellStyle name="_Plan2_DEPR CTR_IRenda_APLICAÇÃO_HFM Dental" xfId="6984" xr:uid="{00000000-0005-0000-0000-00006A180000}"/>
    <cellStyle name="_Plan2_DEPR CTR_IRenda_Check USGAAP" xfId="6985" xr:uid="{00000000-0005-0000-0000-00006B180000}"/>
    <cellStyle name="_Plan2_DEPR CTR_IRenda_OP Invest" xfId="6986" xr:uid="{00000000-0005-0000-0000-00006C180000}"/>
    <cellStyle name="_Plan2_DEPR CTR_LANÇAMENTO" xfId="6987" xr:uid="{00000000-0005-0000-0000-00006D180000}"/>
    <cellStyle name="_Plan2_DEPR CTR_LANÇAMENTO_APLICAÇÃO" xfId="6988" xr:uid="{00000000-0005-0000-0000-00006E180000}"/>
    <cellStyle name="_Plan2_DEPR CTR_LANÇAMENTO_APLICAÇÃO_HFM Dental" xfId="6989" xr:uid="{00000000-0005-0000-0000-00006F180000}"/>
    <cellStyle name="_Plan2_DEPR CTR_LANÇAMENTO_Check USGAAP" xfId="6990" xr:uid="{00000000-0005-0000-0000-000070180000}"/>
    <cellStyle name="_Plan2_DEPR CTR_LANÇAMENTO_OP Invest" xfId="6991" xr:uid="{00000000-0005-0000-0000-000071180000}"/>
    <cellStyle name="_Plan2_DEPR CTR_LANÇAMENTO_RECLAS DEPREC" xfId="6992" xr:uid="{00000000-0005-0000-0000-000072180000}"/>
    <cellStyle name="_Plan2_DEPR CTR_LANÇAMENTO_SUPORTE ASTROMIG" xfId="6993" xr:uid="{00000000-0005-0000-0000-000073180000}"/>
    <cellStyle name="_Plan2_DEPR CTR_OP Invest" xfId="6994" xr:uid="{00000000-0005-0000-0000-000074180000}"/>
    <cellStyle name="_Plan2_DEPR CTR_Plan3" xfId="6995" xr:uid="{00000000-0005-0000-0000-000075180000}"/>
    <cellStyle name="_Plan2_DEPR CTR_Plan3_APLICAÇÃO" xfId="6996" xr:uid="{00000000-0005-0000-0000-000076180000}"/>
    <cellStyle name="_Plan2_DEPR CTR_Plan3_APLICAÇÃO_HFM Dental" xfId="6997" xr:uid="{00000000-0005-0000-0000-000077180000}"/>
    <cellStyle name="_Plan2_DEPR CTR_Plan3_Check USGAAP" xfId="6998" xr:uid="{00000000-0005-0000-0000-000078180000}"/>
    <cellStyle name="_Plan2_DEPR CTR_Plan3_OP Invest" xfId="6999" xr:uid="{00000000-0005-0000-0000-000079180000}"/>
    <cellStyle name="_Plan2_DEPR CTR_Plan3_RECLAS DEPREC" xfId="7000" xr:uid="{00000000-0005-0000-0000-00007A180000}"/>
    <cellStyle name="_Plan2_DEPR CTR_Plan3_SUPORTE ASTROMIG" xfId="7001" xr:uid="{00000000-0005-0000-0000-00007B180000}"/>
    <cellStyle name="_Plan2_DEPR CTR_Prov Civeis" xfId="7002" xr:uid="{00000000-0005-0000-0000-00007C180000}"/>
    <cellStyle name="_Plan2_DEPR CTR_RECLAS DEPREC" xfId="7003" xr:uid="{00000000-0005-0000-0000-00007D180000}"/>
    <cellStyle name="_Plan2_DEPR CTR_Sheet9" xfId="7004" xr:uid="{00000000-0005-0000-0000-00007E180000}"/>
    <cellStyle name="_Plan2_DEPR CTR_Sheet9_APLICAÇÃO" xfId="7005" xr:uid="{00000000-0005-0000-0000-00007F180000}"/>
    <cellStyle name="_Plan2_DEPR CTR_Sheet9_APLICAÇÃO_HFM Dental" xfId="7006" xr:uid="{00000000-0005-0000-0000-000080180000}"/>
    <cellStyle name="_Plan2_DEPR CTR_Sheet9_Check USGAAP" xfId="7007" xr:uid="{00000000-0005-0000-0000-000081180000}"/>
    <cellStyle name="_Plan2_DEPR CTR_Sheet9_OP Invest" xfId="7008" xr:uid="{00000000-0005-0000-0000-000082180000}"/>
    <cellStyle name="_Plan2_DEPR CTR_SUPORTE ASTROMIG" xfId="7009" xr:uid="{00000000-0005-0000-0000-000083180000}"/>
    <cellStyle name="_Plan2_DEPR CTR_Trial Balance_Dental" xfId="7010" xr:uid="{00000000-0005-0000-0000-000084180000}"/>
    <cellStyle name="_Plan2_DEPR CTR_Trial Balance_Dental_HFM Dental" xfId="7011" xr:uid="{00000000-0005-0000-0000-000085180000}"/>
    <cellStyle name="_Plan2_DEVOLUÇÃO DE COMPETENCIA" xfId="7012" xr:uid="{00000000-0005-0000-0000-000086180000}"/>
    <cellStyle name="_Plan2_EQUIP COMUNICAÇÃO" xfId="359" xr:uid="{00000000-0005-0000-0000-000087180000}"/>
    <cellStyle name="_Plan2_EQUIP COMUNICAÇÃO_APLICAÇÃO" xfId="7013" xr:uid="{00000000-0005-0000-0000-000088180000}"/>
    <cellStyle name="_Plan2_EQUIP COMUNICAÇÃO_APLICAÇÃO_HFM Dental" xfId="7014" xr:uid="{00000000-0005-0000-0000-000089180000}"/>
    <cellStyle name="_Plan2_EQUIP COMUNICAÇÃO_Check USGAAP" xfId="7015" xr:uid="{00000000-0005-0000-0000-00008A180000}"/>
    <cellStyle name="_Plan2_EQUIP COMUNICAÇÃO_OP Invest" xfId="7016" xr:uid="{00000000-0005-0000-0000-00008B180000}"/>
    <cellStyle name="_Plan2_EQUIP COMUNICAÇÃO_RECLAS DEPREC" xfId="7017" xr:uid="{00000000-0005-0000-0000-00008C180000}"/>
    <cellStyle name="_Plan2_EQUIP COMUNICAÇÃO_SUPORTE ASTROMIG" xfId="7018" xr:uid="{00000000-0005-0000-0000-00008D180000}"/>
    <cellStyle name="_Plan2_EQUIP COMUNICAÇÃO_Trial Balance_Dental" xfId="7019" xr:uid="{00000000-0005-0000-0000-00008E180000}"/>
    <cellStyle name="_Plan2_EQUIP COMUNICAÇÃO_Trial Balance_Dental_HFM Dental" xfId="7020" xr:uid="{00000000-0005-0000-0000-00008F180000}"/>
    <cellStyle name="_Plan2_Estimado Dental Affinity" xfId="7021" xr:uid="{00000000-0005-0000-0000-000090180000}"/>
    <cellStyle name="_Plan2_HARDWARE" xfId="360" xr:uid="{00000000-0005-0000-0000-000091180000}"/>
    <cellStyle name="_Plan2_HARDWARE_1" xfId="7022" xr:uid="{00000000-0005-0000-0000-000092180000}"/>
    <cellStyle name="_Plan2_HARDWARE_2" xfId="7023" xr:uid="{00000000-0005-0000-0000-000093180000}"/>
    <cellStyle name="_Plan2_HARDWARE_2_HFM Dental" xfId="7024" xr:uid="{00000000-0005-0000-0000-000094180000}"/>
    <cellStyle name="_Plan2_Hardware_APLICAÇÃO" xfId="7025" xr:uid="{00000000-0005-0000-0000-000095180000}"/>
    <cellStyle name="_Plan2_Hardware_APLICAÇÃO_HFM Dental" xfId="7026" xr:uid="{00000000-0005-0000-0000-000096180000}"/>
    <cellStyle name="_Plan2_Hardware_Check USGAAP" xfId="7027" xr:uid="{00000000-0005-0000-0000-000097180000}"/>
    <cellStyle name="_Plan2_Hardware_HFM" xfId="7028" xr:uid="{00000000-0005-0000-0000-000098180000}"/>
    <cellStyle name="_Plan2_Hardware_HFM_APLICAÇÃO" xfId="7029" xr:uid="{00000000-0005-0000-0000-000099180000}"/>
    <cellStyle name="_Plan2_Hardware_HFM_APLICAÇÃO_HFM Dental" xfId="7030" xr:uid="{00000000-0005-0000-0000-00009A180000}"/>
    <cellStyle name="_Plan2_Hardware_HFM_Check USGAAP" xfId="7031" xr:uid="{00000000-0005-0000-0000-00009B180000}"/>
    <cellStyle name="_Plan2_Hardware_HFM_OP Invest" xfId="7032" xr:uid="{00000000-0005-0000-0000-00009C180000}"/>
    <cellStyle name="_Plan2_Hardware_HFM_RECLAS DEPREC" xfId="7033" xr:uid="{00000000-0005-0000-0000-00009D180000}"/>
    <cellStyle name="_Plan2_Hardware_HFM_SUPORTE ASTROMIG" xfId="7034" xr:uid="{00000000-0005-0000-0000-00009E180000}"/>
    <cellStyle name="_Plan2_Hardware_IRenda" xfId="7035" xr:uid="{00000000-0005-0000-0000-00009F180000}"/>
    <cellStyle name="_Plan2_Hardware_IRenda_APLICAÇÃO" xfId="7036" xr:uid="{00000000-0005-0000-0000-0000A0180000}"/>
    <cellStyle name="_Plan2_Hardware_IRenda_APLICAÇÃO_HFM Dental" xfId="7037" xr:uid="{00000000-0005-0000-0000-0000A1180000}"/>
    <cellStyle name="_Plan2_Hardware_IRenda_Check USGAAP" xfId="7038" xr:uid="{00000000-0005-0000-0000-0000A2180000}"/>
    <cellStyle name="_Plan2_Hardware_IRenda_OP Invest" xfId="7039" xr:uid="{00000000-0005-0000-0000-0000A3180000}"/>
    <cellStyle name="_Plan2_Hardware_LANÇAMENTO" xfId="7040" xr:uid="{00000000-0005-0000-0000-0000A4180000}"/>
    <cellStyle name="_Plan2_Hardware_LANÇAMENTO_APLICAÇÃO" xfId="7041" xr:uid="{00000000-0005-0000-0000-0000A5180000}"/>
    <cellStyle name="_Plan2_Hardware_LANÇAMENTO_APLICAÇÃO_HFM Dental" xfId="7042" xr:uid="{00000000-0005-0000-0000-0000A6180000}"/>
    <cellStyle name="_Plan2_Hardware_LANÇAMENTO_Check USGAAP" xfId="7043" xr:uid="{00000000-0005-0000-0000-0000A7180000}"/>
    <cellStyle name="_Plan2_Hardware_LANÇAMENTO_OP Invest" xfId="7044" xr:uid="{00000000-0005-0000-0000-0000A8180000}"/>
    <cellStyle name="_Plan2_Hardware_LANÇAMENTO_RECLAS DEPREC" xfId="7045" xr:uid="{00000000-0005-0000-0000-0000A9180000}"/>
    <cellStyle name="_Plan2_Hardware_LANÇAMENTO_SUPORTE ASTROMIG" xfId="7046" xr:uid="{00000000-0005-0000-0000-0000AA180000}"/>
    <cellStyle name="_Plan2_Hardware_OP Invest" xfId="7047" xr:uid="{00000000-0005-0000-0000-0000AB180000}"/>
    <cellStyle name="_Plan2_Hardware_Plan3" xfId="7048" xr:uid="{00000000-0005-0000-0000-0000AC180000}"/>
    <cellStyle name="_Plan2_Hardware_Plan3_APLICAÇÃO" xfId="7049" xr:uid="{00000000-0005-0000-0000-0000AD180000}"/>
    <cellStyle name="_Plan2_Hardware_Plan3_APLICAÇÃO_HFM Dental" xfId="7050" xr:uid="{00000000-0005-0000-0000-0000AE180000}"/>
    <cellStyle name="_Plan2_Hardware_Plan3_Check USGAAP" xfId="7051" xr:uid="{00000000-0005-0000-0000-0000AF180000}"/>
    <cellStyle name="_Plan2_Hardware_Plan3_OP Invest" xfId="7052" xr:uid="{00000000-0005-0000-0000-0000B0180000}"/>
    <cellStyle name="_Plan2_Hardware_Plan3_RECLAS DEPREC" xfId="7053" xr:uid="{00000000-0005-0000-0000-0000B1180000}"/>
    <cellStyle name="_Plan2_Hardware_Plan3_SUPORTE ASTROMIG" xfId="7054" xr:uid="{00000000-0005-0000-0000-0000B2180000}"/>
    <cellStyle name="_Plan2_Hardware_Prov Civeis" xfId="7055" xr:uid="{00000000-0005-0000-0000-0000B3180000}"/>
    <cellStyle name="_Plan2_HARDWARE_RECLAS DEPREC" xfId="7056" xr:uid="{00000000-0005-0000-0000-0000B4180000}"/>
    <cellStyle name="_Plan2_Hardware_Sheet9" xfId="7057" xr:uid="{00000000-0005-0000-0000-0000B5180000}"/>
    <cellStyle name="_Plan2_Hardware_Sheet9_APLICAÇÃO" xfId="7058" xr:uid="{00000000-0005-0000-0000-0000B6180000}"/>
    <cellStyle name="_Plan2_Hardware_Sheet9_APLICAÇÃO_HFM Dental" xfId="7059" xr:uid="{00000000-0005-0000-0000-0000B7180000}"/>
    <cellStyle name="_Plan2_Hardware_Sheet9_Check USGAAP" xfId="7060" xr:uid="{00000000-0005-0000-0000-0000B8180000}"/>
    <cellStyle name="_Plan2_Hardware_Sheet9_OP Invest" xfId="7061" xr:uid="{00000000-0005-0000-0000-0000B9180000}"/>
    <cellStyle name="_Plan2_HARDWARE_SUPORTE ASTROMIG" xfId="7062" xr:uid="{00000000-0005-0000-0000-0000BA180000}"/>
    <cellStyle name="_Plan2_HARDWARE_Trial Balance_Dental" xfId="7063" xr:uid="{00000000-0005-0000-0000-0000BB180000}"/>
    <cellStyle name="_Plan2_HARDWARE_Trial Balance_Dental_HFM Dental" xfId="7064" xr:uid="{00000000-0005-0000-0000-0000BC180000}"/>
    <cellStyle name="_Plan2_Imobilizado - 2011-11" xfId="7065" xr:uid="{00000000-0005-0000-0000-0000BD180000}"/>
    <cellStyle name="_Plan2_Imobilizado - 2012006" xfId="7066" xr:uid="{00000000-0005-0000-0000-0000BE180000}"/>
    <cellStyle name="_Plan2_Inst e Equip" xfId="361" xr:uid="{00000000-0005-0000-0000-0000BF180000}"/>
    <cellStyle name="_Plan2_Inst e Equip_APLICAÇÃO" xfId="7067" xr:uid="{00000000-0005-0000-0000-0000C0180000}"/>
    <cellStyle name="_Plan2_Inst e Equip_APLICAÇÃO_HFM Dental" xfId="7068" xr:uid="{00000000-0005-0000-0000-0000C1180000}"/>
    <cellStyle name="_Plan2_Inst e Equip_Check USGAAP" xfId="7069" xr:uid="{00000000-0005-0000-0000-0000C2180000}"/>
    <cellStyle name="_Plan2_Inst e Equip_OP Invest" xfId="7070" xr:uid="{00000000-0005-0000-0000-0000C3180000}"/>
    <cellStyle name="_Plan2_Inst e Equip_RECLAS DEPREC" xfId="7071" xr:uid="{00000000-0005-0000-0000-0000C4180000}"/>
    <cellStyle name="_Plan2_Inst e Equip_SUPORTE ASTROMIG" xfId="7072" xr:uid="{00000000-0005-0000-0000-0000C5180000}"/>
    <cellStyle name="_Plan2_Inst e Equip_Trial Balance_Dental" xfId="7073" xr:uid="{00000000-0005-0000-0000-0000C6180000}"/>
    <cellStyle name="_Plan2_Inst e Equip_Trial Balance_Dental_HFM Dental" xfId="7074" xr:uid="{00000000-0005-0000-0000-0000C7180000}"/>
    <cellStyle name="_Plan2_Instalações" xfId="362" xr:uid="{00000000-0005-0000-0000-0000C8180000}"/>
    <cellStyle name="_Plan2_INSTALAÇÕES_1" xfId="7075" xr:uid="{00000000-0005-0000-0000-0000C9180000}"/>
    <cellStyle name="_Plan2_INSTALAÇÕES_2" xfId="7076" xr:uid="{00000000-0005-0000-0000-0000CA180000}"/>
    <cellStyle name="_Plan2_INSTALAÇÕES_2_HFM Dental" xfId="7077" xr:uid="{00000000-0005-0000-0000-0000CB180000}"/>
    <cellStyle name="_Plan2_Instalações_APLICAÇÃO" xfId="7078" xr:uid="{00000000-0005-0000-0000-0000CC180000}"/>
    <cellStyle name="_Plan2_Instalações_APLICAÇÃO_HFM Dental" xfId="7079" xr:uid="{00000000-0005-0000-0000-0000CD180000}"/>
    <cellStyle name="_Plan2_Instalações_Check USGAAP" xfId="7080" xr:uid="{00000000-0005-0000-0000-0000CE180000}"/>
    <cellStyle name="_Plan2_Instalações_HFM" xfId="7081" xr:uid="{00000000-0005-0000-0000-0000CF180000}"/>
    <cellStyle name="_Plan2_Instalações_HFM_APLICAÇÃO" xfId="7082" xr:uid="{00000000-0005-0000-0000-0000D0180000}"/>
    <cellStyle name="_Plan2_Instalações_HFM_APLICAÇÃO_HFM Dental" xfId="7083" xr:uid="{00000000-0005-0000-0000-0000D1180000}"/>
    <cellStyle name="_Plan2_Instalações_HFM_Check USGAAP" xfId="7084" xr:uid="{00000000-0005-0000-0000-0000D2180000}"/>
    <cellStyle name="_Plan2_Instalações_HFM_OP Invest" xfId="7085" xr:uid="{00000000-0005-0000-0000-0000D3180000}"/>
    <cellStyle name="_Plan2_Instalações_HFM_RECLAS DEPREC" xfId="7086" xr:uid="{00000000-0005-0000-0000-0000D4180000}"/>
    <cellStyle name="_Plan2_Instalações_HFM_SUPORTE ASTROMIG" xfId="7087" xr:uid="{00000000-0005-0000-0000-0000D5180000}"/>
    <cellStyle name="_Plan2_Instalações_IRenda" xfId="7088" xr:uid="{00000000-0005-0000-0000-0000D6180000}"/>
    <cellStyle name="_Plan2_Instalações_IRenda_APLICAÇÃO" xfId="7089" xr:uid="{00000000-0005-0000-0000-0000D7180000}"/>
    <cellStyle name="_Plan2_Instalações_IRenda_APLICAÇÃO_HFM Dental" xfId="7090" xr:uid="{00000000-0005-0000-0000-0000D8180000}"/>
    <cellStyle name="_Plan2_Instalações_IRenda_Check USGAAP" xfId="7091" xr:uid="{00000000-0005-0000-0000-0000D9180000}"/>
    <cellStyle name="_Plan2_Instalações_IRenda_OP Invest" xfId="7092" xr:uid="{00000000-0005-0000-0000-0000DA180000}"/>
    <cellStyle name="_Plan2_Instalações_LANÇAMENTO" xfId="7093" xr:uid="{00000000-0005-0000-0000-0000DB180000}"/>
    <cellStyle name="_Plan2_Instalações_LANÇAMENTO_APLICAÇÃO" xfId="7094" xr:uid="{00000000-0005-0000-0000-0000DC180000}"/>
    <cellStyle name="_Plan2_Instalações_LANÇAMENTO_APLICAÇÃO_HFM Dental" xfId="7095" xr:uid="{00000000-0005-0000-0000-0000DD180000}"/>
    <cellStyle name="_Plan2_Instalações_LANÇAMENTO_Check USGAAP" xfId="7096" xr:uid="{00000000-0005-0000-0000-0000DE180000}"/>
    <cellStyle name="_Plan2_Instalações_LANÇAMENTO_OP Invest" xfId="7097" xr:uid="{00000000-0005-0000-0000-0000DF180000}"/>
    <cellStyle name="_Plan2_Instalações_LANÇAMENTO_RECLAS DEPREC" xfId="7098" xr:uid="{00000000-0005-0000-0000-0000E0180000}"/>
    <cellStyle name="_Plan2_Instalações_LANÇAMENTO_SUPORTE ASTROMIG" xfId="7099" xr:uid="{00000000-0005-0000-0000-0000E1180000}"/>
    <cellStyle name="_Plan2_Instalações_OP Invest" xfId="7100" xr:uid="{00000000-0005-0000-0000-0000E2180000}"/>
    <cellStyle name="_Plan2_Instalações_Plan3" xfId="7101" xr:uid="{00000000-0005-0000-0000-0000E3180000}"/>
    <cellStyle name="_Plan2_Instalações_Plan3_APLICAÇÃO" xfId="7102" xr:uid="{00000000-0005-0000-0000-0000E4180000}"/>
    <cellStyle name="_Plan2_Instalações_Plan3_APLICAÇÃO_HFM Dental" xfId="7103" xr:uid="{00000000-0005-0000-0000-0000E5180000}"/>
    <cellStyle name="_Plan2_Instalações_Plan3_Check USGAAP" xfId="7104" xr:uid="{00000000-0005-0000-0000-0000E6180000}"/>
    <cellStyle name="_Plan2_Instalações_Plan3_OP Invest" xfId="7105" xr:uid="{00000000-0005-0000-0000-0000E7180000}"/>
    <cellStyle name="_Plan2_Instalações_Plan3_RECLAS DEPREC" xfId="7106" xr:uid="{00000000-0005-0000-0000-0000E8180000}"/>
    <cellStyle name="_Plan2_Instalações_Plan3_SUPORTE ASTROMIG" xfId="7107" xr:uid="{00000000-0005-0000-0000-0000E9180000}"/>
    <cellStyle name="_Plan2_Instalações_Prov Civeis" xfId="7108" xr:uid="{00000000-0005-0000-0000-0000EA180000}"/>
    <cellStyle name="_Plan2_Instalações_RECLAS DEPREC" xfId="7109" xr:uid="{00000000-0005-0000-0000-0000EB180000}"/>
    <cellStyle name="_Plan2_Instalações_Sheet9" xfId="7110" xr:uid="{00000000-0005-0000-0000-0000EC180000}"/>
    <cellStyle name="_Plan2_Instalações_Sheet9_APLICAÇÃO" xfId="7111" xr:uid="{00000000-0005-0000-0000-0000ED180000}"/>
    <cellStyle name="_Plan2_Instalações_Sheet9_APLICAÇÃO_HFM Dental" xfId="7112" xr:uid="{00000000-0005-0000-0000-0000EE180000}"/>
    <cellStyle name="_Plan2_Instalações_Sheet9_Check USGAAP" xfId="7113" xr:uid="{00000000-0005-0000-0000-0000EF180000}"/>
    <cellStyle name="_Plan2_Instalações_Sheet9_OP Invest" xfId="7114" xr:uid="{00000000-0005-0000-0000-0000F0180000}"/>
    <cellStyle name="_Plan2_Instalações_SUPORTE ASTROMIG" xfId="7115" xr:uid="{00000000-0005-0000-0000-0000F1180000}"/>
    <cellStyle name="_Plan2_Instalações_Trial Balance_Dental" xfId="7116" xr:uid="{00000000-0005-0000-0000-0000F2180000}"/>
    <cellStyle name="_Plan2_Instalações_Trial Balance_Dental_HFM Dental" xfId="7117" xr:uid="{00000000-0005-0000-0000-0000F3180000}"/>
    <cellStyle name="_Plan2_JI IR Veic TF-Ok" xfId="363" xr:uid="{00000000-0005-0000-0000-0000F4180000}"/>
    <cellStyle name="_Plan2_JI IR Veic TF-Ok_APLICAÇÃO" xfId="7118" xr:uid="{00000000-0005-0000-0000-0000F5180000}"/>
    <cellStyle name="_Plan2_JI IR Veic TF-Ok_APLICAÇÃO_HFM Dental" xfId="7119" xr:uid="{00000000-0005-0000-0000-0000F6180000}"/>
    <cellStyle name="_Plan2_JI IR Veic TF-Ok_Check USGAAP" xfId="7120" xr:uid="{00000000-0005-0000-0000-0000F7180000}"/>
    <cellStyle name="_Plan2_JI IR Veic TF-Ok_OP Invest" xfId="7121" xr:uid="{00000000-0005-0000-0000-0000F8180000}"/>
    <cellStyle name="_Plan2_JI IR Veic TF-Ok_RECLAS DEPREC" xfId="7122" xr:uid="{00000000-0005-0000-0000-0000F9180000}"/>
    <cellStyle name="_Plan2_JI IR Veic TF-Ok_SUPORTE ASTROMIG" xfId="7123" xr:uid="{00000000-0005-0000-0000-0000FA180000}"/>
    <cellStyle name="_Plan2_JI IR Veic TF-Ok_Trial Balance_Dental" xfId="7124" xr:uid="{00000000-0005-0000-0000-0000FB180000}"/>
    <cellStyle name="_Plan2_JI IR Veic TF-Ok_Trial Balance_Dental_HFM Dental" xfId="7125" xr:uid="{00000000-0005-0000-0000-0000FC180000}"/>
    <cellStyle name="_Plan2_Local" xfId="7126" xr:uid="{00000000-0005-0000-0000-0000FD180000}"/>
    <cellStyle name="_Plan2_LOTE (2)" xfId="7127" xr:uid="{00000000-0005-0000-0000-0000FE180000}"/>
    <cellStyle name="_Plan2_LOTE (2) 2" xfId="7128" xr:uid="{00000000-0005-0000-0000-0000FF180000}"/>
    <cellStyle name="_Plan2_LOTE (2)_Check USGAAP" xfId="7129" xr:uid="{00000000-0005-0000-0000-000000190000}"/>
    <cellStyle name="_Plan2_LOTE (2)_Check USGAAP 2" xfId="7130" xr:uid="{00000000-0005-0000-0000-000001190000}"/>
    <cellStyle name="_Plan2_LOTE (2)_Check USGAAP_1" xfId="7131" xr:uid="{00000000-0005-0000-0000-000002190000}"/>
    <cellStyle name="_Plan2_LOTE (2)_Check USGAAP_1 2" xfId="7132" xr:uid="{00000000-0005-0000-0000-000003190000}"/>
    <cellStyle name="_Plan2_LOTE (2)_Check USGAAP_2" xfId="7133" xr:uid="{00000000-0005-0000-0000-000004190000}"/>
    <cellStyle name="_Plan2_LOTE (2)_Check USGAAP_2 2" xfId="7134" xr:uid="{00000000-0005-0000-0000-000005190000}"/>
    <cellStyle name="_Plan2_LOTE (2)_Check USGAAP_Check USGAAP" xfId="7135" xr:uid="{00000000-0005-0000-0000-000006190000}"/>
    <cellStyle name="_Plan2_LOTE (2)_Check USGAAP_Check USGAAP 2" xfId="7136" xr:uid="{00000000-0005-0000-0000-000007190000}"/>
    <cellStyle name="_Plan2_LOTE (2)_HFM Dental" xfId="7137" xr:uid="{00000000-0005-0000-0000-000008190000}"/>
    <cellStyle name="_Plan2_LOTE (2)_OP Invest" xfId="7138" xr:uid="{00000000-0005-0000-0000-000009190000}"/>
    <cellStyle name="_Plan2_LOTE (2)_OP Invest 2" xfId="7139" xr:uid="{00000000-0005-0000-0000-00000A190000}"/>
    <cellStyle name="_Plan2_LOTE (2)_Sheet2" xfId="7140" xr:uid="{00000000-0005-0000-0000-00000B190000}"/>
    <cellStyle name="_Plan2_Maq e Equip Hosp" xfId="364" xr:uid="{00000000-0005-0000-0000-00000C190000}"/>
    <cellStyle name="_Plan2_Maq e Equip Hosp_1" xfId="7141" xr:uid="{00000000-0005-0000-0000-00000D190000}"/>
    <cellStyle name="_Plan2_Maq e Equip Hosp_2" xfId="7142" xr:uid="{00000000-0005-0000-0000-00000E190000}"/>
    <cellStyle name="_Plan2_Maq e Equip Hosp_2_HFM Dental" xfId="7143" xr:uid="{00000000-0005-0000-0000-00000F190000}"/>
    <cellStyle name="_Plan2_Maq e Equip Hosp_APLICAÇÃO" xfId="7144" xr:uid="{00000000-0005-0000-0000-000010190000}"/>
    <cellStyle name="_Plan2_Maq e Equip Hosp_APLICAÇÃO_HFM Dental" xfId="7145" xr:uid="{00000000-0005-0000-0000-000011190000}"/>
    <cellStyle name="_Plan2_Maq e Equip Hosp_Check USGAAP" xfId="7146" xr:uid="{00000000-0005-0000-0000-000012190000}"/>
    <cellStyle name="_Plan2_Maq e Equip Hosp_OP Invest" xfId="7147" xr:uid="{00000000-0005-0000-0000-000013190000}"/>
    <cellStyle name="_Plan2_Maq e Equip Hosp_RECLAS DEPREC" xfId="7148" xr:uid="{00000000-0005-0000-0000-000014190000}"/>
    <cellStyle name="_Plan2_Maq e Equip Hosp_SUPORTE ASTROMIG" xfId="7149" xr:uid="{00000000-0005-0000-0000-000015190000}"/>
    <cellStyle name="_Plan2_Maq e Equip Hosp_Trial Balance_Dental" xfId="7150" xr:uid="{00000000-0005-0000-0000-000016190000}"/>
    <cellStyle name="_Plan2_Maq e Equip Hosp_Trial Balance_Dental_HFM Dental" xfId="7151" xr:uid="{00000000-0005-0000-0000-000017190000}"/>
    <cellStyle name="_Plan2_MMU" xfId="365" xr:uid="{00000000-0005-0000-0000-000018190000}"/>
    <cellStyle name="_Plan2_MMU_1" xfId="7152" xr:uid="{00000000-0005-0000-0000-000019190000}"/>
    <cellStyle name="_Plan2_MMU_2" xfId="7153" xr:uid="{00000000-0005-0000-0000-00001A190000}"/>
    <cellStyle name="_Plan2_MMU_2_HFM Dental" xfId="7154" xr:uid="{00000000-0005-0000-0000-00001B190000}"/>
    <cellStyle name="_Plan2_MMU_APLICAÇÃO" xfId="7155" xr:uid="{00000000-0005-0000-0000-00001C190000}"/>
    <cellStyle name="_Plan2_MMU_APLICAÇÃO_HFM Dental" xfId="7156" xr:uid="{00000000-0005-0000-0000-00001D190000}"/>
    <cellStyle name="_Plan2_MMU_Check USGAAP" xfId="7157" xr:uid="{00000000-0005-0000-0000-00001E190000}"/>
    <cellStyle name="_Plan2_MMU_HFM" xfId="7158" xr:uid="{00000000-0005-0000-0000-00001F190000}"/>
    <cellStyle name="_Plan2_MMU_HFM_APLICAÇÃO" xfId="7159" xr:uid="{00000000-0005-0000-0000-000020190000}"/>
    <cellStyle name="_Plan2_MMU_HFM_APLICAÇÃO_HFM Dental" xfId="7160" xr:uid="{00000000-0005-0000-0000-000021190000}"/>
    <cellStyle name="_Plan2_MMU_HFM_Check USGAAP" xfId="7161" xr:uid="{00000000-0005-0000-0000-000022190000}"/>
    <cellStyle name="_Plan2_MMU_HFM_OP Invest" xfId="7162" xr:uid="{00000000-0005-0000-0000-000023190000}"/>
    <cellStyle name="_Plan2_MMU_HFM_RECLAS DEPREC" xfId="7163" xr:uid="{00000000-0005-0000-0000-000024190000}"/>
    <cellStyle name="_Plan2_MMU_HFM_SUPORTE ASTROMIG" xfId="7164" xr:uid="{00000000-0005-0000-0000-000025190000}"/>
    <cellStyle name="_Plan2_MMU_IRenda" xfId="7165" xr:uid="{00000000-0005-0000-0000-000026190000}"/>
    <cellStyle name="_Plan2_MMU_IRenda_APLICAÇÃO" xfId="7166" xr:uid="{00000000-0005-0000-0000-000027190000}"/>
    <cellStyle name="_Plan2_MMU_IRenda_APLICAÇÃO_HFM Dental" xfId="7167" xr:uid="{00000000-0005-0000-0000-000028190000}"/>
    <cellStyle name="_Plan2_MMU_IRenda_Check USGAAP" xfId="7168" xr:uid="{00000000-0005-0000-0000-000029190000}"/>
    <cellStyle name="_Plan2_MMU_IRenda_OP Invest" xfId="7169" xr:uid="{00000000-0005-0000-0000-00002A190000}"/>
    <cellStyle name="_Plan2_MMU_LANÇAMENTO" xfId="7170" xr:uid="{00000000-0005-0000-0000-00002B190000}"/>
    <cellStyle name="_Plan2_MMU_LANÇAMENTO_APLICAÇÃO" xfId="7171" xr:uid="{00000000-0005-0000-0000-00002C190000}"/>
    <cellStyle name="_Plan2_MMU_LANÇAMENTO_APLICAÇÃO_HFM Dental" xfId="7172" xr:uid="{00000000-0005-0000-0000-00002D190000}"/>
    <cellStyle name="_Plan2_MMU_LANÇAMENTO_Check USGAAP" xfId="7173" xr:uid="{00000000-0005-0000-0000-00002E190000}"/>
    <cellStyle name="_Plan2_MMU_LANÇAMENTO_OP Invest" xfId="7174" xr:uid="{00000000-0005-0000-0000-00002F190000}"/>
    <cellStyle name="_Plan2_MMU_LANÇAMENTO_RECLAS DEPREC" xfId="7175" xr:uid="{00000000-0005-0000-0000-000030190000}"/>
    <cellStyle name="_Plan2_MMU_LANÇAMENTO_SUPORTE ASTROMIG" xfId="7176" xr:uid="{00000000-0005-0000-0000-000031190000}"/>
    <cellStyle name="_Plan2_MMU_OP Invest" xfId="7177" xr:uid="{00000000-0005-0000-0000-000032190000}"/>
    <cellStyle name="_Plan2_MMU_Plan3" xfId="7178" xr:uid="{00000000-0005-0000-0000-000033190000}"/>
    <cellStyle name="_Plan2_MMU_Plan3_APLICAÇÃO" xfId="7179" xr:uid="{00000000-0005-0000-0000-000034190000}"/>
    <cellStyle name="_Plan2_MMU_Plan3_APLICAÇÃO_HFM Dental" xfId="7180" xr:uid="{00000000-0005-0000-0000-000035190000}"/>
    <cellStyle name="_Plan2_MMU_Plan3_Check USGAAP" xfId="7181" xr:uid="{00000000-0005-0000-0000-000036190000}"/>
    <cellStyle name="_Plan2_MMU_Plan3_OP Invest" xfId="7182" xr:uid="{00000000-0005-0000-0000-000037190000}"/>
    <cellStyle name="_Plan2_MMU_Plan3_RECLAS DEPREC" xfId="7183" xr:uid="{00000000-0005-0000-0000-000038190000}"/>
    <cellStyle name="_Plan2_MMU_Plan3_SUPORTE ASTROMIG" xfId="7184" xr:uid="{00000000-0005-0000-0000-000039190000}"/>
    <cellStyle name="_Plan2_MMU_Prov Civeis" xfId="7185" xr:uid="{00000000-0005-0000-0000-00003A190000}"/>
    <cellStyle name="_Plan2_MMU_RECLAS DEPREC" xfId="7186" xr:uid="{00000000-0005-0000-0000-00003B190000}"/>
    <cellStyle name="_Plan2_MMU_Sheet9" xfId="7187" xr:uid="{00000000-0005-0000-0000-00003C190000}"/>
    <cellStyle name="_Plan2_MMU_Sheet9_APLICAÇÃO" xfId="7188" xr:uid="{00000000-0005-0000-0000-00003D190000}"/>
    <cellStyle name="_Plan2_MMU_Sheet9_APLICAÇÃO_HFM Dental" xfId="7189" xr:uid="{00000000-0005-0000-0000-00003E190000}"/>
    <cellStyle name="_Plan2_MMU_Sheet9_Check USGAAP" xfId="7190" xr:uid="{00000000-0005-0000-0000-00003F190000}"/>
    <cellStyle name="_Plan2_MMU_Sheet9_OP Invest" xfId="7191" xr:uid="{00000000-0005-0000-0000-000040190000}"/>
    <cellStyle name="_Plan2_MMU_SUPORTE ASTROMIG" xfId="7192" xr:uid="{00000000-0005-0000-0000-000041190000}"/>
    <cellStyle name="_Plan2_MMU_Trial Balance_Dental" xfId="7193" xr:uid="{00000000-0005-0000-0000-000042190000}"/>
    <cellStyle name="_Plan2_MMU_Trial Balance_Dental_HFM Dental" xfId="7194" xr:uid="{00000000-0005-0000-0000-000043190000}"/>
    <cellStyle name="_Plan2_Novo Atestado VI 20110630_Contabil_Final" xfId="873" xr:uid="{00000000-0005-0000-0000-000044190000}"/>
    <cellStyle name="_Plan2_Pagnet 042015" xfId="7195" xr:uid="{00000000-0005-0000-0000-000045190000}"/>
    <cellStyle name="_Plan2_Plan1" xfId="7196" xr:uid="{00000000-0005-0000-0000-000046190000}"/>
    <cellStyle name="_Plan2_Plan1 2" xfId="7197" xr:uid="{00000000-0005-0000-0000-000047190000}"/>
    <cellStyle name="_Plan2_Plan1 2 2" xfId="7198" xr:uid="{00000000-0005-0000-0000-000048190000}"/>
    <cellStyle name="_Plan2_Plan1 2 3" xfId="7199" xr:uid="{00000000-0005-0000-0000-000049190000}"/>
    <cellStyle name="_Plan2_Plan1_1" xfId="7200" xr:uid="{00000000-0005-0000-0000-00004A190000}"/>
    <cellStyle name="_Plan2_Plan1_APLICAÇÃO" xfId="7201" xr:uid="{00000000-0005-0000-0000-00004B190000}"/>
    <cellStyle name="_Plan2_Plan1_APLICAÇÃO_HFM Dental" xfId="7202" xr:uid="{00000000-0005-0000-0000-00004C190000}"/>
    <cellStyle name="_Plan2_Plan1_Check USGAAP" xfId="7203" xr:uid="{00000000-0005-0000-0000-00004D190000}"/>
    <cellStyle name="_Plan2_Plan1_Check USGAAP 2" xfId="7204" xr:uid="{00000000-0005-0000-0000-00004E190000}"/>
    <cellStyle name="_Plan2_Plan1_Check USGAAP_1" xfId="7205" xr:uid="{00000000-0005-0000-0000-00004F190000}"/>
    <cellStyle name="_Plan2_Plan1_Check USGAAP_1 2" xfId="7206" xr:uid="{00000000-0005-0000-0000-000050190000}"/>
    <cellStyle name="_Plan2_Plan1_Check USGAAP_2" xfId="7207" xr:uid="{00000000-0005-0000-0000-000051190000}"/>
    <cellStyle name="_Plan2_Plan1_Check USGAAP_2 2" xfId="7208" xr:uid="{00000000-0005-0000-0000-000052190000}"/>
    <cellStyle name="_Plan2_Plan1_Check USGAAP_Check USGAAP" xfId="7209" xr:uid="{00000000-0005-0000-0000-000053190000}"/>
    <cellStyle name="_Plan2_Plan1_Check USGAAP_Check USGAAP 2" xfId="7210" xr:uid="{00000000-0005-0000-0000-000054190000}"/>
    <cellStyle name="_Plan2_Plan1_OP Invest" xfId="7211" xr:uid="{00000000-0005-0000-0000-000055190000}"/>
    <cellStyle name="_Plan2_Plan1_OP Invest 2" xfId="7212" xr:uid="{00000000-0005-0000-0000-000056190000}"/>
    <cellStyle name="_Plan2_Plan1_Plan2" xfId="7213" xr:uid="{00000000-0005-0000-0000-000057190000}"/>
    <cellStyle name="_Plan2_Plan1_Plan3" xfId="7214" xr:uid="{00000000-0005-0000-0000-000058190000}"/>
    <cellStyle name="_Plan2_Plan1_Sheet1" xfId="7215" xr:uid="{00000000-0005-0000-0000-000059190000}"/>
    <cellStyle name="_Plan2_Plan1_Sheet3" xfId="7216" xr:uid="{00000000-0005-0000-0000-00005A190000}"/>
    <cellStyle name="_Plan2_Plan2" xfId="7217" xr:uid="{00000000-0005-0000-0000-00005B190000}"/>
    <cellStyle name="_Plan2_Plan2_Sheet1" xfId="7218" xr:uid="{00000000-0005-0000-0000-00005C190000}"/>
    <cellStyle name="_Plan2_Plan3" xfId="7219" xr:uid="{00000000-0005-0000-0000-00005D190000}"/>
    <cellStyle name="_Plan2_Plan3 2" xfId="7220" xr:uid="{00000000-0005-0000-0000-00005E190000}"/>
    <cellStyle name="_Plan2_Plan3 3" xfId="7221" xr:uid="{00000000-0005-0000-0000-00005F190000}"/>
    <cellStyle name="_Plan2_Plan3_DEVOLUÇÃO DE COMPETENCIA" xfId="7222" xr:uid="{00000000-0005-0000-0000-000060190000}"/>
    <cellStyle name="_Plan2_Plan5" xfId="7223" xr:uid="{00000000-0005-0000-0000-000061190000}"/>
    <cellStyle name="_Plan2_Plan8" xfId="7224" xr:uid="{00000000-0005-0000-0000-000062190000}"/>
    <cellStyle name="_Plan2_PROV. TEC." xfId="7225" xr:uid="{00000000-0005-0000-0000-000063190000}"/>
    <cellStyle name="_Plan2_Razão" xfId="7226" xr:uid="{00000000-0005-0000-0000-000064190000}"/>
    <cellStyle name="_Plan2_RAZÃO 05" xfId="7227" xr:uid="{00000000-0005-0000-0000-000065190000}"/>
    <cellStyle name="_Plan2_RAZÃO 052015" xfId="7228" xr:uid="{00000000-0005-0000-0000-000066190000}"/>
    <cellStyle name="_Plan2_RAZÃO 09" xfId="7229" xr:uid="{00000000-0005-0000-0000-000067190000}"/>
    <cellStyle name="_Plan2_Razão 2013" xfId="7230" xr:uid="{00000000-0005-0000-0000-000068190000}"/>
    <cellStyle name="_Plan2_Refrigeração" xfId="366" xr:uid="{00000000-0005-0000-0000-000069190000}"/>
    <cellStyle name="_Plan2_Refrigeração_APLICAÇÃO" xfId="7231" xr:uid="{00000000-0005-0000-0000-00006A190000}"/>
    <cellStyle name="_Plan2_Refrigeração_APLICAÇÃO_HFM Dental" xfId="7232" xr:uid="{00000000-0005-0000-0000-00006B190000}"/>
    <cellStyle name="_Plan2_Refrigeração_Benfeitorias" xfId="367" xr:uid="{00000000-0005-0000-0000-00006C190000}"/>
    <cellStyle name="_Plan2_Refrigeração_Benfeitorias 2" xfId="7233" xr:uid="{00000000-0005-0000-0000-00006D190000}"/>
    <cellStyle name="_Plan2_Refrigeração_Benfeitorias_APLICAÇÃO" xfId="7234" xr:uid="{00000000-0005-0000-0000-00006E190000}"/>
    <cellStyle name="_Plan2_Refrigeração_Benfeitorias_APLICAÇÃO_HFM Dental" xfId="7235" xr:uid="{00000000-0005-0000-0000-00006F190000}"/>
    <cellStyle name="_Plan2_Refrigeração_Benfeitorias_Check USGAAP" xfId="7236" xr:uid="{00000000-0005-0000-0000-000070190000}"/>
    <cellStyle name="_Plan2_Refrigeração_Benfeitorias_Check USGAAP 2" xfId="7237" xr:uid="{00000000-0005-0000-0000-000071190000}"/>
    <cellStyle name="_Plan2_Refrigeração_Benfeitorias_Check USGAAP_1" xfId="7238" xr:uid="{00000000-0005-0000-0000-000072190000}"/>
    <cellStyle name="_Plan2_Refrigeração_Benfeitorias_Check USGAAP_1 2" xfId="7239" xr:uid="{00000000-0005-0000-0000-000073190000}"/>
    <cellStyle name="_Plan2_Refrigeração_Benfeitorias_Check USGAAP_2" xfId="7240" xr:uid="{00000000-0005-0000-0000-000074190000}"/>
    <cellStyle name="_Plan2_Refrigeração_Benfeitorias_Check USGAAP_2 2" xfId="7241" xr:uid="{00000000-0005-0000-0000-000075190000}"/>
    <cellStyle name="_Plan2_Refrigeração_Benfeitorias_Check USGAAP_Check USGAAP" xfId="7242" xr:uid="{00000000-0005-0000-0000-000076190000}"/>
    <cellStyle name="_Plan2_Refrigeração_Benfeitorias_Check USGAAP_Check USGAAP 2" xfId="7243" xr:uid="{00000000-0005-0000-0000-000077190000}"/>
    <cellStyle name="_Plan2_Refrigeração_Benfeitorias_OP Invest" xfId="7244" xr:uid="{00000000-0005-0000-0000-000078190000}"/>
    <cellStyle name="_Plan2_Refrigeração_Benfeitorias_OP Invest 2" xfId="7245" xr:uid="{00000000-0005-0000-0000-000079190000}"/>
    <cellStyle name="_Plan2_Refrigeração_Benfeitorias_Plan1" xfId="7246" xr:uid="{00000000-0005-0000-0000-00007A190000}"/>
    <cellStyle name="_Plan2_Refrigeração_Benfeitorias_Plan1 2" xfId="7247" xr:uid="{00000000-0005-0000-0000-00007B190000}"/>
    <cellStyle name="_Plan2_Refrigeração_Benfeitorias_Plan2" xfId="7248" xr:uid="{00000000-0005-0000-0000-00007C190000}"/>
    <cellStyle name="_Plan2_Refrigeração_Benfeitorias_Razão 2013" xfId="7249" xr:uid="{00000000-0005-0000-0000-00007D190000}"/>
    <cellStyle name="_Plan2_Refrigeração_Benfeitorias_Sheet2" xfId="7250" xr:uid="{00000000-0005-0000-0000-00007E190000}"/>
    <cellStyle name="_Plan2_Refrigeração_Benfeitorias_Sheet2 2" xfId="7251" xr:uid="{00000000-0005-0000-0000-00007F190000}"/>
    <cellStyle name="_Plan2_Refrigeração_Check USGAAP" xfId="7252" xr:uid="{00000000-0005-0000-0000-000080190000}"/>
    <cellStyle name="_Plan2_Refrigeração_HFM" xfId="7253" xr:uid="{00000000-0005-0000-0000-000081190000}"/>
    <cellStyle name="_Plan2_Refrigeração_HFM_APLICAÇÃO" xfId="7254" xr:uid="{00000000-0005-0000-0000-000082190000}"/>
    <cellStyle name="_Plan2_Refrigeração_HFM_APLICAÇÃO_HFM Dental" xfId="7255" xr:uid="{00000000-0005-0000-0000-000083190000}"/>
    <cellStyle name="_Plan2_Refrigeração_HFM_Check USGAAP" xfId="7256" xr:uid="{00000000-0005-0000-0000-000084190000}"/>
    <cellStyle name="_Plan2_Refrigeração_HFM_OP Invest" xfId="7257" xr:uid="{00000000-0005-0000-0000-000085190000}"/>
    <cellStyle name="_Plan2_Refrigeração_HFM_RECLAS DEPREC" xfId="7258" xr:uid="{00000000-0005-0000-0000-000086190000}"/>
    <cellStyle name="_Plan2_Refrigeração_HFM_SUPORTE ASTROMIG" xfId="7259" xr:uid="{00000000-0005-0000-0000-000087190000}"/>
    <cellStyle name="_Plan2_Refrigeração_Instalações" xfId="368" xr:uid="{00000000-0005-0000-0000-000088190000}"/>
    <cellStyle name="_Plan2_Refrigeração_Instalações 2" xfId="7260" xr:uid="{00000000-0005-0000-0000-000089190000}"/>
    <cellStyle name="_Plan2_Refrigeração_Instalações_APLICAÇÃO" xfId="7261" xr:uid="{00000000-0005-0000-0000-00008A190000}"/>
    <cellStyle name="_Plan2_Refrigeração_Instalações_APLICAÇÃO_HFM Dental" xfId="7262" xr:uid="{00000000-0005-0000-0000-00008B190000}"/>
    <cellStyle name="_Plan2_Refrigeração_Instalações_Check USGAAP" xfId="7263" xr:uid="{00000000-0005-0000-0000-00008C190000}"/>
    <cellStyle name="_Plan2_Refrigeração_Instalações_Check USGAAP 2" xfId="7264" xr:uid="{00000000-0005-0000-0000-00008D190000}"/>
    <cellStyle name="_Plan2_Refrigeração_Instalações_Check USGAAP_1" xfId="7265" xr:uid="{00000000-0005-0000-0000-00008E190000}"/>
    <cellStyle name="_Plan2_Refrigeração_Instalações_Check USGAAP_1 2" xfId="7266" xr:uid="{00000000-0005-0000-0000-00008F190000}"/>
    <cellStyle name="_Plan2_Refrigeração_Instalações_Check USGAAP_2" xfId="7267" xr:uid="{00000000-0005-0000-0000-000090190000}"/>
    <cellStyle name="_Plan2_Refrigeração_Instalações_Check USGAAP_2 2" xfId="7268" xr:uid="{00000000-0005-0000-0000-000091190000}"/>
    <cellStyle name="_Plan2_Refrigeração_Instalações_Check USGAAP_Check USGAAP" xfId="7269" xr:uid="{00000000-0005-0000-0000-000092190000}"/>
    <cellStyle name="_Plan2_Refrigeração_Instalações_Check USGAAP_Check USGAAP 2" xfId="7270" xr:uid="{00000000-0005-0000-0000-000093190000}"/>
    <cellStyle name="_Plan2_Refrigeração_Instalações_OP Invest" xfId="7271" xr:uid="{00000000-0005-0000-0000-000094190000}"/>
    <cellStyle name="_Plan2_Refrigeração_Instalações_OP Invest 2" xfId="7272" xr:uid="{00000000-0005-0000-0000-000095190000}"/>
    <cellStyle name="_Plan2_Refrigeração_Instalações_Plan1" xfId="7273" xr:uid="{00000000-0005-0000-0000-000096190000}"/>
    <cellStyle name="_Plan2_Refrigeração_Instalações_Plan1 2" xfId="7274" xr:uid="{00000000-0005-0000-0000-000097190000}"/>
    <cellStyle name="_Plan2_Refrigeração_Instalações_Plan2" xfId="7275" xr:uid="{00000000-0005-0000-0000-000098190000}"/>
    <cellStyle name="_Plan2_Refrigeração_Instalações_Razão 2013" xfId="7276" xr:uid="{00000000-0005-0000-0000-000099190000}"/>
    <cellStyle name="_Plan2_Refrigeração_Instalações_Sheet2" xfId="7277" xr:uid="{00000000-0005-0000-0000-00009A190000}"/>
    <cellStyle name="_Plan2_Refrigeração_Instalações_Sheet2 2" xfId="7278" xr:uid="{00000000-0005-0000-0000-00009B190000}"/>
    <cellStyle name="_Plan2_Refrigeração_IRenda" xfId="7279" xr:uid="{00000000-0005-0000-0000-00009C190000}"/>
    <cellStyle name="_Plan2_Refrigeração_IRenda_APLICAÇÃO" xfId="7280" xr:uid="{00000000-0005-0000-0000-00009D190000}"/>
    <cellStyle name="_Plan2_Refrigeração_IRenda_APLICAÇÃO_HFM Dental" xfId="7281" xr:uid="{00000000-0005-0000-0000-00009E190000}"/>
    <cellStyle name="_Plan2_Refrigeração_IRenda_Check USGAAP" xfId="7282" xr:uid="{00000000-0005-0000-0000-00009F190000}"/>
    <cellStyle name="_Plan2_Refrigeração_IRenda_OP Invest" xfId="7283" xr:uid="{00000000-0005-0000-0000-0000A0190000}"/>
    <cellStyle name="_Plan2_Refrigeração_LANÇAMENTO" xfId="7284" xr:uid="{00000000-0005-0000-0000-0000A1190000}"/>
    <cellStyle name="_Plan2_Refrigeração_LANÇAMENTO_APLICAÇÃO" xfId="7285" xr:uid="{00000000-0005-0000-0000-0000A2190000}"/>
    <cellStyle name="_Plan2_Refrigeração_LANÇAMENTO_APLICAÇÃO_HFM Dental" xfId="7286" xr:uid="{00000000-0005-0000-0000-0000A3190000}"/>
    <cellStyle name="_Plan2_Refrigeração_LANÇAMENTO_Check USGAAP" xfId="7287" xr:uid="{00000000-0005-0000-0000-0000A4190000}"/>
    <cellStyle name="_Plan2_Refrigeração_LANÇAMENTO_OP Invest" xfId="7288" xr:uid="{00000000-0005-0000-0000-0000A5190000}"/>
    <cellStyle name="_Plan2_Refrigeração_LANÇAMENTO_RECLAS DEPREC" xfId="7289" xr:uid="{00000000-0005-0000-0000-0000A6190000}"/>
    <cellStyle name="_Plan2_Refrigeração_LANÇAMENTO_SUPORTE ASTROMIG" xfId="7290" xr:uid="{00000000-0005-0000-0000-0000A7190000}"/>
    <cellStyle name="_Plan2_Refrigeração_MMU" xfId="369" xr:uid="{00000000-0005-0000-0000-0000A8190000}"/>
    <cellStyle name="_Plan2_Refrigeração_MMU 2" xfId="7291" xr:uid="{00000000-0005-0000-0000-0000A9190000}"/>
    <cellStyle name="_Plan2_Refrigeração_MMU_APLICAÇÃO" xfId="7292" xr:uid="{00000000-0005-0000-0000-0000AA190000}"/>
    <cellStyle name="_Plan2_Refrigeração_MMU_APLICAÇÃO_HFM Dental" xfId="7293" xr:uid="{00000000-0005-0000-0000-0000AB190000}"/>
    <cellStyle name="_Plan2_Refrigeração_MMU_Check USGAAP" xfId="7294" xr:uid="{00000000-0005-0000-0000-0000AC190000}"/>
    <cellStyle name="_Plan2_Refrigeração_MMU_Check USGAAP 2" xfId="7295" xr:uid="{00000000-0005-0000-0000-0000AD190000}"/>
    <cellStyle name="_Plan2_Refrigeração_MMU_Check USGAAP_1" xfId="7296" xr:uid="{00000000-0005-0000-0000-0000AE190000}"/>
    <cellStyle name="_Plan2_Refrigeração_MMU_Check USGAAP_1 2" xfId="7297" xr:uid="{00000000-0005-0000-0000-0000AF190000}"/>
    <cellStyle name="_Plan2_Refrigeração_MMU_Check USGAAP_2" xfId="7298" xr:uid="{00000000-0005-0000-0000-0000B0190000}"/>
    <cellStyle name="_Plan2_Refrigeração_MMU_Check USGAAP_2 2" xfId="7299" xr:uid="{00000000-0005-0000-0000-0000B1190000}"/>
    <cellStyle name="_Plan2_Refrigeração_MMU_Check USGAAP_Check USGAAP" xfId="7300" xr:uid="{00000000-0005-0000-0000-0000B2190000}"/>
    <cellStyle name="_Plan2_Refrigeração_MMU_Check USGAAP_Check USGAAP 2" xfId="7301" xr:uid="{00000000-0005-0000-0000-0000B3190000}"/>
    <cellStyle name="_Plan2_Refrigeração_MMU_OP Invest" xfId="7302" xr:uid="{00000000-0005-0000-0000-0000B4190000}"/>
    <cellStyle name="_Plan2_Refrigeração_MMU_OP Invest 2" xfId="7303" xr:uid="{00000000-0005-0000-0000-0000B5190000}"/>
    <cellStyle name="_Plan2_Refrigeração_MMU_Plan1" xfId="7304" xr:uid="{00000000-0005-0000-0000-0000B6190000}"/>
    <cellStyle name="_Plan2_Refrigeração_MMU_Plan1 2" xfId="7305" xr:uid="{00000000-0005-0000-0000-0000B7190000}"/>
    <cellStyle name="_Plan2_Refrigeração_MMU_Plan2" xfId="7306" xr:uid="{00000000-0005-0000-0000-0000B8190000}"/>
    <cellStyle name="_Plan2_Refrigeração_MMU_Razão 2013" xfId="7307" xr:uid="{00000000-0005-0000-0000-0000B9190000}"/>
    <cellStyle name="_Plan2_Refrigeração_MMU_Sheet2" xfId="7308" xr:uid="{00000000-0005-0000-0000-0000BA190000}"/>
    <cellStyle name="_Plan2_Refrigeração_MMU_Sheet2 2" xfId="7309" xr:uid="{00000000-0005-0000-0000-0000BB190000}"/>
    <cellStyle name="_Plan2_Refrigeração_OP Invest" xfId="7310" xr:uid="{00000000-0005-0000-0000-0000BC190000}"/>
    <cellStyle name="_Plan2_Refrigeração_Plan3" xfId="7311" xr:uid="{00000000-0005-0000-0000-0000BD190000}"/>
    <cellStyle name="_Plan2_Refrigeração_Plan3_APLICAÇÃO" xfId="7312" xr:uid="{00000000-0005-0000-0000-0000BE190000}"/>
    <cellStyle name="_Plan2_Refrigeração_Plan3_APLICAÇÃO_HFM Dental" xfId="7313" xr:uid="{00000000-0005-0000-0000-0000BF190000}"/>
    <cellStyle name="_Plan2_Refrigeração_Plan3_Check USGAAP" xfId="7314" xr:uid="{00000000-0005-0000-0000-0000C0190000}"/>
    <cellStyle name="_Plan2_Refrigeração_Plan3_OP Invest" xfId="7315" xr:uid="{00000000-0005-0000-0000-0000C1190000}"/>
    <cellStyle name="_Plan2_Refrigeração_Plan3_RECLAS DEPREC" xfId="7316" xr:uid="{00000000-0005-0000-0000-0000C2190000}"/>
    <cellStyle name="_Plan2_Refrigeração_Plan3_SUPORTE ASTROMIG" xfId="7317" xr:uid="{00000000-0005-0000-0000-0000C3190000}"/>
    <cellStyle name="_Plan2_Refrigeração_Prov Civeis" xfId="7318" xr:uid="{00000000-0005-0000-0000-0000C4190000}"/>
    <cellStyle name="_Plan2_Refrigeração_RECLAS DEPREC" xfId="7319" xr:uid="{00000000-0005-0000-0000-0000C5190000}"/>
    <cellStyle name="_Plan2_Refrigeração_Sheet9" xfId="7320" xr:uid="{00000000-0005-0000-0000-0000C6190000}"/>
    <cellStyle name="_Plan2_Refrigeração_Sheet9_APLICAÇÃO" xfId="7321" xr:uid="{00000000-0005-0000-0000-0000C7190000}"/>
    <cellStyle name="_Plan2_Refrigeração_Sheet9_APLICAÇÃO_HFM Dental" xfId="7322" xr:uid="{00000000-0005-0000-0000-0000C8190000}"/>
    <cellStyle name="_Plan2_Refrigeração_Sheet9_Check USGAAP" xfId="7323" xr:uid="{00000000-0005-0000-0000-0000C9190000}"/>
    <cellStyle name="_Plan2_Refrigeração_Sheet9_OP Invest" xfId="7324" xr:uid="{00000000-0005-0000-0000-0000CA190000}"/>
    <cellStyle name="_Plan2_Refrigeração_SUPORTE ASTROMIG" xfId="7325" xr:uid="{00000000-0005-0000-0000-0000CB190000}"/>
    <cellStyle name="_Plan2_Resumo Imobilizado" xfId="7326" xr:uid="{00000000-0005-0000-0000-0000CC190000}"/>
    <cellStyle name="_Plan2_Resumo Imobilizado_Check USGAAP" xfId="7327" xr:uid="{00000000-0005-0000-0000-0000CD190000}"/>
    <cellStyle name="_Plan2_Resumo Imobilizado_HFM Dental" xfId="7328" xr:uid="{00000000-0005-0000-0000-0000CE190000}"/>
    <cellStyle name="_Plan2_Reversão" xfId="7329" xr:uid="{00000000-0005-0000-0000-0000CF190000}"/>
    <cellStyle name="_Plan2_Reversão_APLICAÇÃO" xfId="7330" xr:uid="{00000000-0005-0000-0000-0000D0190000}"/>
    <cellStyle name="_Plan2_Reversão_APLICAÇÃO_HFM Dental" xfId="7331" xr:uid="{00000000-0005-0000-0000-0000D1190000}"/>
    <cellStyle name="_Plan2_Reversão_Check USGAAP" xfId="7332" xr:uid="{00000000-0005-0000-0000-0000D2190000}"/>
    <cellStyle name="_Plan2_Reversão_OP Invest" xfId="7333" xr:uid="{00000000-0005-0000-0000-0000D3190000}"/>
    <cellStyle name="_Plan2_Reversão_RECLAS DEPREC" xfId="7334" xr:uid="{00000000-0005-0000-0000-0000D4190000}"/>
    <cellStyle name="_Plan2_Reversão_SUPORTE ASTROMIG" xfId="7335" xr:uid="{00000000-0005-0000-0000-0000D5190000}"/>
    <cellStyle name="_Plan2_Saldo Local" xfId="7336" xr:uid="{00000000-0005-0000-0000-0000D6190000}"/>
    <cellStyle name="_Plan2_Sheet1" xfId="370" xr:uid="{00000000-0005-0000-0000-0000D7190000}"/>
    <cellStyle name="_Plan2_Sheet1 2" xfId="7337" xr:uid="{00000000-0005-0000-0000-0000D8190000}"/>
    <cellStyle name="_Plan2_Sheet1 3" xfId="7338" xr:uid="{00000000-0005-0000-0000-0000D9190000}"/>
    <cellStyle name="_Plan2_Sheet1_APLICAÇÃO" xfId="7339" xr:uid="{00000000-0005-0000-0000-0000DA190000}"/>
    <cellStyle name="_Plan2_Sheet1_APLICAÇÃO_HFM Dental" xfId="7340" xr:uid="{00000000-0005-0000-0000-0000DB190000}"/>
    <cellStyle name="_Plan2_Sheet1_Check USGAAP" xfId="7341" xr:uid="{00000000-0005-0000-0000-0000DC190000}"/>
    <cellStyle name="_Plan2_Sheet1_DE-PARA" xfId="7342" xr:uid="{00000000-0005-0000-0000-0000DD190000}"/>
    <cellStyle name="_Plan2_Sheet1_DEVOLUÇÃO DE COMPETENCIA" xfId="7343" xr:uid="{00000000-0005-0000-0000-0000DE190000}"/>
    <cellStyle name="_Plan2_Sheet1_Estimado Dental Affinity" xfId="7344" xr:uid="{00000000-0005-0000-0000-0000DF190000}"/>
    <cellStyle name="_Plan2_Sheet1_OP Invest" xfId="7345" xr:uid="{00000000-0005-0000-0000-0000E0190000}"/>
    <cellStyle name="_Plan2_Sheet1_Pagnet 042015" xfId="7346" xr:uid="{00000000-0005-0000-0000-0000E1190000}"/>
    <cellStyle name="_Plan2_Sheet1_Plan1" xfId="7347" xr:uid="{00000000-0005-0000-0000-0000E2190000}"/>
    <cellStyle name="_Plan2_Sheet1_Plan2" xfId="7348" xr:uid="{00000000-0005-0000-0000-0000E3190000}"/>
    <cellStyle name="_Plan2_Sheet1_Plan3" xfId="7349" xr:uid="{00000000-0005-0000-0000-0000E4190000}"/>
    <cellStyle name="_Plan2_Sheet1_Plan5" xfId="7350" xr:uid="{00000000-0005-0000-0000-0000E5190000}"/>
    <cellStyle name="_Plan2_Sheet1_Plan8" xfId="7351" xr:uid="{00000000-0005-0000-0000-0000E6190000}"/>
    <cellStyle name="_Plan2_Sheet1_RAZÃO 052015" xfId="7352" xr:uid="{00000000-0005-0000-0000-0000E7190000}"/>
    <cellStyle name="_Plan2_Sheet1_RECLAS DEPREC" xfId="7353" xr:uid="{00000000-0005-0000-0000-0000E8190000}"/>
    <cellStyle name="_Plan2_Sheet1_Sheet2" xfId="7354" xr:uid="{00000000-0005-0000-0000-0000E9190000}"/>
    <cellStyle name="_Plan2_Sheet1_Sheet3" xfId="7355" xr:uid="{00000000-0005-0000-0000-0000EA190000}"/>
    <cellStyle name="_Plan2_Sheet1_Suporte" xfId="7356" xr:uid="{00000000-0005-0000-0000-0000EB190000}"/>
    <cellStyle name="_Plan2_Sheet1_SUPORTE ASTROMIG" xfId="7357" xr:uid="{00000000-0005-0000-0000-0000EC190000}"/>
    <cellStyle name="_Plan2_Sheet1_Trial Balance_Dental" xfId="7358" xr:uid="{00000000-0005-0000-0000-0000ED190000}"/>
    <cellStyle name="_Plan2_Sheet1_Trial Balance_Dental_HFM Dental" xfId="7359" xr:uid="{00000000-0005-0000-0000-0000EE190000}"/>
    <cellStyle name="_Plan2_Sheet2" xfId="7360" xr:uid="{00000000-0005-0000-0000-0000EF190000}"/>
    <cellStyle name="_Plan2_Sheet2 2" xfId="7361" xr:uid="{00000000-0005-0000-0000-0000F0190000}"/>
    <cellStyle name="_Plan2_Sheet2 3" xfId="7362" xr:uid="{00000000-0005-0000-0000-0000F1190000}"/>
    <cellStyle name="_Plan2_Sheet2_1" xfId="7363" xr:uid="{00000000-0005-0000-0000-0000F2190000}"/>
    <cellStyle name="_Plan2_Sheet2_APLICAÇÃO" xfId="7364" xr:uid="{00000000-0005-0000-0000-0000F3190000}"/>
    <cellStyle name="_Plan2_Sheet2_APLICAÇÃO_HFM Dental" xfId="7365" xr:uid="{00000000-0005-0000-0000-0000F4190000}"/>
    <cellStyle name="_Plan2_Sheet2_Check USGAAP" xfId="7366" xr:uid="{00000000-0005-0000-0000-0000F5190000}"/>
    <cellStyle name="_Plan2_Sheet2_DEVOLUÇÃO DE COMPETENCIA" xfId="7367" xr:uid="{00000000-0005-0000-0000-0000F6190000}"/>
    <cellStyle name="_Plan2_Sheet2_Estimado Dental Affinity" xfId="7368" xr:uid="{00000000-0005-0000-0000-0000F7190000}"/>
    <cellStyle name="_Plan2_Sheet2_OP Invest" xfId="7369" xr:uid="{00000000-0005-0000-0000-0000F8190000}"/>
    <cellStyle name="_Plan2_Sheet2_Plan1" xfId="7370" xr:uid="{00000000-0005-0000-0000-0000F9190000}"/>
    <cellStyle name="_Plan2_Sheet2_Plan5" xfId="7371" xr:uid="{00000000-0005-0000-0000-0000FA190000}"/>
    <cellStyle name="_Plan2_Sheet2_Plan8" xfId="7372" xr:uid="{00000000-0005-0000-0000-0000FB190000}"/>
    <cellStyle name="_Plan2_Sheet2_RAZÃO 052015" xfId="7373" xr:uid="{00000000-0005-0000-0000-0000FC190000}"/>
    <cellStyle name="_Plan2_Sheet2_RECLAS DEPREC" xfId="7374" xr:uid="{00000000-0005-0000-0000-0000FD190000}"/>
    <cellStyle name="_Plan2_Sheet2_Suporte" xfId="7375" xr:uid="{00000000-0005-0000-0000-0000FE190000}"/>
    <cellStyle name="_Plan2_Sheet2_Suporte 2" xfId="7376" xr:uid="{00000000-0005-0000-0000-0000FF190000}"/>
    <cellStyle name="_Plan2_Sheet2_SUPORTE ASTROMIG" xfId="7377" xr:uid="{00000000-0005-0000-0000-0000001A0000}"/>
    <cellStyle name="_Plan2_Sheet3" xfId="371" xr:uid="{00000000-0005-0000-0000-0000011A0000}"/>
    <cellStyle name="_Plan2_Sheet3 2" xfId="7378" xr:uid="{00000000-0005-0000-0000-0000021A0000}"/>
    <cellStyle name="_Plan2_Sheet3_1" xfId="7379" xr:uid="{00000000-0005-0000-0000-0000031A0000}"/>
    <cellStyle name="_Plan2_Sheet3_APLICAÇÃO" xfId="7380" xr:uid="{00000000-0005-0000-0000-0000041A0000}"/>
    <cellStyle name="_Plan2_Sheet3_APLICAÇÃO_HFM Dental" xfId="7381" xr:uid="{00000000-0005-0000-0000-0000051A0000}"/>
    <cellStyle name="_Plan2_Sheet3_Check USGAAP" xfId="7382" xr:uid="{00000000-0005-0000-0000-0000061A0000}"/>
    <cellStyle name="_Plan2_Sheet3_HFM" xfId="7383" xr:uid="{00000000-0005-0000-0000-0000071A0000}"/>
    <cellStyle name="_Plan2_Sheet3_HFM_APLICAÇÃO" xfId="7384" xr:uid="{00000000-0005-0000-0000-0000081A0000}"/>
    <cellStyle name="_Plan2_Sheet3_HFM_APLICAÇÃO_HFM Dental" xfId="7385" xr:uid="{00000000-0005-0000-0000-0000091A0000}"/>
    <cellStyle name="_Plan2_Sheet3_HFM_Check USGAAP" xfId="7386" xr:uid="{00000000-0005-0000-0000-00000A1A0000}"/>
    <cellStyle name="_Plan2_Sheet3_HFM_OP Invest" xfId="7387" xr:uid="{00000000-0005-0000-0000-00000B1A0000}"/>
    <cellStyle name="_Plan2_Sheet3_HFM_RECLAS DEPREC" xfId="7388" xr:uid="{00000000-0005-0000-0000-00000C1A0000}"/>
    <cellStyle name="_Plan2_Sheet3_HFM_SUPORTE ASTROMIG" xfId="7389" xr:uid="{00000000-0005-0000-0000-00000D1A0000}"/>
    <cellStyle name="_Plan2_Sheet3_IRenda" xfId="7390" xr:uid="{00000000-0005-0000-0000-00000E1A0000}"/>
    <cellStyle name="_Plan2_Sheet3_IRenda_APLICAÇÃO" xfId="7391" xr:uid="{00000000-0005-0000-0000-00000F1A0000}"/>
    <cellStyle name="_Plan2_Sheet3_IRenda_APLICAÇÃO_HFM Dental" xfId="7392" xr:uid="{00000000-0005-0000-0000-0000101A0000}"/>
    <cellStyle name="_Plan2_Sheet3_IRenda_Check USGAAP" xfId="7393" xr:uid="{00000000-0005-0000-0000-0000111A0000}"/>
    <cellStyle name="_Plan2_Sheet3_IRenda_OP Invest" xfId="7394" xr:uid="{00000000-0005-0000-0000-0000121A0000}"/>
    <cellStyle name="_Plan2_Sheet3_LANÇAMENTO" xfId="7395" xr:uid="{00000000-0005-0000-0000-0000131A0000}"/>
    <cellStyle name="_Plan2_Sheet3_LANÇAMENTO_APLICAÇÃO" xfId="7396" xr:uid="{00000000-0005-0000-0000-0000141A0000}"/>
    <cellStyle name="_Plan2_Sheet3_LANÇAMENTO_APLICAÇÃO_HFM Dental" xfId="7397" xr:uid="{00000000-0005-0000-0000-0000151A0000}"/>
    <cellStyle name="_Plan2_Sheet3_LANÇAMENTO_Check USGAAP" xfId="7398" xr:uid="{00000000-0005-0000-0000-0000161A0000}"/>
    <cellStyle name="_Plan2_Sheet3_LANÇAMENTO_OP Invest" xfId="7399" xr:uid="{00000000-0005-0000-0000-0000171A0000}"/>
    <cellStyle name="_Plan2_Sheet3_LANÇAMENTO_RECLAS DEPREC" xfId="7400" xr:uid="{00000000-0005-0000-0000-0000181A0000}"/>
    <cellStyle name="_Plan2_Sheet3_LANÇAMENTO_SUPORTE ASTROMIG" xfId="7401" xr:uid="{00000000-0005-0000-0000-0000191A0000}"/>
    <cellStyle name="_Plan2_Sheet3_OP Invest" xfId="7402" xr:uid="{00000000-0005-0000-0000-00001A1A0000}"/>
    <cellStyle name="_Plan2_Sheet3_Plan3" xfId="7403" xr:uid="{00000000-0005-0000-0000-00001B1A0000}"/>
    <cellStyle name="_Plan2_Sheet3_Plan3_APLICAÇÃO" xfId="7404" xr:uid="{00000000-0005-0000-0000-00001C1A0000}"/>
    <cellStyle name="_Plan2_Sheet3_Plan3_APLICAÇÃO_HFM Dental" xfId="7405" xr:uid="{00000000-0005-0000-0000-00001D1A0000}"/>
    <cellStyle name="_Plan2_Sheet3_Plan3_Check USGAAP" xfId="7406" xr:uid="{00000000-0005-0000-0000-00001E1A0000}"/>
    <cellStyle name="_Plan2_Sheet3_Plan3_OP Invest" xfId="7407" xr:uid="{00000000-0005-0000-0000-00001F1A0000}"/>
    <cellStyle name="_Plan2_Sheet3_Plan3_RECLAS DEPREC" xfId="7408" xr:uid="{00000000-0005-0000-0000-0000201A0000}"/>
    <cellStyle name="_Plan2_Sheet3_Plan3_SUPORTE ASTROMIG" xfId="7409" xr:uid="{00000000-0005-0000-0000-0000211A0000}"/>
    <cellStyle name="_Plan2_Sheet3_Prov Civeis" xfId="7410" xr:uid="{00000000-0005-0000-0000-0000221A0000}"/>
    <cellStyle name="_Plan2_Sheet3_RECLAS DEPREC" xfId="7411" xr:uid="{00000000-0005-0000-0000-0000231A0000}"/>
    <cellStyle name="_Plan2_Sheet3_Sheet9" xfId="7412" xr:uid="{00000000-0005-0000-0000-0000241A0000}"/>
    <cellStyle name="_Plan2_Sheet3_Sheet9_APLICAÇÃO" xfId="7413" xr:uid="{00000000-0005-0000-0000-0000251A0000}"/>
    <cellStyle name="_Plan2_Sheet3_Sheet9_APLICAÇÃO_HFM Dental" xfId="7414" xr:uid="{00000000-0005-0000-0000-0000261A0000}"/>
    <cellStyle name="_Plan2_Sheet3_Sheet9_Check USGAAP" xfId="7415" xr:uid="{00000000-0005-0000-0000-0000271A0000}"/>
    <cellStyle name="_Plan2_Sheet3_Sheet9_OP Invest" xfId="7416" xr:uid="{00000000-0005-0000-0000-0000281A0000}"/>
    <cellStyle name="_Plan2_Sheet3_SUPORTE ASTROMIG" xfId="7417" xr:uid="{00000000-0005-0000-0000-0000291A0000}"/>
    <cellStyle name="_Plan2_Software" xfId="372" xr:uid="{00000000-0005-0000-0000-00002A1A0000}"/>
    <cellStyle name="_Plan2_SOFTWARE_1" xfId="7418" xr:uid="{00000000-0005-0000-0000-00002B1A0000}"/>
    <cellStyle name="_Plan2_SOFTWARE_2" xfId="7419" xr:uid="{00000000-0005-0000-0000-00002C1A0000}"/>
    <cellStyle name="_Plan2_SOFTWARE_2_HFM Dental" xfId="7420" xr:uid="{00000000-0005-0000-0000-00002D1A0000}"/>
    <cellStyle name="_Plan2_Software_APLICAÇÃO" xfId="7421" xr:uid="{00000000-0005-0000-0000-00002E1A0000}"/>
    <cellStyle name="_Plan2_Software_APLICAÇÃO_HFM Dental" xfId="7422" xr:uid="{00000000-0005-0000-0000-00002F1A0000}"/>
    <cellStyle name="_Plan2_Software_Check USGAAP" xfId="7423" xr:uid="{00000000-0005-0000-0000-0000301A0000}"/>
    <cellStyle name="_Plan2_Software_HFM" xfId="7424" xr:uid="{00000000-0005-0000-0000-0000311A0000}"/>
    <cellStyle name="_Plan2_Software_HFM_APLICAÇÃO" xfId="7425" xr:uid="{00000000-0005-0000-0000-0000321A0000}"/>
    <cellStyle name="_Plan2_Software_HFM_APLICAÇÃO_HFM Dental" xfId="7426" xr:uid="{00000000-0005-0000-0000-0000331A0000}"/>
    <cellStyle name="_Plan2_Software_HFM_Check USGAAP" xfId="7427" xr:uid="{00000000-0005-0000-0000-0000341A0000}"/>
    <cellStyle name="_Plan2_Software_HFM_OP Invest" xfId="7428" xr:uid="{00000000-0005-0000-0000-0000351A0000}"/>
    <cellStyle name="_Plan2_Software_HFM_RECLAS DEPREC" xfId="7429" xr:uid="{00000000-0005-0000-0000-0000361A0000}"/>
    <cellStyle name="_Plan2_Software_HFM_SUPORTE ASTROMIG" xfId="7430" xr:uid="{00000000-0005-0000-0000-0000371A0000}"/>
    <cellStyle name="_Plan2_Software_IRenda" xfId="7431" xr:uid="{00000000-0005-0000-0000-0000381A0000}"/>
    <cellStyle name="_Plan2_Software_IRenda_APLICAÇÃO" xfId="7432" xr:uid="{00000000-0005-0000-0000-0000391A0000}"/>
    <cellStyle name="_Plan2_Software_IRenda_APLICAÇÃO_HFM Dental" xfId="7433" xr:uid="{00000000-0005-0000-0000-00003A1A0000}"/>
    <cellStyle name="_Plan2_Software_IRenda_Check USGAAP" xfId="7434" xr:uid="{00000000-0005-0000-0000-00003B1A0000}"/>
    <cellStyle name="_Plan2_Software_IRenda_OP Invest" xfId="7435" xr:uid="{00000000-0005-0000-0000-00003C1A0000}"/>
    <cellStyle name="_Plan2_Software_LANÇAMENTO" xfId="7436" xr:uid="{00000000-0005-0000-0000-00003D1A0000}"/>
    <cellStyle name="_Plan2_Software_LANÇAMENTO_APLICAÇÃO" xfId="7437" xr:uid="{00000000-0005-0000-0000-00003E1A0000}"/>
    <cellStyle name="_Plan2_Software_LANÇAMENTO_APLICAÇÃO_HFM Dental" xfId="7438" xr:uid="{00000000-0005-0000-0000-00003F1A0000}"/>
    <cellStyle name="_Plan2_Software_LANÇAMENTO_Check USGAAP" xfId="7439" xr:uid="{00000000-0005-0000-0000-0000401A0000}"/>
    <cellStyle name="_Plan2_Software_LANÇAMENTO_OP Invest" xfId="7440" xr:uid="{00000000-0005-0000-0000-0000411A0000}"/>
    <cellStyle name="_Plan2_Software_LANÇAMENTO_RECLAS DEPREC" xfId="7441" xr:uid="{00000000-0005-0000-0000-0000421A0000}"/>
    <cellStyle name="_Plan2_Software_LANÇAMENTO_SUPORTE ASTROMIG" xfId="7442" xr:uid="{00000000-0005-0000-0000-0000431A0000}"/>
    <cellStyle name="_Plan2_Software_LOTE (2)" xfId="7443" xr:uid="{00000000-0005-0000-0000-0000441A0000}"/>
    <cellStyle name="_Plan2_Software_LOTE (2)_Check USGAAP" xfId="7444" xr:uid="{00000000-0005-0000-0000-0000451A0000}"/>
    <cellStyle name="_Plan2_Software_LOTE (2)_HFM Dental" xfId="7445" xr:uid="{00000000-0005-0000-0000-0000461A0000}"/>
    <cellStyle name="_Plan2_Software_LOTE (2)_OP Invest" xfId="7446" xr:uid="{00000000-0005-0000-0000-0000471A0000}"/>
    <cellStyle name="_Plan2_Software_LOTE (2)_Sheet2" xfId="7447" xr:uid="{00000000-0005-0000-0000-0000481A0000}"/>
    <cellStyle name="_Plan2_Software_LOTE (2)_Sheet2_RECLAS DEPREC" xfId="7448" xr:uid="{00000000-0005-0000-0000-0000491A0000}"/>
    <cellStyle name="_Plan2_Software_OP Invest" xfId="7449" xr:uid="{00000000-0005-0000-0000-00004A1A0000}"/>
    <cellStyle name="_Plan2_Software_Plan3" xfId="7450" xr:uid="{00000000-0005-0000-0000-00004B1A0000}"/>
    <cellStyle name="_Plan2_Software_Plan3_APLICAÇÃO" xfId="7451" xr:uid="{00000000-0005-0000-0000-00004C1A0000}"/>
    <cellStyle name="_Plan2_Software_Plan3_APLICAÇÃO_HFM Dental" xfId="7452" xr:uid="{00000000-0005-0000-0000-00004D1A0000}"/>
    <cellStyle name="_Plan2_Software_Plan3_Check USGAAP" xfId="7453" xr:uid="{00000000-0005-0000-0000-00004E1A0000}"/>
    <cellStyle name="_Plan2_Software_Plan3_OP Invest" xfId="7454" xr:uid="{00000000-0005-0000-0000-00004F1A0000}"/>
    <cellStyle name="_Plan2_Software_Plan3_RECLAS DEPREC" xfId="7455" xr:uid="{00000000-0005-0000-0000-0000501A0000}"/>
    <cellStyle name="_Plan2_Software_Plan3_SUPORTE ASTROMIG" xfId="7456" xr:uid="{00000000-0005-0000-0000-0000511A0000}"/>
    <cellStyle name="_Plan2_Software_Prov Civeis" xfId="7457" xr:uid="{00000000-0005-0000-0000-0000521A0000}"/>
    <cellStyle name="_Plan2_Software_RECLAS DEPREC" xfId="7458" xr:uid="{00000000-0005-0000-0000-0000531A0000}"/>
    <cellStyle name="_Plan2_Software_Sheet9" xfId="7459" xr:uid="{00000000-0005-0000-0000-0000541A0000}"/>
    <cellStyle name="_Plan2_Software_Sheet9_APLICAÇÃO" xfId="7460" xr:uid="{00000000-0005-0000-0000-0000551A0000}"/>
    <cellStyle name="_Plan2_Software_Sheet9_APLICAÇÃO_HFM Dental" xfId="7461" xr:uid="{00000000-0005-0000-0000-0000561A0000}"/>
    <cellStyle name="_Plan2_Software_Sheet9_Check USGAAP" xfId="7462" xr:uid="{00000000-0005-0000-0000-0000571A0000}"/>
    <cellStyle name="_Plan2_Software_Sheet9_OP Invest" xfId="7463" xr:uid="{00000000-0005-0000-0000-0000581A0000}"/>
    <cellStyle name="_Plan2_Software_Software2" xfId="7464" xr:uid="{00000000-0005-0000-0000-0000591A0000}"/>
    <cellStyle name="_Plan2_Software_Software2 2" xfId="7465" xr:uid="{00000000-0005-0000-0000-00005A1A0000}"/>
    <cellStyle name="_Plan2_Software_Software2_Check USGAAP" xfId="7466" xr:uid="{00000000-0005-0000-0000-00005B1A0000}"/>
    <cellStyle name="_Plan2_Software_Software2_Check USGAAP 2" xfId="7467" xr:uid="{00000000-0005-0000-0000-00005C1A0000}"/>
    <cellStyle name="_Plan2_Software_Software2_Check USGAAP_1" xfId="7468" xr:uid="{00000000-0005-0000-0000-00005D1A0000}"/>
    <cellStyle name="_Plan2_Software_Software2_Check USGAAP_1 2" xfId="7469" xr:uid="{00000000-0005-0000-0000-00005E1A0000}"/>
    <cellStyle name="_Plan2_Software_Software2_Check USGAAP_2" xfId="7470" xr:uid="{00000000-0005-0000-0000-00005F1A0000}"/>
    <cellStyle name="_Plan2_Software_Software2_Check USGAAP_2 2" xfId="7471" xr:uid="{00000000-0005-0000-0000-0000601A0000}"/>
    <cellStyle name="_Plan2_Software_Software2_Check USGAAP_Check USGAAP" xfId="7472" xr:uid="{00000000-0005-0000-0000-0000611A0000}"/>
    <cellStyle name="_Plan2_Software_Software2_Check USGAAP_Check USGAAP 2" xfId="7473" xr:uid="{00000000-0005-0000-0000-0000621A0000}"/>
    <cellStyle name="_Plan2_Software_Software2_HFM Dental" xfId="7474" xr:uid="{00000000-0005-0000-0000-0000631A0000}"/>
    <cellStyle name="_Plan2_Software_Software2_OP Invest" xfId="7475" xr:uid="{00000000-0005-0000-0000-0000641A0000}"/>
    <cellStyle name="_Plan2_Software_Software2_OP Invest 2" xfId="7476" xr:uid="{00000000-0005-0000-0000-0000651A0000}"/>
    <cellStyle name="_Plan2_Software_Software2_Sheet2" xfId="7477" xr:uid="{00000000-0005-0000-0000-0000661A0000}"/>
    <cellStyle name="_Plan2_Software_SUPORTE ASTROMIG" xfId="7478" xr:uid="{00000000-0005-0000-0000-0000671A0000}"/>
    <cellStyle name="_Plan2_Software_Trial Balance_Dental" xfId="7479" xr:uid="{00000000-0005-0000-0000-0000681A0000}"/>
    <cellStyle name="_Plan2_Software_Trial Balance_Dental_HFM Dental" xfId="7480" xr:uid="{00000000-0005-0000-0000-0000691A0000}"/>
    <cellStyle name="_Plan2_Software2" xfId="7481" xr:uid="{00000000-0005-0000-0000-00006A1A0000}"/>
    <cellStyle name="_Plan2_Software2_APLICAÇÃO" xfId="7482" xr:uid="{00000000-0005-0000-0000-00006B1A0000}"/>
    <cellStyle name="_Plan2_Software2_APLICAÇÃO_HFM Dental" xfId="7483" xr:uid="{00000000-0005-0000-0000-00006C1A0000}"/>
    <cellStyle name="_Plan2_Software2_Check USGAAP" xfId="7484" xr:uid="{00000000-0005-0000-0000-00006D1A0000}"/>
    <cellStyle name="_Plan2_Software2_HFM" xfId="7485" xr:uid="{00000000-0005-0000-0000-00006E1A0000}"/>
    <cellStyle name="_Plan2_Software2_HFM_APLICAÇÃO" xfId="7486" xr:uid="{00000000-0005-0000-0000-00006F1A0000}"/>
    <cellStyle name="_Plan2_Software2_HFM_APLICAÇÃO_HFM Dental" xfId="7487" xr:uid="{00000000-0005-0000-0000-0000701A0000}"/>
    <cellStyle name="_Plan2_Software2_HFM_Check USGAAP" xfId="7488" xr:uid="{00000000-0005-0000-0000-0000711A0000}"/>
    <cellStyle name="_Plan2_Software2_HFM_OP Invest" xfId="7489" xr:uid="{00000000-0005-0000-0000-0000721A0000}"/>
    <cellStyle name="_Plan2_Software2_HFM_RECLAS DEPREC" xfId="7490" xr:uid="{00000000-0005-0000-0000-0000731A0000}"/>
    <cellStyle name="_Plan2_Software2_HFM_SUPORTE ASTROMIG" xfId="7491" xr:uid="{00000000-0005-0000-0000-0000741A0000}"/>
    <cellStyle name="_Plan2_Software2_IRenda" xfId="7492" xr:uid="{00000000-0005-0000-0000-0000751A0000}"/>
    <cellStyle name="_Plan2_Software2_IRenda_APLICAÇÃO" xfId="7493" xr:uid="{00000000-0005-0000-0000-0000761A0000}"/>
    <cellStyle name="_Plan2_Software2_IRenda_APLICAÇÃO_HFM Dental" xfId="7494" xr:uid="{00000000-0005-0000-0000-0000771A0000}"/>
    <cellStyle name="_Plan2_Software2_IRenda_Check USGAAP" xfId="7495" xr:uid="{00000000-0005-0000-0000-0000781A0000}"/>
    <cellStyle name="_Plan2_Software2_IRenda_OP Invest" xfId="7496" xr:uid="{00000000-0005-0000-0000-0000791A0000}"/>
    <cellStyle name="_Plan2_Software2_LANÇAMENTO" xfId="7497" xr:uid="{00000000-0005-0000-0000-00007A1A0000}"/>
    <cellStyle name="_Plan2_Software2_LANÇAMENTO_APLICAÇÃO" xfId="7498" xr:uid="{00000000-0005-0000-0000-00007B1A0000}"/>
    <cellStyle name="_Plan2_Software2_LANÇAMENTO_APLICAÇÃO_HFM Dental" xfId="7499" xr:uid="{00000000-0005-0000-0000-00007C1A0000}"/>
    <cellStyle name="_Plan2_Software2_LANÇAMENTO_Check USGAAP" xfId="7500" xr:uid="{00000000-0005-0000-0000-00007D1A0000}"/>
    <cellStyle name="_Plan2_Software2_LANÇAMENTO_OP Invest" xfId="7501" xr:uid="{00000000-0005-0000-0000-00007E1A0000}"/>
    <cellStyle name="_Plan2_Software2_LANÇAMENTO_RECLAS DEPREC" xfId="7502" xr:uid="{00000000-0005-0000-0000-00007F1A0000}"/>
    <cellStyle name="_Plan2_Software2_LANÇAMENTO_SUPORTE ASTROMIG" xfId="7503" xr:uid="{00000000-0005-0000-0000-0000801A0000}"/>
    <cellStyle name="_Plan2_Software2_OP Invest" xfId="7504" xr:uid="{00000000-0005-0000-0000-0000811A0000}"/>
    <cellStyle name="_Plan2_Software2_Plan3" xfId="7505" xr:uid="{00000000-0005-0000-0000-0000821A0000}"/>
    <cellStyle name="_Plan2_Software2_Plan3_APLICAÇÃO" xfId="7506" xr:uid="{00000000-0005-0000-0000-0000831A0000}"/>
    <cellStyle name="_Plan2_Software2_Plan3_APLICAÇÃO_HFM Dental" xfId="7507" xr:uid="{00000000-0005-0000-0000-0000841A0000}"/>
    <cellStyle name="_Plan2_Software2_Plan3_Check USGAAP" xfId="7508" xr:uid="{00000000-0005-0000-0000-0000851A0000}"/>
    <cellStyle name="_Plan2_Software2_Plan3_OP Invest" xfId="7509" xr:uid="{00000000-0005-0000-0000-0000861A0000}"/>
    <cellStyle name="_Plan2_Software2_Plan3_RECLAS DEPREC" xfId="7510" xr:uid="{00000000-0005-0000-0000-0000871A0000}"/>
    <cellStyle name="_Plan2_Software2_Plan3_SUPORTE ASTROMIG" xfId="7511" xr:uid="{00000000-0005-0000-0000-0000881A0000}"/>
    <cellStyle name="_Plan2_Software2_RECLAS DEPREC" xfId="7512" xr:uid="{00000000-0005-0000-0000-0000891A0000}"/>
    <cellStyle name="_Plan2_Software2_Sheet9" xfId="7513" xr:uid="{00000000-0005-0000-0000-00008A1A0000}"/>
    <cellStyle name="_Plan2_Software2_Sheet9_APLICAÇÃO" xfId="7514" xr:uid="{00000000-0005-0000-0000-00008B1A0000}"/>
    <cellStyle name="_Plan2_Software2_Sheet9_APLICAÇÃO_HFM Dental" xfId="7515" xr:uid="{00000000-0005-0000-0000-00008C1A0000}"/>
    <cellStyle name="_Plan2_Software2_Sheet9_Check USGAAP" xfId="7516" xr:uid="{00000000-0005-0000-0000-00008D1A0000}"/>
    <cellStyle name="_Plan2_Software2_Sheet9_OP Invest" xfId="7517" xr:uid="{00000000-0005-0000-0000-00008E1A0000}"/>
    <cellStyle name="_Plan2_Software2_SUPORTE ASTROMIG" xfId="7518" xr:uid="{00000000-0005-0000-0000-00008F1A0000}"/>
    <cellStyle name="_Plan2_Suporte" xfId="7519" xr:uid="{00000000-0005-0000-0000-0000901A0000}"/>
    <cellStyle name="_Plan2_Suporte 2" xfId="7520" xr:uid="{00000000-0005-0000-0000-0000911A0000}"/>
    <cellStyle name="_Plan2_Trial Balance_Dental" xfId="7521" xr:uid="{00000000-0005-0000-0000-0000921A0000}"/>
    <cellStyle name="_Plan2_Trial Balance_Dental_HFM Dental" xfId="7522" xr:uid="{00000000-0005-0000-0000-0000931A0000}"/>
    <cellStyle name="_Plan2_Veiculos" xfId="373" xr:uid="{00000000-0005-0000-0000-0000941A0000}"/>
    <cellStyle name="_Plan2_Veículos" xfId="374" xr:uid="{00000000-0005-0000-0000-0000951A0000}"/>
    <cellStyle name="_Plan2_Veiculos_1" xfId="7523" xr:uid="{00000000-0005-0000-0000-0000961A0000}"/>
    <cellStyle name="_Plan2_Veiculos_2" xfId="7524" xr:uid="{00000000-0005-0000-0000-0000971A0000}"/>
    <cellStyle name="_Plan2_Veiculos_2_HFM Dental" xfId="7525" xr:uid="{00000000-0005-0000-0000-0000981A0000}"/>
    <cellStyle name="_Plan2_Veiculos_APLICAÇÃO" xfId="7526" xr:uid="{00000000-0005-0000-0000-0000991A0000}"/>
    <cellStyle name="_Plan2_Veículos_APLICAÇÃO" xfId="7527" xr:uid="{00000000-0005-0000-0000-00009A1A0000}"/>
    <cellStyle name="_Plan2_Veiculos_APLICAÇÃO_HFM Dental" xfId="7528" xr:uid="{00000000-0005-0000-0000-00009B1A0000}"/>
    <cellStyle name="_Plan2_Veículos_APLICAÇÃO_HFM Dental" xfId="7529" xr:uid="{00000000-0005-0000-0000-00009C1A0000}"/>
    <cellStyle name="_Plan2_Veiculos_Check USGAAP" xfId="7530" xr:uid="{00000000-0005-0000-0000-00009D1A0000}"/>
    <cellStyle name="_Plan2_Veículos_Check USGAAP" xfId="7531" xr:uid="{00000000-0005-0000-0000-00009E1A0000}"/>
    <cellStyle name="_Plan2_Veículos_HFM" xfId="7532" xr:uid="{00000000-0005-0000-0000-00009F1A0000}"/>
    <cellStyle name="_Plan2_Veículos_HFM_APLICAÇÃO" xfId="7533" xr:uid="{00000000-0005-0000-0000-0000A01A0000}"/>
    <cellStyle name="_Plan2_Veículos_HFM_APLICAÇÃO_HFM Dental" xfId="7534" xr:uid="{00000000-0005-0000-0000-0000A11A0000}"/>
    <cellStyle name="_Plan2_Veículos_HFM_Check USGAAP" xfId="7535" xr:uid="{00000000-0005-0000-0000-0000A21A0000}"/>
    <cellStyle name="_Plan2_Veículos_HFM_OP Invest" xfId="7536" xr:uid="{00000000-0005-0000-0000-0000A31A0000}"/>
    <cellStyle name="_Plan2_Veículos_HFM_RECLAS DEPREC" xfId="7537" xr:uid="{00000000-0005-0000-0000-0000A41A0000}"/>
    <cellStyle name="_Plan2_Veículos_HFM_SUPORTE ASTROMIG" xfId="7538" xr:uid="{00000000-0005-0000-0000-0000A51A0000}"/>
    <cellStyle name="_Plan2_Veículos_IRenda" xfId="7539" xr:uid="{00000000-0005-0000-0000-0000A61A0000}"/>
    <cellStyle name="_Plan2_Veículos_IRenda_APLICAÇÃO" xfId="7540" xr:uid="{00000000-0005-0000-0000-0000A71A0000}"/>
    <cellStyle name="_Plan2_Veículos_IRenda_APLICAÇÃO_HFM Dental" xfId="7541" xr:uid="{00000000-0005-0000-0000-0000A81A0000}"/>
    <cellStyle name="_Plan2_Veículos_IRenda_Check USGAAP" xfId="7542" xr:uid="{00000000-0005-0000-0000-0000A91A0000}"/>
    <cellStyle name="_Plan2_Veículos_IRenda_OP Invest" xfId="7543" xr:uid="{00000000-0005-0000-0000-0000AA1A0000}"/>
    <cellStyle name="_Plan2_Veículos_LANÇAMENTO" xfId="7544" xr:uid="{00000000-0005-0000-0000-0000AB1A0000}"/>
    <cellStyle name="_Plan2_Veículos_LANÇAMENTO_APLICAÇÃO" xfId="7545" xr:uid="{00000000-0005-0000-0000-0000AC1A0000}"/>
    <cellStyle name="_Plan2_Veículos_LANÇAMENTO_APLICAÇÃO_HFM Dental" xfId="7546" xr:uid="{00000000-0005-0000-0000-0000AD1A0000}"/>
    <cellStyle name="_Plan2_Veículos_LANÇAMENTO_Check USGAAP" xfId="7547" xr:uid="{00000000-0005-0000-0000-0000AE1A0000}"/>
    <cellStyle name="_Plan2_Veículos_LANÇAMENTO_OP Invest" xfId="7548" xr:uid="{00000000-0005-0000-0000-0000AF1A0000}"/>
    <cellStyle name="_Plan2_Veículos_LANÇAMENTO_RECLAS DEPREC" xfId="7549" xr:uid="{00000000-0005-0000-0000-0000B01A0000}"/>
    <cellStyle name="_Plan2_Veículos_LANÇAMENTO_SUPORTE ASTROMIG" xfId="7550" xr:uid="{00000000-0005-0000-0000-0000B11A0000}"/>
    <cellStyle name="_Plan2_Veiculos_OP Invest" xfId="7551" xr:uid="{00000000-0005-0000-0000-0000B21A0000}"/>
    <cellStyle name="_Plan2_Veículos_OP Invest" xfId="7552" xr:uid="{00000000-0005-0000-0000-0000B31A0000}"/>
    <cellStyle name="_Plan2_Veículos_Plan3" xfId="7553" xr:uid="{00000000-0005-0000-0000-0000B41A0000}"/>
    <cellStyle name="_Plan2_Veículos_Plan3_APLICAÇÃO" xfId="7554" xr:uid="{00000000-0005-0000-0000-0000B51A0000}"/>
    <cellStyle name="_Plan2_Veículos_Plan3_APLICAÇÃO_HFM Dental" xfId="7555" xr:uid="{00000000-0005-0000-0000-0000B61A0000}"/>
    <cellStyle name="_Plan2_Veículos_Plan3_Check USGAAP" xfId="7556" xr:uid="{00000000-0005-0000-0000-0000B71A0000}"/>
    <cellStyle name="_Plan2_Veículos_Plan3_OP Invest" xfId="7557" xr:uid="{00000000-0005-0000-0000-0000B81A0000}"/>
    <cellStyle name="_Plan2_Veículos_Plan3_RECLAS DEPREC" xfId="7558" xr:uid="{00000000-0005-0000-0000-0000B91A0000}"/>
    <cellStyle name="_Plan2_Veículos_Plan3_SUPORTE ASTROMIG" xfId="7559" xr:uid="{00000000-0005-0000-0000-0000BA1A0000}"/>
    <cellStyle name="_Plan2_Veículos_Prov Civeis" xfId="7560" xr:uid="{00000000-0005-0000-0000-0000BB1A0000}"/>
    <cellStyle name="_Plan2_Veiculos_RECLAS DEPREC" xfId="7561" xr:uid="{00000000-0005-0000-0000-0000BC1A0000}"/>
    <cellStyle name="_Plan2_Veículos_RECLAS DEPREC" xfId="7562" xr:uid="{00000000-0005-0000-0000-0000BD1A0000}"/>
    <cellStyle name="_Plan2_Veículos_Sheet9" xfId="7563" xr:uid="{00000000-0005-0000-0000-0000BE1A0000}"/>
    <cellStyle name="_Plan2_Veículos_Sheet9_APLICAÇÃO" xfId="7564" xr:uid="{00000000-0005-0000-0000-0000BF1A0000}"/>
    <cellStyle name="_Plan2_Veículos_Sheet9_APLICAÇÃO_HFM Dental" xfId="7565" xr:uid="{00000000-0005-0000-0000-0000C01A0000}"/>
    <cellStyle name="_Plan2_Veículos_Sheet9_Check USGAAP" xfId="7566" xr:uid="{00000000-0005-0000-0000-0000C11A0000}"/>
    <cellStyle name="_Plan2_Veículos_Sheet9_OP Invest" xfId="7567" xr:uid="{00000000-0005-0000-0000-0000C21A0000}"/>
    <cellStyle name="_Plan2_Veiculos_SUPORTE ASTROMIG" xfId="7568" xr:uid="{00000000-0005-0000-0000-0000C31A0000}"/>
    <cellStyle name="_Plan2_Veículos_SUPORTE ASTROMIG" xfId="7569" xr:uid="{00000000-0005-0000-0000-0000C41A0000}"/>
    <cellStyle name="_Plan2_Veiculos_Trial Balance_Dental" xfId="7570" xr:uid="{00000000-0005-0000-0000-0000C51A0000}"/>
    <cellStyle name="_Plan2_Veiculos_Trial Balance_Dental_HFM Dental" xfId="7571" xr:uid="{00000000-0005-0000-0000-0000C61A0000}"/>
    <cellStyle name="_Plan3" xfId="375" xr:uid="{00000000-0005-0000-0000-0000C71A0000}"/>
    <cellStyle name="_Plan3 2" xfId="7572" xr:uid="{00000000-0005-0000-0000-0000C81A0000}"/>
    <cellStyle name="_Plan3_APLICAÇÃO" xfId="7573" xr:uid="{00000000-0005-0000-0000-0000C91A0000}"/>
    <cellStyle name="_Plan3_APLICAÇÃO_HFM Dental" xfId="7574" xr:uid="{00000000-0005-0000-0000-0000CA1A0000}"/>
    <cellStyle name="_Plan3_Check USGAAP" xfId="7575" xr:uid="{00000000-0005-0000-0000-0000CB1A0000}"/>
    <cellStyle name="_Plan3_Check USGAAP 2" xfId="7576" xr:uid="{00000000-0005-0000-0000-0000CC1A0000}"/>
    <cellStyle name="_Plan3_Check USGAAP_1" xfId="7577" xr:uid="{00000000-0005-0000-0000-0000CD1A0000}"/>
    <cellStyle name="_Plan3_Check USGAAP_1 2" xfId="7578" xr:uid="{00000000-0005-0000-0000-0000CE1A0000}"/>
    <cellStyle name="_Plan3_Check USGAAP_2" xfId="7579" xr:uid="{00000000-0005-0000-0000-0000CF1A0000}"/>
    <cellStyle name="_Plan3_Check USGAAP_2 2" xfId="7580" xr:uid="{00000000-0005-0000-0000-0000D01A0000}"/>
    <cellStyle name="_Plan3_Check USGAAP_Check USGAAP" xfId="7581" xr:uid="{00000000-0005-0000-0000-0000D11A0000}"/>
    <cellStyle name="_Plan3_Check USGAAP_Check USGAAP 2" xfId="7582" xr:uid="{00000000-0005-0000-0000-0000D21A0000}"/>
    <cellStyle name="_Plan3_Local" xfId="7583" xr:uid="{00000000-0005-0000-0000-0000D31A0000}"/>
    <cellStyle name="_Plan3_OP Invest" xfId="7584" xr:uid="{00000000-0005-0000-0000-0000D41A0000}"/>
    <cellStyle name="_Plan3_OP Invest 2" xfId="7585" xr:uid="{00000000-0005-0000-0000-0000D51A0000}"/>
    <cellStyle name="_Plan3_Plan1" xfId="7586" xr:uid="{00000000-0005-0000-0000-0000D61A0000}"/>
    <cellStyle name="_Plan3_Plan1 2" xfId="7587" xr:uid="{00000000-0005-0000-0000-0000D71A0000}"/>
    <cellStyle name="_Plan3_Plan2" xfId="7588" xr:uid="{00000000-0005-0000-0000-0000D81A0000}"/>
    <cellStyle name="_Plan3_Razão" xfId="7589" xr:uid="{00000000-0005-0000-0000-0000D91A0000}"/>
    <cellStyle name="_Plan3_Razão 2013" xfId="7590" xr:uid="{00000000-0005-0000-0000-0000DA1A0000}"/>
    <cellStyle name="_Plan3_Saldo Local" xfId="7591" xr:uid="{00000000-0005-0000-0000-0000DB1A0000}"/>
    <cellStyle name="_Plan3_Sheet1" xfId="7592" xr:uid="{00000000-0005-0000-0000-0000DC1A0000}"/>
    <cellStyle name="_Plan3_Sheet2" xfId="7593" xr:uid="{00000000-0005-0000-0000-0000DD1A0000}"/>
    <cellStyle name="_Plan3_Sheet2 2" xfId="7594" xr:uid="{00000000-0005-0000-0000-0000DE1A0000}"/>
    <cellStyle name="_Plan3_Trial Balance_Dental" xfId="7595" xr:uid="{00000000-0005-0000-0000-0000DF1A0000}"/>
    <cellStyle name="_Plan3_Trial Balance_Dental_HFM Dental" xfId="7596" xr:uid="{00000000-0005-0000-0000-0000E01A0000}"/>
    <cellStyle name="_Plan4" xfId="376" xr:uid="{00000000-0005-0000-0000-0000E11A0000}"/>
    <cellStyle name="_Plan4_APLICAÇÃO" xfId="7597" xr:uid="{00000000-0005-0000-0000-0000E21A0000}"/>
    <cellStyle name="_Plan4_APLICAÇÃO_HFM Dental" xfId="7598" xr:uid="{00000000-0005-0000-0000-0000E31A0000}"/>
    <cellStyle name="_Plan4_Check USGAAP" xfId="7599" xr:uid="{00000000-0005-0000-0000-0000E41A0000}"/>
    <cellStyle name="_Plan4_HFM" xfId="7600" xr:uid="{00000000-0005-0000-0000-0000E51A0000}"/>
    <cellStyle name="_Plan4_HFM_APLICAÇÃO" xfId="7601" xr:uid="{00000000-0005-0000-0000-0000E61A0000}"/>
    <cellStyle name="_Plan4_HFM_APLICAÇÃO_HFM Dental" xfId="7602" xr:uid="{00000000-0005-0000-0000-0000E71A0000}"/>
    <cellStyle name="_Plan4_HFM_Check USGAAP" xfId="7603" xr:uid="{00000000-0005-0000-0000-0000E81A0000}"/>
    <cellStyle name="_Plan4_HFM_OP Invest" xfId="7604" xr:uid="{00000000-0005-0000-0000-0000E91A0000}"/>
    <cellStyle name="_Plan4_HFM_RECLAS DEPREC" xfId="7605" xr:uid="{00000000-0005-0000-0000-0000EA1A0000}"/>
    <cellStyle name="_Plan4_HFM_SUPORTE ASTROMIG" xfId="7606" xr:uid="{00000000-0005-0000-0000-0000EB1A0000}"/>
    <cellStyle name="_Plan4_IRenda" xfId="7607" xr:uid="{00000000-0005-0000-0000-0000EC1A0000}"/>
    <cellStyle name="_Plan4_IRenda_APLICAÇÃO" xfId="7608" xr:uid="{00000000-0005-0000-0000-0000ED1A0000}"/>
    <cellStyle name="_Plan4_IRenda_APLICAÇÃO_HFM Dental" xfId="7609" xr:uid="{00000000-0005-0000-0000-0000EE1A0000}"/>
    <cellStyle name="_Plan4_IRenda_Check USGAAP" xfId="7610" xr:uid="{00000000-0005-0000-0000-0000EF1A0000}"/>
    <cellStyle name="_Plan4_IRenda_OP Invest" xfId="7611" xr:uid="{00000000-0005-0000-0000-0000F01A0000}"/>
    <cellStyle name="_Plan4_LANÇAMENTO" xfId="7612" xr:uid="{00000000-0005-0000-0000-0000F11A0000}"/>
    <cellStyle name="_Plan4_LANÇAMENTO_APLICAÇÃO" xfId="7613" xr:uid="{00000000-0005-0000-0000-0000F21A0000}"/>
    <cellStyle name="_Plan4_LANÇAMENTO_APLICAÇÃO_HFM Dental" xfId="7614" xr:uid="{00000000-0005-0000-0000-0000F31A0000}"/>
    <cellStyle name="_Plan4_LANÇAMENTO_Check USGAAP" xfId="7615" xr:uid="{00000000-0005-0000-0000-0000F41A0000}"/>
    <cellStyle name="_Plan4_LANÇAMENTO_OP Invest" xfId="7616" xr:uid="{00000000-0005-0000-0000-0000F51A0000}"/>
    <cellStyle name="_Plan4_LANÇAMENTO_RECLAS DEPREC" xfId="7617" xr:uid="{00000000-0005-0000-0000-0000F61A0000}"/>
    <cellStyle name="_Plan4_LANÇAMENTO_SUPORTE ASTROMIG" xfId="7618" xr:uid="{00000000-0005-0000-0000-0000F71A0000}"/>
    <cellStyle name="_Plan4_OP Invest" xfId="7619" xr:uid="{00000000-0005-0000-0000-0000F81A0000}"/>
    <cellStyle name="_Plan4_OP Invest_HFM Dental" xfId="7620" xr:uid="{00000000-0005-0000-0000-0000F91A0000}"/>
    <cellStyle name="_Plan4_Plan3" xfId="7621" xr:uid="{00000000-0005-0000-0000-0000FA1A0000}"/>
    <cellStyle name="_Plan4_Plan3_APLICAÇÃO" xfId="7622" xr:uid="{00000000-0005-0000-0000-0000FB1A0000}"/>
    <cellStyle name="_Plan4_Plan3_APLICAÇÃO_HFM Dental" xfId="7623" xr:uid="{00000000-0005-0000-0000-0000FC1A0000}"/>
    <cellStyle name="_Plan4_Plan3_Check USGAAP" xfId="7624" xr:uid="{00000000-0005-0000-0000-0000FD1A0000}"/>
    <cellStyle name="_Plan4_Plan3_OP Invest" xfId="7625" xr:uid="{00000000-0005-0000-0000-0000FE1A0000}"/>
    <cellStyle name="_Plan4_Plan3_RECLAS DEPREC" xfId="7626" xr:uid="{00000000-0005-0000-0000-0000FF1A0000}"/>
    <cellStyle name="_Plan4_Plan3_SUPORTE ASTROMIG" xfId="7627" xr:uid="{00000000-0005-0000-0000-0000001B0000}"/>
    <cellStyle name="_Plan4_Prov Civeis" xfId="7628" xr:uid="{00000000-0005-0000-0000-0000011B0000}"/>
    <cellStyle name="_Plan4_RECLAS DEPREC" xfId="7629" xr:uid="{00000000-0005-0000-0000-0000021B0000}"/>
    <cellStyle name="_Plan4_Sheet9" xfId="7630" xr:uid="{00000000-0005-0000-0000-0000031B0000}"/>
    <cellStyle name="_Plan4_Sheet9_APLICAÇÃO" xfId="7631" xr:uid="{00000000-0005-0000-0000-0000041B0000}"/>
    <cellStyle name="_Plan4_Sheet9_APLICAÇÃO_HFM Dental" xfId="7632" xr:uid="{00000000-0005-0000-0000-0000051B0000}"/>
    <cellStyle name="_Plan4_Sheet9_Check USGAAP" xfId="7633" xr:uid="{00000000-0005-0000-0000-0000061B0000}"/>
    <cellStyle name="_Plan4_Sheet9_OP Invest" xfId="7634" xr:uid="{00000000-0005-0000-0000-0000071B0000}"/>
    <cellStyle name="_Plan4_SUPORTE ASTROMIG" xfId="7635" xr:uid="{00000000-0005-0000-0000-0000081B0000}"/>
    <cellStyle name="_Plan4_Trial Balance_Dental" xfId="7636" xr:uid="{00000000-0005-0000-0000-0000091B0000}"/>
    <cellStyle name="_Plan4_Trial Balance_Dental_HFM Dental" xfId="7637" xr:uid="{00000000-0005-0000-0000-00000A1B0000}"/>
    <cellStyle name="_Plan5" xfId="7638" xr:uid="{00000000-0005-0000-0000-00000B1B0000}"/>
    <cellStyle name="_Plan5_Check USGAAP" xfId="7639" xr:uid="{00000000-0005-0000-0000-00000C1B0000}"/>
    <cellStyle name="_Plan8" xfId="7640" xr:uid="{00000000-0005-0000-0000-00000D1B0000}"/>
    <cellStyle name="_Plan8_APLICAÇÃO" xfId="7641" xr:uid="{00000000-0005-0000-0000-00000E1B0000}"/>
    <cellStyle name="_Plan8_APLICAÇÃO_HFM Dental" xfId="7642" xr:uid="{00000000-0005-0000-0000-00000F1B0000}"/>
    <cellStyle name="_Plan8_Check USGAAP" xfId="7643" xr:uid="{00000000-0005-0000-0000-0000101B0000}"/>
    <cellStyle name="_Plan8_OP Invest" xfId="7644" xr:uid="{00000000-0005-0000-0000-0000111B0000}"/>
    <cellStyle name="_Plan8_RECLAS DEPREC" xfId="7645" xr:uid="{00000000-0005-0000-0000-0000121B0000}"/>
    <cellStyle name="_Plan8_SUPORTE ASTROMIG" xfId="7646" xr:uid="{00000000-0005-0000-0000-0000131B0000}"/>
    <cellStyle name="_Plan9" xfId="7647" xr:uid="{00000000-0005-0000-0000-0000141B0000}"/>
    <cellStyle name="_Plan9_APLICAÇÃO" xfId="7648" xr:uid="{00000000-0005-0000-0000-0000151B0000}"/>
    <cellStyle name="_Plan9_APLICAÇÃO_HFM Dental" xfId="7649" xr:uid="{00000000-0005-0000-0000-0000161B0000}"/>
    <cellStyle name="_Plan9_Check USGAAP" xfId="7650" xr:uid="{00000000-0005-0000-0000-0000171B0000}"/>
    <cellStyle name="_Plan9_OP Invest" xfId="7651" xr:uid="{00000000-0005-0000-0000-0000181B0000}"/>
    <cellStyle name="_Plan9_RECLAS DEPREC" xfId="7652" xr:uid="{00000000-0005-0000-0000-0000191B0000}"/>
    <cellStyle name="_Plan9_SUPORTE ASTROMIG" xfId="7653" xr:uid="{00000000-0005-0000-0000-00001A1B0000}"/>
    <cellStyle name="_PLR recla" xfId="7654" xr:uid="{00000000-0005-0000-0000-00001B1B0000}"/>
    <cellStyle name="_PLR recla_HFM Dental" xfId="7655" xr:uid="{00000000-0005-0000-0000-00001C1B0000}"/>
    <cellStyle name="_Pol 09 Org Act" xfId="7656" xr:uid="{00000000-0005-0000-0000-00001D1B0000}"/>
    <cellStyle name="_Pol 09 Org Act 2" xfId="7657" xr:uid="{00000000-0005-0000-0000-00001E1B0000}"/>
    <cellStyle name="_Pol 09 Org Act_03Q11 Australia US TP OB Invoice Final" xfId="7658" xr:uid="{00000000-0005-0000-0000-00001F1B0000}"/>
    <cellStyle name="_Pol 09 Org Act_03Q11 Australia US TP OB Invoice Final 2" xfId="7659" xr:uid="{00000000-0005-0000-0000-0000201B0000}"/>
    <cellStyle name="_Pol 09 Org Act_2010_Q2_IT" xfId="7660" xr:uid="{00000000-0005-0000-0000-0000211B0000}"/>
    <cellStyle name="_Pol 09 Org Act_2010_Q2_IT 2" xfId="7661" xr:uid="{00000000-0005-0000-0000-0000221B0000}"/>
    <cellStyle name="_Pol 09 Org Act_2010_Q3_TP_Summary_TPO" xfId="7662" xr:uid="{00000000-0005-0000-0000-0000231B0000}"/>
    <cellStyle name="_Pol 09 Org Act_2010_Q3_TP_Summary_TPO 2" xfId="7663" xr:uid="{00000000-0005-0000-0000-0000241B0000}"/>
    <cellStyle name="_Pol 09 Org Act_2Q2011 Expat " xfId="7664" xr:uid="{00000000-0005-0000-0000-0000251B0000}"/>
    <cellStyle name="_Pol 09 Org Act_2Q2011 Expat  2" xfId="7665" xr:uid="{00000000-0005-0000-0000-0000261B0000}"/>
    <cellStyle name="_Pol 09 Org Act_3Q2011_TP_Outbound_Grid_ongoing (version 4)" xfId="7666" xr:uid="{00000000-0005-0000-0000-0000271B0000}"/>
    <cellStyle name="_Pol 09 Org Act_3Q2011_TP_Outbound_Grid_ongoing (version 4) 2" xfId="7667" xr:uid="{00000000-0005-0000-0000-0000281B0000}"/>
    <cellStyle name="_Pol 09 Org Act_3Q2011_TP_Outbound_Grid_ongoing (version 4) backup" xfId="7668" xr:uid="{00000000-0005-0000-0000-0000291B0000}"/>
    <cellStyle name="_Pol 09 Org Act_3Q2011_TP_Outbound_Grid_ongoing (version 4) backup 2" xfId="7669" xr:uid="{00000000-0005-0000-0000-00002A1B0000}"/>
    <cellStyle name="_Pol 09 Org Act_3Q2011_TP_Outbound_Grid_ongoing v2" xfId="7670" xr:uid="{00000000-0005-0000-0000-00002B1B0000}"/>
    <cellStyle name="_Pol 09 Org Act_3Q2011_TP_Outbound_Grid_ongoing v2 2" xfId="7671" xr:uid="{00000000-0005-0000-0000-00002C1B0000}"/>
    <cellStyle name="_Pol 09 Org Act_BU31035 Taiwan Interco Template" xfId="7672" xr:uid="{00000000-0005-0000-0000-00002D1B0000}"/>
    <cellStyle name="_Pol 09 Org Act_BU31035 Taiwan Interco Template 2" xfId="7673" xr:uid="{00000000-0005-0000-0000-00002E1B0000}"/>
    <cellStyle name="_Pol 09 Org Act_IT_Investments_" xfId="7674" xr:uid="{00000000-0005-0000-0000-00002F1B0000}"/>
    <cellStyle name="_Pol 09 Org Act_IT_Investments_ 2" xfId="7675" xr:uid="{00000000-0005-0000-0000-0000301B0000}"/>
    <cellStyle name="_Pol 09 Org Act_Q1_2011 IT TP Corp Svcs Excl FFI" xfId="7676" xr:uid="{00000000-0005-0000-0000-0000311B0000}"/>
    <cellStyle name="_Pol 09 Org Act_Q1_2011 IT TP Corp Svcs Excl FFI 2" xfId="7677" xr:uid="{00000000-0005-0000-0000-0000321B0000}"/>
    <cellStyle name="_Poland - 1Q-2Q 2008 Inbound Invoice with timesheet_MetLife Poland" xfId="7678" xr:uid="{00000000-0005-0000-0000-0000331B0000}"/>
    <cellStyle name="_Poland - 1Q-2Q 2008 Inbound Invoice with timesheet_MetLife Poland 2" xfId="7679" xr:uid="{00000000-0005-0000-0000-0000341B0000}"/>
    <cellStyle name="_Poland - 1Q-2Q 2008 Inbound Invoice with timesheet_MetLife Poland_~4991161" xfId="7680" xr:uid="{00000000-0005-0000-0000-0000351B0000}"/>
    <cellStyle name="_Poland - 1Q-2Q 2008 Inbound Invoice with timesheet_MetLife Poland_~4991161 2" xfId="7681" xr:uid="{00000000-0005-0000-0000-0000361B0000}"/>
    <cellStyle name="_Poland - 1Q-2Q 2008 Inbound Invoice with timesheet_MetLife Poland_02Q10 HKM TP USIB Invoice" xfId="7682" xr:uid="{00000000-0005-0000-0000-0000371B0000}"/>
    <cellStyle name="_Poland - 1Q-2Q 2008 Inbound Invoice with timesheet_MetLife Poland_02Q10 HKM TP USIB Invoice 2" xfId="7683" xr:uid="{00000000-0005-0000-0000-0000381B0000}"/>
    <cellStyle name="_Poland - 1Q-2Q 2008 Inbound Invoice with timesheet_MetLife Poland_Chile_Quarterly_TP_Invoice_Template_Final_Q3_2010 v2" xfId="7684" xr:uid="{00000000-0005-0000-0000-0000391B0000}"/>
    <cellStyle name="_Poland - 1Q-2Q 2008 Inbound Invoice with timesheet_MetLife Poland_Chile_Quarterly_TP_Invoice_Template_Final_Q3_2010 v2 2" xfId="7685" xr:uid="{00000000-0005-0000-0000-00003A1B0000}"/>
    <cellStyle name="_Poland Q4_Transfer_Pricing_Invoice" xfId="7686" xr:uid="{00000000-0005-0000-0000-00003B1B0000}"/>
    <cellStyle name="_Poland Q4_Transfer_Pricing_Invoice 2" xfId="7687" xr:uid="{00000000-0005-0000-0000-00003C1B0000}"/>
    <cellStyle name="_Poland Q4_Transfer_Pricing_Invoice_~4991161" xfId="7688" xr:uid="{00000000-0005-0000-0000-00003D1B0000}"/>
    <cellStyle name="_Poland Q4_Transfer_Pricing_Invoice_~4991161 2" xfId="7689" xr:uid="{00000000-0005-0000-0000-00003E1B0000}"/>
    <cellStyle name="_Poland Q4_Transfer_Pricing_Invoice_02Q10 HKM TP USIB Invoice" xfId="7690" xr:uid="{00000000-0005-0000-0000-00003F1B0000}"/>
    <cellStyle name="_Poland Q4_Transfer_Pricing_Invoice_02Q10 HKM TP USIB Invoice 2" xfId="7691" xr:uid="{00000000-0005-0000-0000-0000401B0000}"/>
    <cellStyle name="_Poland Q4_Transfer_Pricing_Invoice_Chile_Quarterly_TP_Invoice_Template_Final_Q3_2010 v2" xfId="7692" xr:uid="{00000000-0005-0000-0000-0000411B0000}"/>
    <cellStyle name="_Poland Q4_Transfer_Pricing_Invoice_Chile_Quarterly_TP_Invoice_Template_Final_Q3_2010 v2 2" xfId="7693" xr:uid="{00000000-0005-0000-0000-0000421B0000}"/>
    <cellStyle name="_Poland_2009_Q1_Inbound_Invoice_with_timesheet-SENT" xfId="7694" xr:uid="{00000000-0005-0000-0000-0000431B0000}"/>
    <cellStyle name="_Poland_2009_Q1_Inbound_Invoice_with_timesheet-SENT 2" xfId="7695" xr:uid="{00000000-0005-0000-0000-0000441B0000}"/>
    <cellStyle name="_Poland_2009_Q1_Inbound_Invoice_with_timesheet-SENT_~4991161" xfId="7696" xr:uid="{00000000-0005-0000-0000-0000451B0000}"/>
    <cellStyle name="_Poland_2009_Q1_Inbound_Invoice_with_timesheet-SENT_~4991161 2" xfId="7697" xr:uid="{00000000-0005-0000-0000-0000461B0000}"/>
    <cellStyle name="_Poland_2009_Q1_Inbound_Invoice_with_timesheet-SENT_02Q10 HKM TP USIB Invoice" xfId="7698" xr:uid="{00000000-0005-0000-0000-0000471B0000}"/>
    <cellStyle name="_Poland_2009_Q1_Inbound_Invoice_with_timesheet-SENT_02Q10 HKM TP USIB Invoice 2" xfId="7699" xr:uid="{00000000-0005-0000-0000-0000481B0000}"/>
    <cellStyle name="_Poland_2009_Q1_Inbound_Invoice_with_timesheet-SENT_Chile_Quarterly_TP_Invoice_Template_Final_Q3_2010 v2" xfId="7700" xr:uid="{00000000-0005-0000-0000-0000491B0000}"/>
    <cellStyle name="_Poland_2009_Q1_Inbound_Invoice_with_timesheet-SENT_Chile_Quarterly_TP_Invoice_Template_Final_Q3_2010 v2 2" xfId="7701" xr:uid="{00000000-0005-0000-0000-00004A1B0000}"/>
    <cellStyle name="_Poland_2009_Q3_Inbound_Invoice_with_timesheet-SENT" xfId="7702" xr:uid="{00000000-0005-0000-0000-00004B1B0000}"/>
    <cellStyle name="_Poland_2009_Q3_Inbound_Invoice_with_timesheet-SENT 2" xfId="7703" xr:uid="{00000000-0005-0000-0000-00004C1B0000}"/>
    <cellStyle name="_Potkonjak, J.-Japan-Hong Kon" xfId="7704" xr:uid="{00000000-0005-0000-0000-00004D1B0000}"/>
    <cellStyle name="_Project Template" xfId="7705" xr:uid="{00000000-0005-0000-0000-00004E1B0000}"/>
    <cellStyle name="_Project Template_03Q11 Australia US TP OB Invoice Final" xfId="7706" xr:uid="{00000000-0005-0000-0000-00004F1B0000}"/>
    <cellStyle name="_Project Template_2010_Q2_IT" xfId="7707" xr:uid="{00000000-0005-0000-0000-0000501B0000}"/>
    <cellStyle name="_Project Template_2010_Q3_TP_Summary_TPO" xfId="7708" xr:uid="{00000000-0005-0000-0000-0000511B0000}"/>
    <cellStyle name="_Project Template_2Q2011 Expat " xfId="7709" xr:uid="{00000000-0005-0000-0000-0000521B0000}"/>
    <cellStyle name="_Project Template_3Q2011_TP_Outbound_Grid_ongoing (version 4)" xfId="7710" xr:uid="{00000000-0005-0000-0000-0000531B0000}"/>
    <cellStyle name="_Project Template_3Q2011_TP_Outbound_Grid_ongoing (version 4) backup" xfId="7711" xr:uid="{00000000-0005-0000-0000-0000541B0000}"/>
    <cellStyle name="_Project Template_3Q2011_TP_Outbound_Grid_ongoing v2" xfId="7712" xr:uid="{00000000-0005-0000-0000-0000551B0000}"/>
    <cellStyle name="_Project Template_BU31035 Taiwan Interco Template" xfId="7713" xr:uid="{00000000-0005-0000-0000-0000561B0000}"/>
    <cellStyle name="_Project Template_IT_Investments_" xfId="7714" xr:uid="{00000000-0005-0000-0000-0000571B0000}"/>
    <cellStyle name="_Project Template_Q1_2011 IT TP Corp Svcs Excl FFI" xfId="7715" xr:uid="{00000000-0005-0000-0000-0000581B0000}"/>
    <cellStyle name="_Projection" xfId="7716" xr:uid="{00000000-0005-0000-0000-0000591B0000}"/>
    <cellStyle name="_Projection 2" xfId="7717" xr:uid="{00000000-0005-0000-0000-00005A1B0000}"/>
    <cellStyle name="_Projection_2012-2013 TP - Controllers Summary (JN 12152011)" xfId="7718" xr:uid="{00000000-0005-0000-0000-00005B1B0000}"/>
    <cellStyle name="_Projection_2012-2013 TP - Controllers Summary (JN 12152011) 2" xfId="7719" xr:uid="{00000000-0005-0000-0000-00005C1B0000}"/>
    <cellStyle name="_Projetos" xfId="7720" xr:uid="{00000000-0005-0000-0000-00005D1B0000}"/>
    <cellStyle name="_Projetos_Check USGAAP" xfId="7721" xr:uid="{00000000-0005-0000-0000-00005E1B0000}"/>
    <cellStyle name="_Projetos_HFM Dental" xfId="7722" xr:uid="{00000000-0005-0000-0000-00005F1B0000}"/>
    <cellStyle name="_Projetos_OP Invest" xfId="7723" xr:uid="{00000000-0005-0000-0000-0000601B0000}"/>
    <cellStyle name="_Projetos_Sheet2" xfId="7724" xr:uid="{00000000-0005-0000-0000-0000611B0000}"/>
    <cellStyle name="_Projetos_Sheet2_RECLAS DEPREC" xfId="7725" xr:uid="{00000000-0005-0000-0000-0000621B0000}"/>
    <cellStyle name="_PROV 2007N ARCHIVO GEMA" xfId="7726" xr:uid="{00000000-0005-0000-0000-0000631B0000}"/>
    <cellStyle name="_PROV 2007N ARCHIVO GEMA 2" xfId="7727" xr:uid="{00000000-0005-0000-0000-0000641B0000}"/>
    <cellStyle name="_PROV 2007N ARCHIVO GEMA_APLICAÇÃO" xfId="7728" xr:uid="{00000000-0005-0000-0000-0000651B0000}"/>
    <cellStyle name="_PROV 2007N ARCHIVO GEMA_APLICAÇÃO_HFM Dental" xfId="7729" xr:uid="{00000000-0005-0000-0000-0000661B0000}"/>
    <cellStyle name="_PROV 2007N ARCHIVO GEMA_Check USGAAP" xfId="7730" xr:uid="{00000000-0005-0000-0000-0000671B0000}"/>
    <cellStyle name="_PROV 2007N ARCHIVO GEMA_Check USGAAP 2" xfId="7731" xr:uid="{00000000-0005-0000-0000-0000681B0000}"/>
    <cellStyle name="_PROV 2007N ARCHIVO GEMA_Check USGAAP_1" xfId="7732" xr:uid="{00000000-0005-0000-0000-0000691B0000}"/>
    <cellStyle name="_PROV 2007N ARCHIVO GEMA_Check USGAAP_1 2" xfId="7733" xr:uid="{00000000-0005-0000-0000-00006A1B0000}"/>
    <cellStyle name="_PROV 2007N ARCHIVO GEMA_Check USGAAP_2" xfId="7734" xr:uid="{00000000-0005-0000-0000-00006B1B0000}"/>
    <cellStyle name="_PROV 2007N ARCHIVO GEMA_Check USGAAP_2 2" xfId="7735" xr:uid="{00000000-0005-0000-0000-00006C1B0000}"/>
    <cellStyle name="_PROV 2007N ARCHIVO GEMA_Check USGAAP_Check USGAAP" xfId="7736" xr:uid="{00000000-0005-0000-0000-00006D1B0000}"/>
    <cellStyle name="_PROV 2007N ARCHIVO GEMA_Check USGAAP_Check USGAAP 2" xfId="7737" xr:uid="{00000000-0005-0000-0000-00006E1B0000}"/>
    <cellStyle name="_PROV 2007N ARCHIVO GEMA_OP Invest" xfId="7738" xr:uid="{00000000-0005-0000-0000-00006F1B0000}"/>
    <cellStyle name="_PROV 2007N ARCHIVO GEMA_OP Invest 2" xfId="7739" xr:uid="{00000000-0005-0000-0000-0000701B0000}"/>
    <cellStyle name="_PROV 2007N ARCHIVO GEMA_Plan2" xfId="7740" xr:uid="{00000000-0005-0000-0000-0000711B0000}"/>
    <cellStyle name="_Prov de gastos pend 2007" xfId="7741" xr:uid="{00000000-0005-0000-0000-0000721B0000}"/>
    <cellStyle name="_Prov de gastos pend 2007 2" xfId="7742" xr:uid="{00000000-0005-0000-0000-0000731B0000}"/>
    <cellStyle name="_Prov de gastos pend 2007_APLICAÇÃO" xfId="7743" xr:uid="{00000000-0005-0000-0000-0000741B0000}"/>
    <cellStyle name="_Prov de gastos pend 2007_APLICAÇÃO_HFM Dental" xfId="7744" xr:uid="{00000000-0005-0000-0000-0000751B0000}"/>
    <cellStyle name="_Prov de gastos pend 2007_Check USGAAP" xfId="7745" xr:uid="{00000000-0005-0000-0000-0000761B0000}"/>
    <cellStyle name="_Prov de gastos pend 2007_Check USGAAP 2" xfId="7746" xr:uid="{00000000-0005-0000-0000-0000771B0000}"/>
    <cellStyle name="_Prov de gastos pend 2007_Check USGAAP_1" xfId="7747" xr:uid="{00000000-0005-0000-0000-0000781B0000}"/>
    <cellStyle name="_Prov de gastos pend 2007_Check USGAAP_1 2" xfId="7748" xr:uid="{00000000-0005-0000-0000-0000791B0000}"/>
    <cellStyle name="_Prov de gastos pend 2007_Check USGAAP_2" xfId="7749" xr:uid="{00000000-0005-0000-0000-00007A1B0000}"/>
    <cellStyle name="_Prov de gastos pend 2007_Check USGAAP_2 2" xfId="7750" xr:uid="{00000000-0005-0000-0000-00007B1B0000}"/>
    <cellStyle name="_Prov de gastos pend 2007_Check USGAAP_Check USGAAP" xfId="7751" xr:uid="{00000000-0005-0000-0000-00007C1B0000}"/>
    <cellStyle name="_Prov de gastos pend 2007_Check USGAAP_Check USGAAP 2" xfId="7752" xr:uid="{00000000-0005-0000-0000-00007D1B0000}"/>
    <cellStyle name="_Prov de gastos pend 2007_OP Invest" xfId="7753" xr:uid="{00000000-0005-0000-0000-00007E1B0000}"/>
    <cellStyle name="_Prov de gastos pend 2007_OP Invest 2" xfId="7754" xr:uid="{00000000-0005-0000-0000-00007F1B0000}"/>
    <cellStyle name="_Prov de gastos pend 2007_Plan2" xfId="7755" xr:uid="{00000000-0005-0000-0000-0000801B0000}"/>
    <cellStyle name="_provar" xfId="874" xr:uid="{00000000-0005-0000-0000-0000811B0000}"/>
    <cellStyle name="_QFS_Q408_Intl_Regional 4 regions" xfId="7756" xr:uid="{00000000-0005-0000-0000-0000821B0000}"/>
    <cellStyle name="_QFS_Q408_Intl_Regional 4 regions 2" xfId="7757" xr:uid="{00000000-0005-0000-0000-0000831B0000}"/>
    <cellStyle name="_QFS_Q408_Intl_Regional 4 regions_2012-2013 TP - Controllers Summary (JN 12152011)" xfId="7758" xr:uid="{00000000-0005-0000-0000-0000841B0000}"/>
    <cellStyle name="_QFS_Q408_Intl_Regional 4 regions_2012-2013 TP - Controllers Summary (JN 12152011) 2" xfId="7759" xr:uid="{00000000-0005-0000-0000-0000851B0000}"/>
    <cellStyle name="_Rangan, S.V. - UK" xfId="7760" xr:uid="{00000000-0005-0000-0000-0000861B0000}"/>
    <cellStyle name="_Raza, S. -United S-Hong Kon" xfId="7761" xr:uid="{00000000-0005-0000-0000-0000871B0000}"/>
    <cellStyle name="_Razão" xfId="7762" xr:uid="{00000000-0005-0000-0000-0000881B0000}"/>
    <cellStyle name="_Razão_Check USGAAP" xfId="7763" xr:uid="{00000000-0005-0000-0000-0000891B0000}"/>
    <cellStyle name="_Razão_Check USGAAP_1011" xfId="7764" xr:uid="{00000000-0005-0000-0000-00008A1B0000}"/>
    <cellStyle name="_Razão_Check USGAAP_10-11" xfId="7765" xr:uid="{00000000-0005-0000-0000-00008B1B0000}"/>
    <cellStyle name="_Razão_Check USGAAP_10-11_Check USGAAP" xfId="7766" xr:uid="{00000000-0005-0000-0000-00008C1B0000}"/>
    <cellStyle name="_Razão_Check USGAAP_10-11_Check USGAAP_1011" xfId="7767" xr:uid="{00000000-0005-0000-0000-00008D1B0000}"/>
    <cellStyle name="_Razão_Check USGAAP_10-11_Check USGAAP_10-11" xfId="7768" xr:uid="{00000000-0005-0000-0000-00008E1B0000}"/>
    <cellStyle name="_Razão_Check USGAAP_Check USGAAP" xfId="7769" xr:uid="{00000000-0005-0000-0000-00008F1B0000}"/>
    <cellStyle name="_Razão_De-Para Planilha de Lçtos" xfId="7770" xr:uid="{00000000-0005-0000-0000-0000901B0000}"/>
    <cellStyle name="_Razão_MetAdm" xfId="7771" xr:uid="{00000000-0005-0000-0000-0000911B0000}"/>
    <cellStyle name="_Razão_Plan1" xfId="7772" xr:uid="{00000000-0005-0000-0000-0000921B0000}"/>
    <cellStyle name="_Razão_Sheet2" xfId="7773" xr:uid="{00000000-0005-0000-0000-0000931B0000}"/>
    <cellStyle name="_Razão_Sheet3" xfId="7774" xr:uid="{00000000-0005-0000-0000-0000941B0000}"/>
    <cellStyle name="_Reclass Bx Dep Jud" xfId="377" xr:uid="{00000000-0005-0000-0000-0000951B0000}"/>
    <cellStyle name="_Reclass Bx Dep Jud_APLICAÇÃO" xfId="7775" xr:uid="{00000000-0005-0000-0000-0000961B0000}"/>
    <cellStyle name="_Reclass Bx Dep Jud_APLICAÇÃO_HFM Dental" xfId="7776" xr:uid="{00000000-0005-0000-0000-0000971B0000}"/>
    <cellStyle name="_Reclass Bx Dep Jud_Check USGAAP" xfId="7777" xr:uid="{00000000-0005-0000-0000-0000981B0000}"/>
    <cellStyle name="_Reclass Bx Dep Jud_HFM" xfId="7778" xr:uid="{00000000-0005-0000-0000-0000991B0000}"/>
    <cellStyle name="_Reclass Bx Dep Jud_HFM_APLICAÇÃO" xfId="7779" xr:uid="{00000000-0005-0000-0000-00009A1B0000}"/>
    <cellStyle name="_Reclass Bx Dep Jud_HFM_APLICAÇÃO_HFM Dental" xfId="7780" xr:uid="{00000000-0005-0000-0000-00009B1B0000}"/>
    <cellStyle name="_Reclass Bx Dep Jud_HFM_Check USGAAP" xfId="7781" xr:uid="{00000000-0005-0000-0000-00009C1B0000}"/>
    <cellStyle name="_Reclass Bx Dep Jud_HFM_OP Invest" xfId="7782" xr:uid="{00000000-0005-0000-0000-00009D1B0000}"/>
    <cellStyle name="_Reclass Bx Dep Jud_HFM_RECLAS DEPREC" xfId="7783" xr:uid="{00000000-0005-0000-0000-00009E1B0000}"/>
    <cellStyle name="_Reclass Bx Dep Jud_HFM_SUPORTE ASTROMIG" xfId="7784" xr:uid="{00000000-0005-0000-0000-00009F1B0000}"/>
    <cellStyle name="_Reclass Bx Dep Jud_IRenda" xfId="7785" xr:uid="{00000000-0005-0000-0000-0000A01B0000}"/>
    <cellStyle name="_Reclass Bx Dep Jud_IRenda_APLICAÇÃO" xfId="7786" xr:uid="{00000000-0005-0000-0000-0000A11B0000}"/>
    <cellStyle name="_Reclass Bx Dep Jud_IRenda_APLICAÇÃO_HFM Dental" xfId="7787" xr:uid="{00000000-0005-0000-0000-0000A21B0000}"/>
    <cellStyle name="_Reclass Bx Dep Jud_IRenda_Check USGAAP" xfId="7788" xr:uid="{00000000-0005-0000-0000-0000A31B0000}"/>
    <cellStyle name="_Reclass Bx Dep Jud_IRenda_OP Invest" xfId="7789" xr:uid="{00000000-0005-0000-0000-0000A41B0000}"/>
    <cellStyle name="_Reclass Bx Dep Jud_LANÇAMENTO" xfId="7790" xr:uid="{00000000-0005-0000-0000-0000A51B0000}"/>
    <cellStyle name="_Reclass Bx Dep Jud_LANÇAMENTO_APLICAÇÃO" xfId="7791" xr:uid="{00000000-0005-0000-0000-0000A61B0000}"/>
    <cellStyle name="_Reclass Bx Dep Jud_LANÇAMENTO_APLICAÇÃO_HFM Dental" xfId="7792" xr:uid="{00000000-0005-0000-0000-0000A71B0000}"/>
    <cellStyle name="_Reclass Bx Dep Jud_LANÇAMENTO_Check USGAAP" xfId="7793" xr:uid="{00000000-0005-0000-0000-0000A81B0000}"/>
    <cellStyle name="_Reclass Bx Dep Jud_LANÇAMENTO_OP Invest" xfId="7794" xr:uid="{00000000-0005-0000-0000-0000A91B0000}"/>
    <cellStyle name="_Reclass Bx Dep Jud_LANÇAMENTO_RECLAS DEPREC" xfId="7795" xr:uid="{00000000-0005-0000-0000-0000AA1B0000}"/>
    <cellStyle name="_Reclass Bx Dep Jud_LANÇAMENTO_SUPORTE ASTROMIG" xfId="7796" xr:uid="{00000000-0005-0000-0000-0000AB1B0000}"/>
    <cellStyle name="_Reclass Bx Dep Jud_OP Invest" xfId="7797" xr:uid="{00000000-0005-0000-0000-0000AC1B0000}"/>
    <cellStyle name="_Reclass Bx Dep Jud_Plan3" xfId="7798" xr:uid="{00000000-0005-0000-0000-0000AD1B0000}"/>
    <cellStyle name="_Reclass Bx Dep Jud_Plan3_APLICAÇÃO" xfId="7799" xr:uid="{00000000-0005-0000-0000-0000AE1B0000}"/>
    <cellStyle name="_Reclass Bx Dep Jud_Plan3_APLICAÇÃO_HFM Dental" xfId="7800" xr:uid="{00000000-0005-0000-0000-0000AF1B0000}"/>
    <cellStyle name="_Reclass Bx Dep Jud_Plan3_Check USGAAP" xfId="7801" xr:uid="{00000000-0005-0000-0000-0000B01B0000}"/>
    <cellStyle name="_Reclass Bx Dep Jud_Plan3_OP Invest" xfId="7802" xr:uid="{00000000-0005-0000-0000-0000B11B0000}"/>
    <cellStyle name="_Reclass Bx Dep Jud_Plan3_RECLAS DEPREC" xfId="7803" xr:uid="{00000000-0005-0000-0000-0000B21B0000}"/>
    <cellStyle name="_Reclass Bx Dep Jud_Plan3_SUPORTE ASTROMIG" xfId="7804" xr:uid="{00000000-0005-0000-0000-0000B31B0000}"/>
    <cellStyle name="_Reclass Bx Dep Jud_Prov Civeis" xfId="7805" xr:uid="{00000000-0005-0000-0000-0000B41B0000}"/>
    <cellStyle name="_Reclass Bx Dep Jud_RECLAS DEPREC" xfId="7806" xr:uid="{00000000-0005-0000-0000-0000B51B0000}"/>
    <cellStyle name="_Reclass Bx Dep Jud_Sheet9" xfId="7807" xr:uid="{00000000-0005-0000-0000-0000B61B0000}"/>
    <cellStyle name="_Reclass Bx Dep Jud_Sheet9_APLICAÇÃO" xfId="7808" xr:uid="{00000000-0005-0000-0000-0000B71B0000}"/>
    <cellStyle name="_Reclass Bx Dep Jud_Sheet9_APLICAÇÃO_HFM Dental" xfId="7809" xr:uid="{00000000-0005-0000-0000-0000B81B0000}"/>
    <cellStyle name="_Reclass Bx Dep Jud_Sheet9_Check USGAAP" xfId="7810" xr:uid="{00000000-0005-0000-0000-0000B91B0000}"/>
    <cellStyle name="_Reclass Bx Dep Jud_Sheet9_Check USGAAP_DEVOLUÇÃO DE COMPETENCIA" xfId="7811" xr:uid="{00000000-0005-0000-0000-0000BA1B0000}"/>
    <cellStyle name="_Reclass Bx Dep Jud_Sheet9_OP Invest" xfId="7812" xr:uid="{00000000-0005-0000-0000-0000BB1B0000}"/>
    <cellStyle name="_Reclass Bx Dep Jud_Sheet9_OP Invest_DEVOLUÇÃO DE COMPETENCIA" xfId="7813" xr:uid="{00000000-0005-0000-0000-0000BC1B0000}"/>
    <cellStyle name="_Reclass Bx Dep Jud_SUPORTE ASTROMIG" xfId="7814" xr:uid="{00000000-0005-0000-0000-0000BD1B0000}"/>
    <cellStyle name="_RECLASS_DEP JUD" xfId="378" xr:uid="{00000000-0005-0000-0000-0000BE1B0000}"/>
    <cellStyle name="_RECLASS_DEP JUD_APLICAÇÃO" xfId="7815" xr:uid="{00000000-0005-0000-0000-0000BF1B0000}"/>
    <cellStyle name="_RECLASS_DEP JUD_APLICAÇÃO_HFM Dental" xfId="7816" xr:uid="{00000000-0005-0000-0000-0000C01B0000}"/>
    <cellStyle name="_RECLASS_DEP JUD_Check USGAAP" xfId="7817" xr:uid="{00000000-0005-0000-0000-0000C11B0000}"/>
    <cellStyle name="_RECLASS_DEP JUD_Check USGAAP_DEVOLUÇÃO DE COMPETENCIA" xfId="7818" xr:uid="{00000000-0005-0000-0000-0000C21B0000}"/>
    <cellStyle name="_RECLASS_DEP JUD_DEVOLUÇÃO DE COMPETENCIA" xfId="7819" xr:uid="{00000000-0005-0000-0000-0000C31B0000}"/>
    <cellStyle name="_RECLASS_DEP JUD_HFM" xfId="7820" xr:uid="{00000000-0005-0000-0000-0000C41B0000}"/>
    <cellStyle name="_RECLASS_DEP JUD_HFM_APLICAÇÃO" xfId="7821" xr:uid="{00000000-0005-0000-0000-0000C51B0000}"/>
    <cellStyle name="_RECLASS_DEP JUD_HFM_APLICAÇÃO_HFM Dental" xfId="7822" xr:uid="{00000000-0005-0000-0000-0000C61B0000}"/>
    <cellStyle name="_RECLASS_DEP JUD_HFM_Check USGAAP" xfId="7823" xr:uid="{00000000-0005-0000-0000-0000C71B0000}"/>
    <cellStyle name="_RECLASS_DEP JUD_HFM_Check USGAAP_DEVOLUÇÃO DE COMPETENCIA" xfId="7824" xr:uid="{00000000-0005-0000-0000-0000C81B0000}"/>
    <cellStyle name="_RECLASS_DEP JUD_HFM_DEVOLUÇÃO DE COMPETENCIA" xfId="7825" xr:uid="{00000000-0005-0000-0000-0000C91B0000}"/>
    <cellStyle name="_RECLASS_DEP JUD_HFM_OP Invest" xfId="7826" xr:uid="{00000000-0005-0000-0000-0000CA1B0000}"/>
    <cellStyle name="_RECLASS_DEP JUD_HFM_OP Invest_DEVOLUÇÃO DE COMPETENCIA" xfId="7827" xr:uid="{00000000-0005-0000-0000-0000CB1B0000}"/>
    <cellStyle name="_RECLASS_DEP JUD_HFM_RECLAS DEPREC" xfId="7828" xr:uid="{00000000-0005-0000-0000-0000CC1B0000}"/>
    <cellStyle name="_RECLASS_DEP JUD_HFM_SUPORTE ASTROMIG" xfId="7829" xr:uid="{00000000-0005-0000-0000-0000CD1B0000}"/>
    <cellStyle name="_RECLASS_DEP JUD_IRenda" xfId="7830" xr:uid="{00000000-0005-0000-0000-0000CE1B0000}"/>
    <cellStyle name="_RECLASS_DEP JUD_IRenda_APLICAÇÃO" xfId="7831" xr:uid="{00000000-0005-0000-0000-0000CF1B0000}"/>
    <cellStyle name="_RECLASS_DEP JUD_IRenda_APLICAÇÃO_HFM Dental" xfId="7832" xr:uid="{00000000-0005-0000-0000-0000D01B0000}"/>
    <cellStyle name="_RECLASS_DEP JUD_IRenda_Check USGAAP" xfId="7833" xr:uid="{00000000-0005-0000-0000-0000D11B0000}"/>
    <cellStyle name="_RECLASS_DEP JUD_IRenda_Check USGAAP_DEVOLUÇÃO DE COMPETENCIA" xfId="7834" xr:uid="{00000000-0005-0000-0000-0000D21B0000}"/>
    <cellStyle name="_RECLASS_DEP JUD_IRenda_DEVOLUÇÃO DE COMPETENCIA" xfId="7835" xr:uid="{00000000-0005-0000-0000-0000D31B0000}"/>
    <cellStyle name="_RECLASS_DEP JUD_IRenda_OP Invest" xfId="7836" xr:uid="{00000000-0005-0000-0000-0000D41B0000}"/>
    <cellStyle name="_RECLASS_DEP JUD_IRenda_OP Invest_DEVOLUÇÃO DE COMPETENCIA" xfId="7837" xr:uid="{00000000-0005-0000-0000-0000D51B0000}"/>
    <cellStyle name="_RECLASS_DEP JUD_LANÇAMENTO" xfId="7838" xr:uid="{00000000-0005-0000-0000-0000D61B0000}"/>
    <cellStyle name="_RECLASS_DEP JUD_LANÇAMENTO_APLICAÇÃO" xfId="7839" xr:uid="{00000000-0005-0000-0000-0000D71B0000}"/>
    <cellStyle name="_RECLASS_DEP JUD_LANÇAMENTO_APLICAÇÃO_HFM Dental" xfId="7840" xr:uid="{00000000-0005-0000-0000-0000D81B0000}"/>
    <cellStyle name="_RECLASS_DEP JUD_LANÇAMENTO_Check USGAAP" xfId="7841" xr:uid="{00000000-0005-0000-0000-0000D91B0000}"/>
    <cellStyle name="_RECLASS_DEP JUD_LANÇAMENTO_Check USGAAP_DEVOLUÇÃO DE COMPETENCIA" xfId="7842" xr:uid="{00000000-0005-0000-0000-0000DA1B0000}"/>
    <cellStyle name="_RECLASS_DEP JUD_LANÇAMENTO_DEVOLUÇÃO DE COMPETENCIA" xfId="7843" xr:uid="{00000000-0005-0000-0000-0000DB1B0000}"/>
    <cellStyle name="_RECLASS_DEP JUD_LANÇAMENTO_OP Invest" xfId="7844" xr:uid="{00000000-0005-0000-0000-0000DC1B0000}"/>
    <cellStyle name="_RECLASS_DEP JUD_LANÇAMENTO_OP Invest_DEVOLUÇÃO DE COMPETENCIA" xfId="7845" xr:uid="{00000000-0005-0000-0000-0000DD1B0000}"/>
    <cellStyle name="_RECLASS_DEP JUD_LANÇAMENTO_RECLAS DEPREC" xfId="7846" xr:uid="{00000000-0005-0000-0000-0000DE1B0000}"/>
    <cellStyle name="_RECLASS_DEP JUD_LANÇAMENTO_SUPORTE ASTROMIG" xfId="7847" xr:uid="{00000000-0005-0000-0000-0000DF1B0000}"/>
    <cellStyle name="_RECLASS_DEP JUD_OP Invest" xfId="7848" xr:uid="{00000000-0005-0000-0000-0000E01B0000}"/>
    <cellStyle name="_RECLASS_DEP JUD_OP Invest_DEVOLUÇÃO DE COMPETENCIA" xfId="7849" xr:uid="{00000000-0005-0000-0000-0000E11B0000}"/>
    <cellStyle name="_RECLASS_DEP JUD_Plan3" xfId="7850" xr:uid="{00000000-0005-0000-0000-0000E21B0000}"/>
    <cellStyle name="_RECLASS_DEP JUD_Plan3_APLICAÇÃO" xfId="7851" xr:uid="{00000000-0005-0000-0000-0000E31B0000}"/>
    <cellStyle name="_RECLASS_DEP JUD_Plan3_APLICAÇÃO_HFM Dental" xfId="7852" xr:uid="{00000000-0005-0000-0000-0000E41B0000}"/>
    <cellStyle name="_RECLASS_DEP JUD_Plan3_Check USGAAP" xfId="7853" xr:uid="{00000000-0005-0000-0000-0000E51B0000}"/>
    <cellStyle name="_RECLASS_DEP JUD_Plan3_Check USGAAP_DEVOLUÇÃO DE COMPETENCIA" xfId="7854" xr:uid="{00000000-0005-0000-0000-0000E61B0000}"/>
    <cellStyle name="_RECLASS_DEP JUD_Plan3_DEVOLUÇÃO DE COMPETENCIA" xfId="7855" xr:uid="{00000000-0005-0000-0000-0000E71B0000}"/>
    <cellStyle name="_RECLASS_DEP JUD_Plan3_OP Invest" xfId="7856" xr:uid="{00000000-0005-0000-0000-0000E81B0000}"/>
    <cellStyle name="_RECLASS_DEP JUD_Plan3_OP Invest_DEVOLUÇÃO DE COMPETENCIA" xfId="7857" xr:uid="{00000000-0005-0000-0000-0000E91B0000}"/>
    <cellStyle name="_RECLASS_DEP JUD_Plan3_RECLAS DEPREC" xfId="7858" xr:uid="{00000000-0005-0000-0000-0000EA1B0000}"/>
    <cellStyle name="_RECLASS_DEP JUD_Plan3_SUPORTE ASTROMIG" xfId="7859" xr:uid="{00000000-0005-0000-0000-0000EB1B0000}"/>
    <cellStyle name="_RECLASS_DEP JUD_Prov Civeis" xfId="7860" xr:uid="{00000000-0005-0000-0000-0000EC1B0000}"/>
    <cellStyle name="_RECLASS_DEP JUD_RECLAS DEPREC" xfId="7861" xr:uid="{00000000-0005-0000-0000-0000ED1B0000}"/>
    <cellStyle name="_RECLASS_DEP JUD_Sheet9" xfId="7862" xr:uid="{00000000-0005-0000-0000-0000EE1B0000}"/>
    <cellStyle name="_RECLASS_DEP JUD_Sheet9_APLICAÇÃO" xfId="7863" xr:uid="{00000000-0005-0000-0000-0000EF1B0000}"/>
    <cellStyle name="_RECLASS_DEP JUD_Sheet9_APLICAÇÃO_HFM Dental" xfId="7864" xr:uid="{00000000-0005-0000-0000-0000F01B0000}"/>
    <cellStyle name="_RECLASS_DEP JUD_Sheet9_Check USGAAP" xfId="7865" xr:uid="{00000000-0005-0000-0000-0000F11B0000}"/>
    <cellStyle name="_RECLASS_DEP JUD_Sheet9_Check USGAAP_DEVOLUÇÃO DE COMPETENCIA" xfId="7866" xr:uid="{00000000-0005-0000-0000-0000F21B0000}"/>
    <cellStyle name="_RECLASS_DEP JUD_Sheet9_DEVOLUÇÃO DE COMPETENCIA" xfId="7867" xr:uid="{00000000-0005-0000-0000-0000F31B0000}"/>
    <cellStyle name="_RECLASS_DEP JUD_Sheet9_OP Invest" xfId="7868" xr:uid="{00000000-0005-0000-0000-0000F41B0000}"/>
    <cellStyle name="_RECLASS_DEP JUD_Sheet9_OP Invest_DEVOLUÇÃO DE COMPETENCIA" xfId="7869" xr:uid="{00000000-0005-0000-0000-0000F51B0000}"/>
    <cellStyle name="_RECLASS_DEP JUD_SUPORTE ASTROMIG" xfId="7870" xr:uid="{00000000-0005-0000-0000-0000F61B0000}"/>
    <cellStyle name="_Refrigeração" xfId="379" xr:uid="{00000000-0005-0000-0000-0000F71B0000}"/>
    <cellStyle name="_Refrigeração_APLICAÇÃO" xfId="7871" xr:uid="{00000000-0005-0000-0000-0000F81B0000}"/>
    <cellStyle name="_Refrigeração_APLICAÇÃO_HFM Dental" xfId="7872" xr:uid="{00000000-0005-0000-0000-0000F91B0000}"/>
    <cellStyle name="_Refrigeração_Benfeitorias" xfId="380" xr:uid="{00000000-0005-0000-0000-0000FA1B0000}"/>
    <cellStyle name="_Refrigeração_Benfeitorias 2" xfId="7873" xr:uid="{00000000-0005-0000-0000-0000FB1B0000}"/>
    <cellStyle name="_Refrigeração_Benfeitorias 2 2" xfId="7874" xr:uid="{00000000-0005-0000-0000-0000FC1B0000}"/>
    <cellStyle name="_Refrigeração_Benfeitorias 2 3" xfId="7875" xr:uid="{00000000-0005-0000-0000-0000FD1B0000}"/>
    <cellStyle name="_Refrigeração_Benfeitorias_APLICAÇÃO" xfId="7876" xr:uid="{00000000-0005-0000-0000-0000FE1B0000}"/>
    <cellStyle name="_Refrigeração_Benfeitorias_APLICAÇÃO_HFM Dental" xfId="7877" xr:uid="{00000000-0005-0000-0000-0000FF1B0000}"/>
    <cellStyle name="_Refrigeração_Benfeitorias_Check USGAAP" xfId="7878" xr:uid="{00000000-0005-0000-0000-0000001C0000}"/>
    <cellStyle name="_Refrigeração_Benfeitorias_Check USGAAP 2" xfId="7879" xr:uid="{00000000-0005-0000-0000-0000011C0000}"/>
    <cellStyle name="_Refrigeração_Benfeitorias_Check USGAAP_1" xfId="7880" xr:uid="{00000000-0005-0000-0000-0000021C0000}"/>
    <cellStyle name="_Refrigeração_Benfeitorias_Check USGAAP_1 2" xfId="7881" xr:uid="{00000000-0005-0000-0000-0000031C0000}"/>
    <cellStyle name="_Refrigeração_Benfeitorias_Check USGAAP_1_DEVOLUÇÃO DE COMPETENCIA" xfId="7882" xr:uid="{00000000-0005-0000-0000-0000041C0000}"/>
    <cellStyle name="_Refrigeração_Benfeitorias_Check USGAAP_2" xfId="7883" xr:uid="{00000000-0005-0000-0000-0000051C0000}"/>
    <cellStyle name="_Refrigeração_Benfeitorias_Check USGAAP_2 2" xfId="7884" xr:uid="{00000000-0005-0000-0000-0000061C0000}"/>
    <cellStyle name="_Refrigeração_Benfeitorias_Check USGAAP_2_DEVOLUÇÃO DE COMPETENCIA" xfId="7885" xr:uid="{00000000-0005-0000-0000-0000071C0000}"/>
    <cellStyle name="_Refrigeração_Benfeitorias_Check USGAAP_Check USGAAP" xfId="7886" xr:uid="{00000000-0005-0000-0000-0000081C0000}"/>
    <cellStyle name="_Refrigeração_Benfeitorias_Check USGAAP_Check USGAAP 2" xfId="7887" xr:uid="{00000000-0005-0000-0000-0000091C0000}"/>
    <cellStyle name="_Refrigeração_Benfeitorias_Check USGAAP_Check USGAAP_DEVOLUÇÃO DE COMPETENCIA" xfId="7888" xr:uid="{00000000-0005-0000-0000-00000A1C0000}"/>
    <cellStyle name="_Refrigeração_Benfeitorias_Check USGAAP_DEVOLUÇÃO DE COMPETENCIA" xfId="7889" xr:uid="{00000000-0005-0000-0000-00000B1C0000}"/>
    <cellStyle name="_Refrigeração_Benfeitorias_DEVOLUÇÃO DE COMPETENCIA" xfId="7890" xr:uid="{00000000-0005-0000-0000-00000C1C0000}"/>
    <cellStyle name="_Refrigeração_Benfeitorias_OP Invest" xfId="7891" xr:uid="{00000000-0005-0000-0000-00000D1C0000}"/>
    <cellStyle name="_Refrigeração_Benfeitorias_OP Invest 2" xfId="7892" xr:uid="{00000000-0005-0000-0000-00000E1C0000}"/>
    <cellStyle name="_Refrigeração_Benfeitorias_OP Invest_DEVOLUÇÃO DE COMPETENCIA" xfId="7893" xr:uid="{00000000-0005-0000-0000-00000F1C0000}"/>
    <cellStyle name="_Refrigeração_Benfeitorias_Plan1" xfId="7894" xr:uid="{00000000-0005-0000-0000-0000101C0000}"/>
    <cellStyle name="_Refrigeração_Benfeitorias_Plan1 2" xfId="7895" xr:uid="{00000000-0005-0000-0000-0000111C0000}"/>
    <cellStyle name="_Refrigeração_Benfeitorias_Plan2" xfId="7896" xr:uid="{00000000-0005-0000-0000-0000121C0000}"/>
    <cellStyle name="_Refrigeração_Benfeitorias_Razão 2013" xfId="7897" xr:uid="{00000000-0005-0000-0000-0000131C0000}"/>
    <cellStyle name="_Refrigeração_Benfeitorias_Sheet2" xfId="7898" xr:uid="{00000000-0005-0000-0000-0000141C0000}"/>
    <cellStyle name="_Refrigeração_Benfeitorias_Sheet2 2" xfId="7899" xr:uid="{00000000-0005-0000-0000-0000151C0000}"/>
    <cellStyle name="_Refrigeração_Check USGAAP" xfId="7900" xr:uid="{00000000-0005-0000-0000-0000161C0000}"/>
    <cellStyle name="_Refrigeração_Check USGAAP_DEVOLUÇÃO DE COMPETENCIA" xfId="7901" xr:uid="{00000000-0005-0000-0000-0000171C0000}"/>
    <cellStyle name="_Refrigeração_DEVOLUÇÃO DE COMPETENCIA" xfId="7902" xr:uid="{00000000-0005-0000-0000-0000181C0000}"/>
    <cellStyle name="_Refrigeração_HFM" xfId="7903" xr:uid="{00000000-0005-0000-0000-0000191C0000}"/>
    <cellStyle name="_Refrigeração_HFM_APLICAÇÃO" xfId="7904" xr:uid="{00000000-0005-0000-0000-00001A1C0000}"/>
    <cellStyle name="_Refrigeração_HFM_APLICAÇÃO_HFM Dental" xfId="7905" xr:uid="{00000000-0005-0000-0000-00001B1C0000}"/>
    <cellStyle name="_Refrigeração_HFM_Check USGAAP" xfId="7906" xr:uid="{00000000-0005-0000-0000-00001C1C0000}"/>
    <cellStyle name="_Refrigeração_HFM_Check USGAAP_DEVOLUÇÃO DE COMPETENCIA" xfId="7907" xr:uid="{00000000-0005-0000-0000-00001D1C0000}"/>
    <cellStyle name="_Refrigeração_HFM_DEVOLUÇÃO DE COMPETENCIA" xfId="7908" xr:uid="{00000000-0005-0000-0000-00001E1C0000}"/>
    <cellStyle name="_Refrigeração_HFM_OP Invest" xfId="7909" xr:uid="{00000000-0005-0000-0000-00001F1C0000}"/>
    <cellStyle name="_Refrigeração_HFM_OP Invest_DEVOLUÇÃO DE COMPETENCIA" xfId="7910" xr:uid="{00000000-0005-0000-0000-0000201C0000}"/>
    <cellStyle name="_Refrigeração_HFM_RECLAS DEPREC" xfId="7911" xr:uid="{00000000-0005-0000-0000-0000211C0000}"/>
    <cellStyle name="_Refrigeração_HFM_SUPORTE ASTROMIG" xfId="7912" xr:uid="{00000000-0005-0000-0000-0000221C0000}"/>
    <cellStyle name="_Refrigeração_Instalações" xfId="381" xr:uid="{00000000-0005-0000-0000-0000231C0000}"/>
    <cellStyle name="_Refrigeração_Instalações 2" xfId="7913" xr:uid="{00000000-0005-0000-0000-0000241C0000}"/>
    <cellStyle name="_Refrigeração_Instalações 2 2" xfId="7914" xr:uid="{00000000-0005-0000-0000-0000251C0000}"/>
    <cellStyle name="_Refrigeração_Instalações 2 3" xfId="7915" xr:uid="{00000000-0005-0000-0000-0000261C0000}"/>
    <cellStyle name="_Refrigeração_Instalações_APLICAÇÃO" xfId="7916" xr:uid="{00000000-0005-0000-0000-0000271C0000}"/>
    <cellStyle name="_Refrigeração_Instalações_APLICAÇÃO_HFM Dental" xfId="7917" xr:uid="{00000000-0005-0000-0000-0000281C0000}"/>
    <cellStyle name="_Refrigeração_Instalações_Check USGAAP" xfId="7918" xr:uid="{00000000-0005-0000-0000-0000291C0000}"/>
    <cellStyle name="_Refrigeração_Instalações_Check USGAAP 2" xfId="7919" xr:uid="{00000000-0005-0000-0000-00002A1C0000}"/>
    <cellStyle name="_Refrigeração_Instalações_Check USGAAP_1" xfId="7920" xr:uid="{00000000-0005-0000-0000-00002B1C0000}"/>
    <cellStyle name="_Refrigeração_Instalações_Check USGAAP_1 2" xfId="7921" xr:uid="{00000000-0005-0000-0000-00002C1C0000}"/>
    <cellStyle name="_Refrigeração_Instalações_Check USGAAP_1_DEVOLUÇÃO DE COMPETENCIA" xfId="7922" xr:uid="{00000000-0005-0000-0000-00002D1C0000}"/>
    <cellStyle name="_Refrigeração_Instalações_Check USGAAP_2" xfId="7923" xr:uid="{00000000-0005-0000-0000-00002E1C0000}"/>
    <cellStyle name="_Refrigeração_Instalações_Check USGAAP_2 2" xfId="7924" xr:uid="{00000000-0005-0000-0000-00002F1C0000}"/>
    <cellStyle name="_Refrigeração_Instalações_Check USGAAP_2_DEVOLUÇÃO DE COMPETENCIA" xfId="7925" xr:uid="{00000000-0005-0000-0000-0000301C0000}"/>
    <cellStyle name="_Refrigeração_Instalações_Check USGAAP_Check USGAAP" xfId="7926" xr:uid="{00000000-0005-0000-0000-0000311C0000}"/>
    <cellStyle name="_Refrigeração_Instalações_Check USGAAP_Check USGAAP 2" xfId="7927" xr:uid="{00000000-0005-0000-0000-0000321C0000}"/>
    <cellStyle name="_Refrigeração_Instalações_Check USGAAP_Check USGAAP_DEVOLUÇÃO DE COMPETENCIA" xfId="7928" xr:uid="{00000000-0005-0000-0000-0000331C0000}"/>
    <cellStyle name="_Refrigeração_Instalações_Check USGAAP_DEVOLUÇÃO DE COMPETENCIA" xfId="7929" xr:uid="{00000000-0005-0000-0000-0000341C0000}"/>
    <cellStyle name="_Refrigeração_Instalações_DEVOLUÇÃO DE COMPETENCIA" xfId="7930" xr:uid="{00000000-0005-0000-0000-0000351C0000}"/>
    <cellStyle name="_Refrigeração_Instalações_OP Invest" xfId="7931" xr:uid="{00000000-0005-0000-0000-0000361C0000}"/>
    <cellStyle name="_Refrigeração_Instalações_OP Invest 2" xfId="7932" xr:uid="{00000000-0005-0000-0000-0000371C0000}"/>
    <cellStyle name="_Refrigeração_Instalações_OP Invest_DEVOLUÇÃO DE COMPETENCIA" xfId="7933" xr:uid="{00000000-0005-0000-0000-0000381C0000}"/>
    <cellStyle name="_Refrigeração_Instalações_Plan1" xfId="7934" xr:uid="{00000000-0005-0000-0000-0000391C0000}"/>
    <cellStyle name="_Refrigeração_Instalações_Plan1 2" xfId="7935" xr:uid="{00000000-0005-0000-0000-00003A1C0000}"/>
    <cellStyle name="_Refrigeração_Instalações_Plan2" xfId="7936" xr:uid="{00000000-0005-0000-0000-00003B1C0000}"/>
    <cellStyle name="_Refrigeração_Instalações_Razão 2013" xfId="7937" xr:uid="{00000000-0005-0000-0000-00003C1C0000}"/>
    <cellStyle name="_Refrigeração_Instalações_Sheet2" xfId="7938" xr:uid="{00000000-0005-0000-0000-00003D1C0000}"/>
    <cellStyle name="_Refrigeração_Instalações_Sheet2 2" xfId="7939" xr:uid="{00000000-0005-0000-0000-00003E1C0000}"/>
    <cellStyle name="_Refrigeração_IRenda" xfId="7940" xr:uid="{00000000-0005-0000-0000-00003F1C0000}"/>
    <cellStyle name="_Refrigeração_IRenda_APLICAÇÃO" xfId="7941" xr:uid="{00000000-0005-0000-0000-0000401C0000}"/>
    <cellStyle name="_Refrigeração_IRenda_APLICAÇÃO_HFM Dental" xfId="7942" xr:uid="{00000000-0005-0000-0000-0000411C0000}"/>
    <cellStyle name="_Refrigeração_IRenda_Check USGAAP" xfId="7943" xr:uid="{00000000-0005-0000-0000-0000421C0000}"/>
    <cellStyle name="_Refrigeração_IRenda_Check USGAAP_DEVOLUÇÃO DE COMPETENCIA" xfId="7944" xr:uid="{00000000-0005-0000-0000-0000431C0000}"/>
    <cellStyle name="_Refrigeração_IRenda_DEVOLUÇÃO DE COMPETENCIA" xfId="7945" xr:uid="{00000000-0005-0000-0000-0000441C0000}"/>
    <cellStyle name="_Refrigeração_IRenda_OP Invest" xfId="7946" xr:uid="{00000000-0005-0000-0000-0000451C0000}"/>
    <cellStyle name="_Refrigeração_IRenda_OP Invest_DEVOLUÇÃO DE COMPETENCIA" xfId="7947" xr:uid="{00000000-0005-0000-0000-0000461C0000}"/>
    <cellStyle name="_Refrigeração_LANÇAMENTO" xfId="7948" xr:uid="{00000000-0005-0000-0000-0000471C0000}"/>
    <cellStyle name="_Refrigeração_LANÇAMENTO_APLICAÇÃO" xfId="7949" xr:uid="{00000000-0005-0000-0000-0000481C0000}"/>
    <cellStyle name="_Refrigeração_LANÇAMENTO_APLICAÇÃO_HFM Dental" xfId="7950" xr:uid="{00000000-0005-0000-0000-0000491C0000}"/>
    <cellStyle name="_Refrigeração_LANÇAMENTO_Check USGAAP" xfId="7951" xr:uid="{00000000-0005-0000-0000-00004A1C0000}"/>
    <cellStyle name="_Refrigeração_LANÇAMENTO_Check USGAAP_DEVOLUÇÃO DE COMPETENCIA" xfId="7952" xr:uid="{00000000-0005-0000-0000-00004B1C0000}"/>
    <cellStyle name="_Refrigeração_LANÇAMENTO_DEVOLUÇÃO DE COMPETENCIA" xfId="7953" xr:uid="{00000000-0005-0000-0000-00004C1C0000}"/>
    <cellStyle name="_Refrigeração_LANÇAMENTO_OP Invest" xfId="7954" xr:uid="{00000000-0005-0000-0000-00004D1C0000}"/>
    <cellStyle name="_Refrigeração_LANÇAMENTO_OP Invest_DEVOLUÇÃO DE COMPETENCIA" xfId="7955" xr:uid="{00000000-0005-0000-0000-00004E1C0000}"/>
    <cellStyle name="_Refrigeração_LANÇAMENTO_RECLAS DEPREC" xfId="7956" xr:uid="{00000000-0005-0000-0000-00004F1C0000}"/>
    <cellStyle name="_Refrigeração_LANÇAMENTO_SUPORTE ASTROMIG" xfId="7957" xr:uid="{00000000-0005-0000-0000-0000501C0000}"/>
    <cellStyle name="_Refrigeração_MMU" xfId="382" xr:uid="{00000000-0005-0000-0000-0000511C0000}"/>
    <cellStyle name="_Refrigeração_MMU 2" xfId="7958" xr:uid="{00000000-0005-0000-0000-0000521C0000}"/>
    <cellStyle name="_Refrigeração_MMU 2 2" xfId="7959" xr:uid="{00000000-0005-0000-0000-0000531C0000}"/>
    <cellStyle name="_Refrigeração_MMU 2 3" xfId="7960" xr:uid="{00000000-0005-0000-0000-0000541C0000}"/>
    <cellStyle name="_Refrigeração_MMU_APLICAÇÃO" xfId="7961" xr:uid="{00000000-0005-0000-0000-0000551C0000}"/>
    <cellStyle name="_Refrigeração_MMU_APLICAÇÃO_HFM Dental" xfId="7962" xr:uid="{00000000-0005-0000-0000-0000561C0000}"/>
    <cellStyle name="_Refrigeração_MMU_Check USGAAP" xfId="7963" xr:uid="{00000000-0005-0000-0000-0000571C0000}"/>
    <cellStyle name="_Refrigeração_MMU_Check USGAAP 2" xfId="7964" xr:uid="{00000000-0005-0000-0000-0000581C0000}"/>
    <cellStyle name="_Refrigeração_MMU_Check USGAAP_1" xfId="7965" xr:uid="{00000000-0005-0000-0000-0000591C0000}"/>
    <cellStyle name="_Refrigeração_MMU_Check USGAAP_1 2" xfId="7966" xr:uid="{00000000-0005-0000-0000-00005A1C0000}"/>
    <cellStyle name="_Refrigeração_MMU_Check USGAAP_1_DEVOLUÇÃO DE COMPETENCIA" xfId="7967" xr:uid="{00000000-0005-0000-0000-00005B1C0000}"/>
    <cellStyle name="_Refrigeração_MMU_Check USGAAP_2" xfId="7968" xr:uid="{00000000-0005-0000-0000-00005C1C0000}"/>
    <cellStyle name="_Refrigeração_MMU_Check USGAAP_2 2" xfId="7969" xr:uid="{00000000-0005-0000-0000-00005D1C0000}"/>
    <cellStyle name="_Refrigeração_MMU_Check USGAAP_2_DEVOLUÇÃO DE COMPETENCIA" xfId="7970" xr:uid="{00000000-0005-0000-0000-00005E1C0000}"/>
    <cellStyle name="_Refrigeração_MMU_Check USGAAP_Check USGAAP" xfId="7971" xr:uid="{00000000-0005-0000-0000-00005F1C0000}"/>
    <cellStyle name="_Refrigeração_MMU_Check USGAAP_Check USGAAP 2" xfId="7972" xr:uid="{00000000-0005-0000-0000-0000601C0000}"/>
    <cellStyle name="_Refrigeração_MMU_Check USGAAP_Check USGAAP_DEVOLUÇÃO DE COMPETENCIA" xfId="7973" xr:uid="{00000000-0005-0000-0000-0000611C0000}"/>
    <cellStyle name="_Refrigeração_MMU_Check USGAAP_DEVOLUÇÃO DE COMPETENCIA" xfId="7974" xr:uid="{00000000-0005-0000-0000-0000621C0000}"/>
    <cellStyle name="_Refrigeração_MMU_DEVOLUÇÃO DE COMPETENCIA" xfId="7975" xr:uid="{00000000-0005-0000-0000-0000631C0000}"/>
    <cellStyle name="_Refrigeração_MMU_OP Invest" xfId="7976" xr:uid="{00000000-0005-0000-0000-0000641C0000}"/>
    <cellStyle name="_Refrigeração_MMU_OP Invest 2" xfId="7977" xr:uid="{00000000-0005-0000-0000-0000651C0000}"/>
    <cellStyle name="_Refrigeração_MMU_OP Invest_DEVOLUÇÃO DE COMPETENCIA" xfId="7978" xr:uid="{00000000-0005-0000-0000-0000661C0000}"/>
    <cellStyle name="_Refrigeração_MMU_Plan1" xfId="7979" xr:uid="{00000000-0005-0000-0000-0000671C0000}"/>
    <cellStyle name="_Refrigeração_MMU_Plan1 2" xfId="7980" xr:uid="{00000000-0005-0000-0000-0000681C0000}"/>
    <cellStyle name="_Refrigeração_MMU_Plan2" xfId="7981" xr:uid="{00000000-0005-0000-0000-0000691C0000}"/>
    <cellStyle name="_Refrigeração_MMU_Razão 2013" xfId="7982" xr:uid="{00000000-0005-0000-0000-00006A1C0000}"/>
    <cellStyle name="_Refrigeração_MMU_Sheet2" xfId="7983" xr:uid="{00000000-0005-0000-0000-00006B1C0000}"/>
    <cellStyle name="_Refrigeração_MMU_Sheet2 2" xfId="7984" xr:uid="{00000000-0005-0000-0000-00006C1C0000}"/>
    <cellStyle name="_Refrigeração_OP Invest" xfId="7985" xr:uid="{00000000-0005-0000-0000-00006D1C0000}"/>
    <cellStyle name="_Refrigeração_OP Invest_DEVOLUÇÃO DE COMPETENCIA" xfId="7986" xr:uid="{00000000-0005-0000-0000-00006E1C0000}"/>
    <cellStyle name="_Refrigeração_Plan3" xfId="7987" xr:uid="{00000000-0005-0000-0000-00006F1C0000}"/>
    <cellStyle name="_Refrigeração_Plan3_APLICAÇÃO" xfId="7988" xr:uid="{00000000-0005-0000-0000-0000701C0000}"/>
    <cellStyle name="_Refrigeração_Plan3_APLICAÇÃO_HFM Dental" xfId="7989" xr:uid="{00000000-0005-0000-0000-0000711C0000}"/>
    <cellStyle name="_Refrigeração_Plan3_Check USGAAP" xfId="7990" xr:uid="{00000000-0005-0000-0000-0000721C0000}"/>
    <cellStyle name="_Refrigeração_Plan3_Check USGAAP_DEVOLUÇÃO DE COMPETENCIA" xfId="7991" xr:uid="{00000000-0005-0000-0000-0000731C0000}"/>
    <cellStyle name="_Refrigeração_Plan3_DEVOLUÇÃO DE COMPETENCIA" xfId="7992" xr:uid="{00000000-0005-0000-0000-0000741C0000}"/>
    <cellStyle name="_Refrigeração_Plan3_OP Invest" xfId="7993" xr:uid="{00000000-0005-0000-0000-0000751C0000}"/>
    <cellStyle name="_Refrigeração_Plan3_OP Invest_DEVOLUÇÃO DE COMPETENCIA" xfId="7994" xr:uid="{00000000-0005-0000-0000-0000761C0000}"/>
    <cellStyle name="_Refrigeração_Plan3_RECLAS DEPREC" xfId="7995" xr:uid="{00000000-0005-0000-0000-0000771C0000}"/>
    <cellStyle name="_Refrigeração_Plan3_SUPORTE ASTROMIG" xfId="7996" xr:uid="{00000000-0005-0000-0000-0000781C0000}"/>
    <cellStyle name="_Refrigeração_Prov Civeis" xfId="7997" xr:uid="{00000000-0005-0000-0000-0000791C0000}"/>
    <cellStyle name="_Refrigeração_RECLAS DEPREC" xfId="7998" xr:uid="{00000000-0005-0000-0000-00007A1C0000}"/>
    <cellStyle name="_Refrigeração_Sheet9" xfId="7999" xr:uid="{00000000-0005-0000-0000-00007B1C0000}"/>
    <cellStyle name="_Refrigeração_Sheet9_APLICAÇÃO" xfId="8000" xr:uid="{00000000-0005-0000-0000-00007C1C0000}"/>
    <cellStyle name="_Refrigeração_Sheet9_APLICAÇÃO_HFM Dental" xfId="8001" xr:uid="{00000000-0005-0000-0000-00007D1C0000}"/>
    <cellStyle name="_Refrigeração_Sheet9_Check USGAAP" xfId="8002" xr:uid="{00000000-0005-0000-0000-00007E1C0000}"/>
    <cellStyle name="_Refrigeração_Sheet9_Check USGAAP_DEVOLUÇÃO DE COMPETENCIA" xfId="8003" xr:uid="{00000000-0005-0000-0000-00007F1C0000}"/>
    <cellStyle name="_Refrigeração_Sheet9_DEVOLUÇÃO DE COMPETENCIA" xfId="8004" xr:uid="{00000000-0005-0000-0000-0000801C0000}"/>
    <cellStyle name="_Refrigeração_Sheet9_OP Invest" xfId="8005" xr:uid="{00000000-0005-0000-0000-0000811C0000}"/>
    <cellStyle name="_Refrigeração_Sheet9_OP Invest_DEVOLUÇÃO DE COMPETENCIA" xfId="8006" xr:uid="{00000000-0005-0000-0000-0000821C0000}"/>
    <cellStyle name="_Refrigeração_SUPORTE ASTROMIG" xfId="8007" xr:uid="{00000000-0005-0000-0000-0000831C0000}"/>
    <cellStyle name="_Refrigeração_Trial Balance_Dental" xfId="8008" xr:uid="{00000000-0005-0000-0000-0000841C0000}"/>
    <cellStyle name="_Refrigeração_Trial Balance_Dental_HFM Dental" xfId="8009" xr:uid="{00000000-0005-0000-0000-0000851C0000}"/>
    <cellStyle name="_Reporte 3 Movimientos Ext Enero 2008 (Def)" xfId="8010" xr:uid="{00000000-0005-0000-0000-0000861C0000}"/>
    <cellStyle name="_Reporte 3 Movimientos Ext Enero 2008 (Def) 2" xfId="8011" xr:uid="{00000000-0005-0000-0000-0000871C0000}"/>
    <cellStyle name="_Reporte 3 Movimientos Ext Enero 2008 (Def)_DEVOLUÇÃO DE COMPETENCIA" xfId="8012" xr:uid="{00000000-0005-0000-0000-0000881C0000}"/>
    <cellStyle name="_Reporte 3 Movimientos Ext Enero 2008 (Def)_HFM Dental" xfId="8013" xr:uid="{00000000-0005-0000-0000-0000891C0000}"/>
    <cellStyle name="_REPORTE 3 Movimientos Extraordinarios ABRIL 2008 021008" xfId="8014" xr:uid="{00000000-0005-0000-0000-00008A1C0000}"/>
    <cellStyle name="_REPORTE 3 Movimientos Extraordinarios ABRIL 2008 021008 2" xfId="8015" xr:uid="{00000000-0005-0000-0000-00008B1C0000}"/>
    <cellStyle name="_REPORTE 3 Movimientos Extraordinarios ABRIL 2008 021008_APLICAÇÃO" xfId="8016" xr:uid="{00000000-0005-0000-0000-00008C1C0000}"/>
    <cellStyle name="_REPORTE 3 Movimientos Extraordinarios ABRIL 2008 021008_APLICAÇÃO_HFM Dental" xfId="8017" xr:uid="{00000000-0005-0000-0000-00008D1C0000}"/>
    <cellStyle name="_REPORTE 3 Movimientos Extraordinarios ABRIL 2008 021008_Check USGAAP" xfId="8018" xr:uid="{00000000-0005-0000-0000-00008E1C0000}"/>
    <cellStyle name="_REPORTE 3 Movimientos Extraordinarios ABRIL 2008 021008_Check USGAAP 2" xfId="8019" xr:uid="{00000000-0005-0000-0000-00008F1C0000}"/>
    <cellStyle name="_REPORTE 3 Movimientos Extraordinarios ABRIL 2008 021008_Check USGAAP_1" xfId="8020" xr:uid="{00000000-0005-0000-0000-0000901C0000}"/>
    <cellStyle name="_REPORTE 3 Movimientos Extraordinarios ABRIL 2008 021008_Check USGAAP_1 2" xfId="8021" xr:uid="{00000000-0005-0000-0000-0000911C0000}"/>
    <cellStyle name="_REPORTE 3 Movimientos Extraordinarios ABRIL 2008 021008_Check USGAAP_1_DEVOLUÇÃO DE COMPETENCIA" xfId="8022" xr:uid="{00000000-0005-0000-0000-0000921C0000}"/>
    <cellStyle name="_REPORTE 3 Movimientos Extraordinarios ABRIL 2008 021008_Check USGAAP_2" xfId="8023" xr:uid="{00000000-0005-0000-0000-0000931C0000}"/>
    <cellStyle name="_REPORTE 3 Movimientos Extraordinarios ABRIL 2008 021008_Check USGAAP_2 2" xfId="8024" xr:uid="{00000000-0005-0000-0000-0000941C0000}"/>
    <cellStyle name="_REPORTE 3 Movimientos Extraordinarios ABRIL 2008 021008_Check USGAAP_2_DEVOLUÇÃO DE COMPETENCIA" xfId="8025" xr:uid="{00000000-0005-0000-0000-0000951C0000}"/>
    <cellStyle name="_REPORTE 3 Movimientos Extraordinarios ABRIL 2008 021008_Check USGAAP_Check USGAAP" xfId="8026" xr:uid="{00000000-0005-0000-0000-0000961C0000}"/>
    <cellStyle name="_REPORTE 3 Movimientos Extraordinarios ABRIL 2008 021008_Check USGAAP_Check USGAAP 2" xfId="8027" xr:uid="{00000000-0005-0000-0000-0000971C0000}"/>
    <cellStyle name="_REPORTE 3 Movimientos Extraordinarios ABRIL 2008 021008_Check USGAAP_Check USGAAP_DEVOLUÇÃO DE COMPETENCIA" xfId="8028" xr:uid="{00000000-0005-0000-0000-0000981C0000}"/>
    <cellStyle name="_REPORTE 3 Movimientos Extraordinarios ABRIL 2008 021008_Check USGAAP_DEVOLUÇÃO DE COMPETENCIA" xfId="8029" xr:uid="{00000000-0005-0000-0000-0000991C0000}"/>
    <cellStyle name="_REPORTE 3 Movimientos Extraordinarios ABRIL 2008 021008_DEVOLUÇÃO DE COMPETENCIA" xfId="8030" xr:uid="{00000000-0005-0000-0000-00009A1C0000}"/>
    <cellStyle name="_REPORTE 3 Movimientos Extraordinarios ABRIL 2008 021008_OP Invest" xfId="8031" xr:uid="{00000000-0005-0000-0000-00009B1C0000}"/>
    <cellStyle name="_REPORTE 3 Movimientos Extraordinarios ABRIL 2008 021008_OP Invest 2" xfId="8032" xr:uid="{00000000-0005-0000-0000-00009C1C0000}"/>
    <cellStyle name="_REPORTE 3 Movimientos Extraordinarios ABRIL 2008 021008_OP Invest_DEVOLUÇÃO DE COMPETENCIA" xfId="8033" xr:uid="{00000000-0005-0000-0000-00009D1C0000}"/>
    <cellStyle name="_REPORTE 3 Movimientos Extraordinarios ABRIL 2008 021008_Plan2" xfId="8034" xr:uid="{00000000-0005-0000-0000-00009E1C0000}"/>
    <cellStyle name="_REPORTE 3 Movimientos Extraordinarios AGOSTO 2008 021008" xfId="8035" xr:uid="{00000000-0005-0000-0000-00009F1C0000}"/>
    <cellStyle name="_REPORTE 3 Movimientos Extraordinarios AGOSTO 2008 021008 2" xfId="8036" xr:uid="{00000000-0005-0000-0000-0000A01C0000}"/>
    <cellStyle name="_REPORTE 3 Movimientos Extraordinarios AGOSTO 2008 021008_APLICAÇÃO" xfId="8037" xr:uid="{00000000-0005-0000-0000-0000A11C0000}"/>
    <cellStyle name="_REPORTE 3 Movimientos Extraordinarios AGOSTO 2008 021008_APLICAÇÃO_HFM Dental" xfId="8038" xr:uid="{00000000-0005-0000-0000-0000A21C0000}"/>
    <cellStyle name="_REPORTE 3 Movimientos Extraordinarios AGOSTO 2008 021008_Check USGAAP" xfId="8039" xr:uid="{00000000-0005-0000-0000-0000A31C0000}"/>
    <cellStyle name="_REPORTE 3 Movimientos Extraordinarios AGOSTO 2008 021008_Check USGAAP 2" xfId="8040" xr:uid="{00000000-0005-0000-0000-0000A41C0000}"/>
    <cellStyle name="_REPORTE 3 Movimientos Extraordinarios AGOSTO 2008 021008_Check USGAAP_1" xfId="8041" xr:uid="{00000000-0005-0000-0000-0000A51C0000}"/>
    <cellStyle name="_REPORTE 3 Movimientos Extraordinarios AGOSTO 2008 021008_Check USGAAP_1 2" xfId="8042" xr:uid="{00000000-0005-0000-0000-0000A61C0000}"/>
    <cellStyle name="_REPORTE 3 Movimientos Extraordinarios AGOSTO 2008 021008_Check USGAAP_1_DEVOLUÇÃO DE COMPETENCIA" xfId="8043" xr:uid="{00000000-0005-0000-0000-0000A71C0000}"/>
    <cellStyle name="_REPORTE 3 Movimientos Extraordinarios AGOSTO 2008 021008_Check USGAAP_2" xfId="8044" xr:uid="{00000000-0005-0000-0000-0000A81C0000}"/>
    <cellStyle name="_REPORTE 3 Movimientos Extraordinarios AGOSTO 2008 021008_Check USGAAP_2 2" xfId="8045" xr:uid="{00000000-0005-0000-0000-0000A91C0000}"/>
    <cellStyle name="_REPORTE 3 Movimientos Extraordinarios AGOSTO 2008 021008_Check USGAAP_2_DEVOLUÇÃO DE COMPETENCIA" xfId="8046" xr:uid="{00000000-0005-0000-0000-0000AA1C0000}"/>
    <cellStyle name="_REPORTE 3 Movimientos Extraordinarios AGOSTO 2008 021008_Check USGAAP_Check USGAAP" xfId="8047" xr:uid="{00000000-0005-0000-0000-0000AB1C0000}"/>
    <cellStyle name="_REPORTE 3 Movimientos Extraordinarios AGOSTO 2008 021008_Check USGAAP_Check USGAAP 2" xfId="8048" xr:uid="{00000000-0005-0000-0000-0000AC1C0000}"/>
    <cellStyle name="_REPORTE 3 Movimientos Extraordinarios AGOSTO 2008 021008_Check USGAAP_Check USGAAP_DEVOLUÇÃO DE COMPETENCIA" xfId="8049" xr:uid="{00000000-0005-0000-0000-0000AD1C0000}"/>
    <cellStyle name="_REPORTE 3 Movimientos Extraordinarios AGOSTO 2008 021008_Check USGAAP_DEVOLUÇÃO DE COMPETENCIA" xfId="8050" xr:uid="{00000000-0005-0000-0000-0000AE1C0000}"/>
    <cellStyle name="_REPORTE 3 Movimientos Extraordinarios AGOSTO 2008 021008_DEVOLUÇÃO DE COMPETENCIA" xfId="8051" xr:uid="{00000000-0005-0000-0000-0000AF1C0000}"/>
    <cellStyle name="_REPORTE 3 Movimientos Extraordinarios AGOSTO 2008 021008_OP Invest" xfId="8052" xr:uid="{00000000-0005-0000-0000-0000B01C0000}"/>
    <cellStyle name="_REPORTE 3 Movimientos Extraordinarios AGOSTO 2008 021008_OP Invest 2" xfId="8053" xr:uid="{00000000-0005-0000-0000-0000B11C0000}"/>
    <cellStyle name="_REPORTE 3 Movimientos Extraordinarios AGOSTO 2008 021008_OP Invest_DEVOLUÇÃO DE COMPETENCIA" xfId="8054" xr:uid="{00000000-0005-0000-0000-0000B21C0000}"/>
    <cellStyle name="_REPORTE 3 Movimientos Extraordinarios AGOSTO 2008 021008_Plan2" xfId="8055" xr:uid="{00000000-0005-0000-0000-0000B31C0000}"/>
    <cellStyle name="_REPORTE 3 Movimientos Extraordinarios JULIO 2008 021008" xfId="8056" xr:uid="{00000000-0005-0000-0000-0000B41C0000}"/>
    <cellStyle name="_REPORTE 3 Movimientos Extraordinarios JULIO 2008 021008 2" xfId="8057" xr:uid="{00000000-0005-0000-0000-0000B51C0000}"/>
    <cellStyle name="_REPORTE 3 Movimientos Extraordinarios JULIO 2008 021008_APLICAÇÃO" xfId="8058" xr:uid="{00000000-0005-0000-0000-0000B61C0000}"/>
    <cellStyle name="_REPORTE 3 Movimientos Extraordinarios JULIO 2008 021008_APLICAÇÃO_HFM Dental" xfId="8059" xr:uid="{00000000-0005-0000-0000-0000B71C0000}"/>
    <cellStyle name="_REPORTE 3 Movimientos Extraordinarios JULIO 2008 021008_Check USGAAP" xfId="8060" xr:uid="{00000000-0005-0000-0000-0000B81C0000}"/>
    <cellStyle name="_REPORTE 3 Movimientos Extraordinarios JULIO 2008 021008_Check USGAAP 2" xfId="8061" xr:uid="{00000000-0005-0000-0000-0000B91C0000}"/>
    <cellStyle name="_REPORTE 3 Movimientos Extraordinarios JULIO 2008 021008_Check USGAAP_1" xfId="8062" xr:uid="{00000000-0005-0000-0000-0000BA1C0000}"/>
    <cellStyle name="_REPORTE 3 Movimientos Extraordinarios JULIO 2008 021008_Check USGAAP_1 2" xfId="8063" xr:uid="{00000000-0005-0000-0000-0000BB1C0000}"/>
    <cellStyle name="_REPORTE 3 Movimientos Extraordinarios JULIO 2008 021008_Check USGAAP_1_DEVOLUÇÃO DE COMPETENCIA" xfId="8064" xr:uid="{00000000-0005-0000-0000-0000BC1C0000}"/>
    <cellStyle name="_REPORTE 3 Movimientos Extraordinarios JULIO 2008 021008_Check USGAAP_2" xfId="8065" xr:uid="{00000000-0005-0000-0000-0000BD1C0000}"/>
    <cellStyle name="_REPORTE 3 Movimientos Extraordinarios JULIO 2008 021008_Check USGAAP_2 2" xfId="8066" xr:uid="{00000000-0005-0000-0000-0000BE1C0000}"/>
    <cellStyle name="_REPORTE 3 Movimientos Extraordinarios JULIO 2008 021008_Check USGAAP_2_DEVOLUÇÃO DE COMPETENCIA" xfId="8067" xr:uid="{00000000-0005-0000-0000-0000BF1C0000}"/>
    <cellStyle name="_REPORTE 3 Movimientos Extraordinarios JULIO 2008 021008_Check USGAAP_Check USGAAP" xfId="8068" xr:uid="{00000000-0005-0000-0000-0000C01C0000}"/>
    <cellStyle name="_REPORTE 3 Movimientos Extraordinarios JULIO 2008 021008_Check USGAAP_Check USGAAP 2" xfId="8069" xr:uid="{00000000-0005-0000-0000-0000C11C0000}"/>
    <cellStyle name="_REPORTE 3 Movimientos Extraordinarios JULIO 2008 021008_Check USGAAP_Check USGAAP_DEVOLUÇÃO DE COMPETENCIA" xfId="8070" xr:uid="{00000000-0005-0000-0000-0000C21C0000}"/>
    <cellStyle name="_REPORTE 3 Movimientos Extraordinarios JULIO 2008 021008_Check USGAAP_DEVOLUÇÃO DE COMPETENCIA" xfId="8071" xr:uid="{00000000-0005-0000-0000-0000C31C0000}"/>
    <cellStyle name="_REPORTE 3 Movimientos Extraordinarios JULIO 2008 021008_DEVOLUÇÃO DE COMPETENCIA" xfId="8072" xr:uid="{00000000-0005-0000-0000-0000C41C0000}"/>
    <cellStyle name="_REPORTE 3 Movimientos Extraordinarios JULIO 2008 021008_OP Invest" xfId="8073" xr:uid="{00000000-0005-0000-0000-0000C51C0000}"/>
    <cellStyle name="_REPORTE 3 Movimientos Extraordinarios JULIO 2008 021008_OP Invest 2" xfId="8074" xr:uid="{00000000-0005-0000-0000-0000C61C0000}"/>
    <cellStyle name="_REPORTE 3 Movimientos Extraordinarios JULIO 2008 021008_OP Invest_DEVOLUÇÃO DE COMPETENCIA" xfId="8075" xr:uid="{00000000-0005-0000-0000-0000C71C0000}"/>
    <cellStyle name="_REPORTE 3 Movimientos Extraordinarios JULIO 2008 021008_Plan2" xfId="8076" xr:uid="{00000000-0005-0000-0000-0000C81C0000}"/>
    <cellStyle name="_REPORTE 3 Movimientos Extraordinarios JUNIO 2008 021008" xfId="8077" xr:uid="{00000000-0005-0000-0000-0000C91C0000}"/>
    <cellStyle name="_REPORTE 3 Movimientos Extraordinarios JUNIO 2008 021008 2" xfId="8078" xr:uid="{00000000-0005-0000-0000-0000CA1C0000}"/>
    <cellStyle name="_REPORTE 3 Movimientos Extraordinarios JUNIO 2008 021008_APLICAÇÃO" xfId="8079" xr:uid="{00000000-0005-0000-0000-0000CB1C0000}"/>
    <cellStyle name="_REPORTE 3 Movimientos Extraordinarios JUNIO 2008 021008_APLICAÇÃO_HFM Dental" xfId="8080" xr:uid="{00000000-0005-0000-0000-0000CC1C0000}"/>
    <cellStyle name="_REPORTE 3 Movimientos Extraordinarios JUNIO 2008 021008_Check USGAAP" xfId="8081" xr:uid="{00000000-0005-0000-0000-0000CD1C0000}"/>
    <cellStyle name="_REPORTE 3 Movimientos Extraordinarios JUNIO 2008 021008_Check USGAAP 2" xfId="8082" xr:uid="{00000000-0005-0000-0000-0000CE1C0000}"/>
    <cellStyle name="_REPORTE 3 Movimientos Extraordinarios JUNIO 2008 021008_Check USGAAP_1" xfId="8083" xr:uid="{00000000-0005-0000-0000-0000CF1C0000}"/>
    <cellStyle name="_REPORTE 3 Movimientos Extraordinarios JUNIO 2008 021008_Check USGAAP_1 2" xfId="8084" xr:uid="{00000000-0005-0000-0000-0000D01C0000}"/>
    <cellStyle name="_REPORTE 3 Movimientos Extraordinarios JUNIO 2008 021008_Check USGAAP_1_DEVOLUÇÃO DE COMPETENCIA" xfId="8085" xr:uid="{00000000-0005-0000-0000-0000D11C0000}"/>
    <cellStyle name="_REPORTE 3 Movimientos Extraordinarios JUNIO 2008 021008_Check USGAAP_2" xfId="8086" xr:uid="{00000000-0005-0000-0000-0000D21C0000}"/>
    <cellStyle name="_REPORTE 3 Movimientos Extraordinarios JUNIO 2008 021008_Check USGAAP_2 2" xfId="8087" xr:uid="{00000000-0005-0000-0000-0000D31C0000}"/>
    <cellStyle name="_REPORTE 3 Movimientos Extraordinarios JUNIO 2008 021008_Check USGAAP_2_DEVOLUÇÃO DE COMPETENCIA" xfId="8088" xr:uid="{00000000-0005-0000-0000-0000D41C0000}"/>
    <cellStyle name="_REPORTE 3 Movimientos Extraordinarios JUNIO 2008 021008_Check USGAAP_Check USGAAP" xfId="8089" xr:uid="{00000000-0005-0000-0000-0000D51C0000}"/>
    <cellStyle name="_REPORTE 3 Movimientos Extraordinarios JUNIO 2008 021008_Check USGAAP_Check USGAAP 2" xfId="8090" xr:uid="{00000000-0005-0000-0000-0000D61C0000}"/>
    <cellStyle name="_REPORTE 3 Movimientos Extraordinarios JUNIO 2008 021008_Check USGAAP_Check USGAAP_DEVOLUÇÃO DE COMPETENCIA" xfId="8091" xr:uid="{00000000-0005-0000-0000-0000D71C0000}"/>
    <cellStyle name="_REPORTE 3 Movimientos Extraordinarios JUNIO 2008 021008_Check USGAAP_DEVOLUÇÃO DE COMPETENCIA" xfId="8092" xr:uid="{00000000-0005-0000-0000-0000D81C0000}"/>
    <cellStyle name="_REPORTE 3 Movimientos Extraordinarios JUNIO 2008 021008_DEVOLUÇÃO DE COMPETENCIA" xfId="8093" xr:uid="{00000000-0005-0000-0000-0000D91C0000}"/>
    <cellStyle name="_REPORTE 3 Movimientos Extraordinarios JUNIO 2008 021008_OP Invest" xfId="8094" xr:uid="{00000000-0005-0000-0000-0000DA1C0000}"/>
    <cellStyle name="_REPORTE 3 Movimientos Extraordinarios JUNIO 2008 021008_OP Invest 2" xfId="8095" xr:uid="{00000000-0005-0000-0000-0000DB1C0000}"/>
    <cellStyle name="_REPORTE 3 Movimientos Extraordinarios JUNIO 2008 021008_OP Invest_DEVOLUÇÃO DE COMPETENCIA" xfId="8096" xr:uid="{00000000-0005-0000-0000-0000DC1C0000}"/>
    <cellStyle name="_REPORTE 3 Movimientos Extraordinarios JUNIO 2008 021008_Plan2" xfId="8097" xr:uid="{00000000-0005-0000-0000-0000DD1C0000}"/>
    <cellStyle name="_REPORTE 3 Movimientos Extraordinarios MARZO 2008 MODIFICADO 021008" xfId="8098" xr:uid="{00000000-0005-0000-0000-0000DE1C0000}"/>
    <cellStyle name="_REPORTE 3 Movimientos Extraordinarios MARZO 2008 MODIFICADO 021008 2" xfId="8099" xr:uid="{00000000-0005-0000-0000-0000DF1C0000}"/>
    <cellStyle name="_REPORTE 3 Movimientos Extraordinarios MARZO 2008 MODIFICADO 021008_APLICAÇÃO" xfId="8100" xr:uid="{00000000-0005-0000-0000-0000E01C0000}"/>
    <cellStyle name="_REPORTE 3 Movimientos Extraordinarios MARZO 2008 MODIFICADO 021008_APLICAÇÃO_HFM Dental" xfId="8101" xr:uid="{00000000-0005-0000-0000-0000E11C0000}"/>
    <cellStyle name="_REPORTE 3 Movimientos Extraordinarios MARZO 2008 MODIFICADO 021008_Check USGAAP" xfId="8102" xr:uid="{00000000-0005-0000-0000-0000E21C0000}"/>
    <cellStyle name="_REPORTE 3 Movimientos Extraordinarios MARZO 2008 MODIFICADO 021008_Check USGAAP 2" xfId="8103" xr:uid="{00000000-0005-0000-0000-0000E31C0000}"/>
    <cellStyle name="_REPORTE 3 Movimientos Extraordinarios MARZO 2008 MODIFICADO 021008_Check USGAAP_1" xfId="8104" xr:uid="{00000000-0005-0000-0000-0000E41C0000}"/>
    <cellStyle name="_REPORTE 3 Movimientos Extraordinarios MARZO 2008 MODIFICADO 021008_Check USGAAP_1 2" xfId="8105" xr:uid="{00000000-0005-0000-0000-0000E51C0000}"/>
    <cellStyle name="_REPORTE 3 Movimientos Extraordinarios MARZO 2008 MODIFICADO 021008_Check USGAAP_1_DEVOLUÇÃO DE COMPETENCIA" xfId="8106" xr:uid="{00000000-0005-0000-0000-0000E61C0000}"/>
    <cellStyle name="_REPORTE 3 Movimientos Extraordinarios MARZO 2008 MODIFICADO 021008_Check USGAAP_2" xfId="8107" xr:uid="{00000000-0005-0000-0000-0000E71C0000}"/>
    <cellStyle name="_REPORTE 3 Movimientos Extraordinarios MARZO 2008 MODIFICADO 021008_Check USGAAP_2 2" xfId="8108" xr:uid="{00000000-0005-0000-0000-0000E81C0000}"/>
    <cellStyle name="_REPORTE 3 Movimientos Extraordinarios MARZO 2008 MODIFICADO 021008_Check USGAAP_2_DEVOLUÇÃO DE COMPETENCIA" xfId="8109" xr:uid="{00000000-0005-0000-0000-0000E91C0000}"/>
    <cellStyle name="_REPORTE 3 Movimientos Extraordinarios MARZO 2008 MODIFICADO 021008_Check USGAAP_Check USGAAP" xfId="8110" xr:uid="{00000000-0005-0000-0000-0000EA1C0000}"/>
    <cellStyle name="_REPORTE 3 Movimientos Extraordinarios MARZO 2008 MODIFICADO 021008_Check USGAAP_Check USGAAP 2" xfId="8111" xr:uid="{00000000-0005-0000-0000-0000EB1C0000}"/>
    <cellStyle name="_REPORTE 3 Movimientos Extraordinarios MARZO 2008 MODIFICADO 021008_Check USGAAP_Check USGAAP_DEVOLUÇÃO DE COMPETENCIA" xfId="8112" xr:uid="{00000000-0005-0000-0000-0000EC1C0000}"/>
    <cellStyle name="_REPORTE 3 Movimientos Extraordinarios MARZO 2008 MODIFICADO 021008_Check USGAAP_DEVOLUÇÃO DE COMPETENCIA" xfId="8113" xr:uid="{00000000-0005-0000-0000-0000ED1C0000}"/>
    <cellStyle name="_REPORTE 3 Movimientos Extraordinarios MARZO 2008 MODIFICADO 021008_DEVOLUÇÃO DE COMPETENCIA" xfId="8114" xr:uid="{00000000-0005-0000-0000-0000EE1C0000}"/>
    <cellStyle name="_REPORTE 3 Movimientos Extraordinarios MARZO 2008 MODIFICADO 021008_OP Invest" xfId="8115" xr:uid="{00000000-0005-0000-0000-0000EF1C0000}"/>
    <cellStyle name="_REPORTE 3 Movimientos Extraordinarios MARZO 2008 MODIFICADO 021008_OP Invest 2" xfId="8116" xr:uid="{00000000-0005-0000-0000-0000F01C0000}"/>
    <cellStyle name="_REPORTE 3 Movimientos Extraordinarios MARZO 2008 MODIFICADO 021008_OP Invest_DEVOLUÇÃO DE COMPETENCIA" xfId="8117" xr:uid="{00000000-0005-0000-0000-0000F11C0000}"/>
    <cellStyle name="_REPORTE 3 Movimientos Extraordinarios MARZO 2008 MODIFICADO 021008_Plan2" xfId="8118" xr:uid="{00000000-0005-0000-0000-0000F21C0000}"/>
    <cellStyle name="_REPORTE 3 Movimientos Extraordinarios MAYO 2008 021008" xfId="8119" xr:uid="{00000000-0005-0000-0000-0000F31C0000}"/>
    <cellStyle name="_REPORTE 3 Movimientos Extraordinarios MAYO 2008 021008 2" xfId="8120" xr:uid="{00000000-0005-0000-0000-0000F41C0000}"/>
    <cellStyle name="_REPORTE 3 Movimientos Extraordinarios MAYO 2008 021008_APLICAÇÃO" xfId="8121" xr:uid="{00000000-0005-0000-0000-0000F51C0000}"/>
    <cellStyle name="_REPORTE 3 Movimientos Extraordinarios MAYO 2008 021008_APLICAÇÃO_HFM Dental" xfId="8122" xr:uid="{00000000-0005-0000-0000-0000F61C0000}"/>
    <cellStyle name="_REPORTE 3 Movimientos Extraordinarios MAYO 2008 021008_Check USGAAP" xfId="8123" xr:uid="{00000000-0005-0000-0000-0000F71C0000}"/>
    <cellStyle name="_REPORTE 3 Movimientos Extraordinarios MAYO 2008 021008_Check USGAAP 2" xfId="8124" xr:uid="{00000000-0005-0000-0000-0000F81C0000}"/>
    <cellStyle name="_REPORTE 3 Movimientos Extraordinarios MAYO 2008 021008_Check USGAAP_1" xfId="8125" xr:uid="{00000000-0005-0000-0000-0000F91C0000}"/>
    <cellStyle name="_REPORTE 3 Movimientos Extraordinarios MAYO 2008 021008_Check USGAAP_1 2" xfId="8126" xr:uid="{00000000-0005-0000-0000-0000FA1C0000}"/>
    <cellStyle name="_REPORTE 3 Movimientos Extraordinarios MAYO 2008 021008_Check USGAAP_1_DEVOLUÇÃO DE COMPETENCIA" xfId="8127" xr:uid="{00000000-0005-0000-0000-0000FB1C0000}"/>
    <cellStyle name="_REPORTE 3 Movimientos Extraordinarios MAYO 2008 021008_Check USGAAP_2" xfId="8128" xr:uid="{00000000-0005-0000-0000-0000FC1C0000}"/>
    <cellStyle name="_REPORTE 3 Movimientos Extraordinarios MAYO 2008 021008_Check USGAAP_2 2" xfId="8129" xr:uid="{00000000-0005-0000-0000-0000FD1C0000}"/>
    <cellStyle name="_REPORTE 3 Movimientos Extraordinarios MAYO 2008 021008_Check USGAAP_2_DEVOLUÇÃO DE COMPETENCIA" xfId="8130" xr:uid="{00000000-0005-0000-0000-0000FE1C0000}"/>
    <cellStyle name="_REPORTE 3 Movimientos Extraordinarios MAYO 2008 021008_Check USGAAP_Check USGAAP" xfId="8131" xr:uid="{00000000-0005-0000-0000-0000FF1C0000}"/>
    <cellStyle name="_REPORTE 3 Movimientos Extraordinarios MAYO 2008 021008_Check USGAAP_Check USGAAP 2" xfId="8132" xr:uid="{00000000-0005-0000-0000-0000001D0000}"/>
    <cellStyle name="_REPORTE 3 Movimientos Extraordinarios MAYO 2008 021008_Check USGAAP_Check USGAAP_DEVOLUÇÃO DE COMPETENCIA" xfId="8133" xr:uid="{00000000-0005-0000-0000-0000011D0000}"/>
    <cellStyle name="_REPORTE 3 Movimientos Extraordinarios MAYO 2008 021008_Check USGAAP_DEVOLUÇÃO DE COMPETENCIA" xfId="8134" xr:uid="{00000000-0005-0000-0000-0000021D0000}"/>
    <cellStyle name="_REPORTE 3 Movimientos Extraordinarios MAYO 2008 021008_DEVOLUÇÃO DE COMPETENCIA" xfId="8135" xr:uid="{00000000-0005-0000-0000-0000031D0000}"/>
    <cellStyle name="_REPORTE 3 Movimientos Extraordinarios MAYO 2008 021008_OP Invest" xfId="8136" xr:uid="{00000000-0005-0000-0000-0000041D0000}"/>
    <cellStyle name="_REPORTE 3 Movimientos Extraordinarios MAYO 2008 021008_OP Invest 2" xfId="8137" xr:uid="{00000000-0005-0000-0000-0000051D0000}"/>
    <cellStyle name="_REPORTE 3 Movimientos Extraordinarios MAYO 2008 021008_OP Invest_DEVOLUÇÃO DE COMPETENCIA" xfId="8138" xr:uid="{00000000-0005-0000-0000-0000061D0000}"/>
    <cellStyle name="_REPORTE 3 Movimientos Extraordinarios MAYO 2008 021008_Plan2" xfId="8139" xr:uid="{00000000-0005-0000-0000-0000071D0000}"/>
    <cellStyle name="_REPORTE 3 Movimientos Extraordinarios OCTUBRE 2008 041108 FINAL" xfId="8140" xr:uid="{00000000-0005-0000-0000-0000081D0000}"/>
    <cellStyle name="_REPORTE 3 Movimientos Extraordinarios OCTUBRE 2008 041108 FINAL 2" xfId="8141" xr:uid="{00000000-0005-0000-0000-0000091D0000}"/>
    <cellStyle name="_REPORTE 3 Movimientos Extraordinarios OCTUBRE 2008 041108 FINAL_APLICAÇÃO" xfId="8142" xr:uid="{00000000-0005-0000-0000-00000A1D0000}"/>
    <cellStyle name="_REPORTE 3 Movimientos Extraordinarios OCTUBRE 2008 041108 FINAL_APLICAÇÃO_HFM Dental" xfId="8143" xr:uid="{00000000-0005-0000-0000-00000B1D0000}"/>
    <cellStyle name="_REPORTE 3 Movimientos Extraordinarios OCTUBRE 2008 041108 FINAL_Check USGAAP" xfId="8144" xr:uid="{00000000-0005-0000-0000-00000C1D0000}"/>
    <cellStyle name="_REPORTE 3 Movimientos Extraordinarios OCTUBRE 2008 041108 FINAL_Check USGAAP 2" xfId="8145" xr:uid="{00000000-0005-0000-0000-00000D1D0000}"/>
    <cellStyle name="_REPORTE 3 Movimientos Extraordinarios OCTUBRE 2008 041108 FINAL_Check USGAAP_1" xfId="8146" xr:uid="{00000000-0005-0000-0000-00000E1D0000}"/>
    <cellStyle name="_REPORTE 3 Movimientos Extraordinarios OCTUBRE 2008 041108 FINAL_Check USGAAP_1 2" xfId="8147" xr:uid="{00000000-0005-0000-0000-00000F1D0000}"/>
    <cellStyle name="_REPORTE 3 Movimientos Extraordinarios OCTUBRE 2008 041108 FINAL_Check USGAAP_1_DEVOLUÇÃO DE COMPETENCIA" xfId="8148" xr:uid="{00000000-0005-0000-0000-0000101D0000}"/>
    <cellStyle name="_REPORTE 3 Movimientos Extraordinarios OCTUBRE 2008 041108 FINAL_Check USGAAP_2" xfId="8149" xr:uid="{00000000-0005-0000-0000-0000111D0000}"/>
    <cellStyle name="_REPORTE 3 Movimientos Extraordinarios OCTUBRE 2008 041108 FINAL_Check USGAAP_2 2" xfId="8150" xr:uid="{00000000-0005-0000-0000-0000121D0000}"/>
    <cellStyle name="_REPORTE 3 Movimientos Extraordinarios OCTUBRE 2008 041108 FINAL_Check USGAAP_2_DEVOLUÇÃO DE COMPETENCIA" xfId="8151" xr:uid="{00000000-0005-0000-0000-0000131D0000}"/>
    <cellStyle name="_REPORTE 3 Movimientos Extraordinarios OCTUBRE 2008 041108 FINAL_Check USGAAP_Check USGAAP" xfId="8152" xr:uid="{00000000-0005-0000-0000-0000141D0000}"/>
    <cellStyle name="_REPORTE 3 Movimientos Extraordinarios OCTUBRE 2008 041108 FINAL_Check USGAAP_Check USGAAP 2" xfId="8153" xr:uid="{00000000-0005-0000-0000-0000151D0000}"/>
    <cellStyle name="_REPORTE 3 Movimientos Extraordinarios OCTUBRE 2008 041108 FINAL_Check USGAAP_Check USGAAP_DEVOLUÇÃO DE COMPETENCIA" xfId="8154" xr:uid="{00000000-0005-0000-0000-0000161D0000}"/>
    <cellStyle name="_REPORTE 3 Movimientos Extraordinarios OCTUBRE 2008 041108 FINAL_Check USGAAP_DEVOLUÇÃO DE COMPETENCIA" xfId="8155" xr:uid="{00000000-0005-0000-0000-0000171D0000}"/>
    <cellStyle name="_REPORTE 3 Movimientos Extraordinarios OCTUBRE 2008 041108 FINAL_DEVOLUÇÃO DE COMPETENCIA" xfId="8156" xr:uid="{00000000-0005-0000-0000-0000181D0000}"/>
    <cellStyle name="_REPORTE 3 Movimientos Extraordinarios OCTUBRE 2008 041108 FINAL_OP Invest" xfId="8157" xr:uid="{00000000-0005-0000-0000-0000191D0000}"/>
    <cellStyle name="_REPORTE 3 Movimientos Extraordinarios OCTUBRE 2008 041108 FINAL_OP Invest 2" xfId="8158" xr:uid="{00000000-0005-0000-0000-00001A1D0000}"/>
    <cellStyle name="_REPORTE 3 Movimientos Extraordinarios OCTUBRE 2008 041108 FINAL_OP Invest_DEVOLUÇÃO DE COMPETENCIA" xfId="8159" xr:uid="{00000000-0005-0000-0000-00001B1D0000}"/>
    <cellStyle name="_REPORTE 3 Movimientos Extraordinarios OCTUBRE 2008 041108 FINAL_Plan2" xfId="8160" xr:uid="{00000000-0005-0000-0000-00001C1D0000}"/>
    <cellStyle name="_REPORTE 3 Movimientos Extraordinarios SEPTIEMBRE 2008 021008" xfId="8161" xr:uid="{00000000-0005-0000-0000-00001D1D0000}"/>
    <cellStyle name="_REPORTE 3 Movimientos Extraordinarios SEPTIEMBRE 2008 021008 2" xfId="8162" xr:uid="{00000000-0005-0000-0000-00001E1D0000}"/>
    <cellStyle name="_REPORTE 3 Movimientos Extraordinarios SEPTIEMBRE 2008 021008_APLICAÇÃO" xfId="8163" xr:uid="{00000000-0005-0000-0000-00001F1D0000}"/>
    <cellStyle name="_REPORTE 3 Movimientos Extraordinarios SEPTIEMBRE 2008 021008_APLICAÇÃO_HFM Dental" xfId="8164" xr:uid="{00000000-0005-0000-0000-0000201D0000}"/>
    <cellStyle name="_REPORTE 3 Movimientos Extraordinarios SEPTIEMBRE 2008 021008_Check USGAAP" xfId="8165" xr:uid="{00000000-0005-0000-0000-0000211D0000}"/>
    <cellStyle name="_REPORTE 3 Movimientos Extraordinarios SEPTIEMBRE 2008 021008_Check USGAAP 2" xfId="8166" xr:uid="{00000000-0005-0000-0000-0000221D0000}"/>
    <cellStyle name="_REPORTE 3 Movimientos Extraordinarios SEPTIEMBRE 2008 021008_Check USGAAP_1" xfId="8167" xr:uid="{00000000-0005-0000-0000-0000231D0000}"/>
    <cellStyle name="_REPORTE 3 Movimientos Extraordinarios SEPTIEMBRE 2008 021008_Check USGAAP_1 2" xfId="8168" xr:uid="{00000000-0005-0000-0000-0000241D0000}"/>
    <cellStyle name="_REPORTE 3 Movimientos Extraordinarios SEPTIEMBRE 2008 021008_Check USGAAP_1_DEVOLUÇÃO DE COMPETENCIA" xfId="8169" xr:uid="{00000000-0005-0000-0000-0000251D0000}"/>
    <cellStyle name="_REPORTE 3 Movimientos Extraordinarios SEPTIEMBRE 2008 021008_Check USGAAP_2" xfId="8170" xr:uid="{00000000-0005-0000-0000-0000261D0000}"/>
    <cellStyle name="_REPORTE 3 Movimientos Extraordinarios SEPTIEMBRE 2008 021008_Check USGAAP_2 2" xfId="8171" xr:uid="{00000000-0005-0000-0000-0000271D0000}"/>
    <cellStyle name="_REPORTE 3 Movimientos Extraordinarios SEPTIEMBRE 2008 021008_Check USGAAP_2_DEVOLUÇÃO DE COMPETENCIA" xfId="8172" xr:uid="{00000000-0005-0000-0000-0000281D0000}"/>
    <cellStyle name="_REPORTE 3 Movimientos Extraordinarios SEPTIEMBRE 2008 021008_Check USGAAP_Check USGAAP" xfId="8173" xr:uid="{00000000-0005-0000-0000-0000291D0000}"/>
    <cellStyle name="_REPORTE 3 Movimientos Extraordinarios SEPTIEMBRE 2008 021008_Check USGAAP_Check USGAAP 2" xfId="8174" xr:uid="{00000000-0005-0000-0000-00002A1D0000}"/>
    <cellStyle name="_REPORTE 3 Movimientos Extraordinarios SEPTIEMBRE 2008 021008_Check USGAAP_Check USGAAP_DEVOLUÇÃO DE COMPETENCIA" xfId="8175" xr:uid="{00000000-0005-0000-0000-00002B1D0000}"/>
    <cellStyle name="_REPORTE 3 Movimientos Extraordinarios SEPTIEMBRE 2008 021008_Check USGAAP_DEVOLUÇÃO DE COMPETENCIA" xfId="8176" xr:uid="{00000000-0005-0000-0000-00002C1D0000}"/>
    <cellStyle name="_REPORTE 3 Movimientos Extraordinarios SEPTIEMBRE 2008 021008_DEVOLUÇÃO DE COMPETENCIA" xfId="8177" xr:uid="{00000000-0005-0000-0000-00002D1D0000}"/>
    <cellStyle name="_REPORTE 3 Movimientos Extraordinarios SEPTIEMBRE 2008 021008_OP Invest" xfId="8178" xr:uid="{00000000-0005-0000-0000-00002E1D0000}"/>
    <cellStyle name="_REPORTE 3 Movimientos Extraordinarios SEPTIEMBRE 2008 021008_OP Invest 2" xfId="8179" xr:uid="{00000000-0005-0000-0000-00002F1D0000}"/>
    <cellStyle name="_REPORTE 3 Movimientos Extraordinarios SEPTIEMBRE 2008 021008_OP Invest_DEVOLUÇÃO DE COMPETENCIA" xfId="8180" xr:uid="{00000000-0005-0000-0000-0000301D0000}"/>
    <cellStyle name="_REPORTE 3 Movimientos Extraordinarios SEPTIEMBRE 2008 021008_Plan2" xfId="8181" xr:uid="{00000000-0005-0000-0000-0000311D0000}"/>
    <cellStyle name="_Result" xfId="383" xr:uid="{00000000-0005-0000-0000-0000321D0000}"/>
    <cellStyle name="_Result 2" xfId="8182" xr:uid="{00000000-0005-0000-0000-0000331D0000}"/>
    <cellStyle name="_Result 2 2" xfId="8183" xr:uid="{00000000-0005-0000-0000-0000341D0000}"/>
    <cellStyle name="_Result 2 3" xfId="8184" xr:uid="{00000000-0005-0000-0000-0000351D0000}"/>
    <cellStyle name="_Result_APLICAÇÃO" xfId="8185" xr:uid="{00000000-0005-0000-0000-0000361D0000}"/>
    <cellStyle name="_Result_APLICAÇÃO_HFM Dental" xfId="8186" xr:uid="{00000000-0005-0000-0000-0000371D0000}"/>
    <cellStyle name="_Result_Check USGAAP" xfId="8187" xr:uid="{00000000-0005-0000-0000-0000381D0000}"/>
    <cellStyle name="_Result_Check USGAAP 2" xfId="8188" xr:uid="{00000000-0005-0000-0000-0000391D0000}"/>
    <cellStyle name="_Result_Check USGAAP_1" xfId="8189" xr:uid="{00000000-0005-0000-0000-00003A1D0000}"/>
    <cellStyle name="_Result_Check USGAAP_1 2" xfId="8190" xr:uid="{00000000-0005-0000-0000-00003B1D0000}"/>
    <cellStyle name="_Result_Check USGAAP_1_DEVOLUÇÃO DE COMPETENCIA" xfId="8191" xr:uid="{00000000-0005-0000-0000-00003C1D0000}"/>
    <cellStyle name="_Result_Check USGAAP_2" xfId="8192" xr:uid="{00000000-0005-0000-0000-00003D1D0000}"/>
    <cellStyle name="_Result_Check USGAAP_2 2" xfId="8193" xr:uid="{00000000-0005-0000-0000-00003E1D0000}"/>
    <cellStyle name="_Result_Check USGAAP_2_DEVOLUÇÃO DE COMPETENCIA" xfId="8194" xr:uid="{00000000-0005-0000-0000-00003F1D0000}"/>
    <cellStyle name="_Result_Check USGAAP_Check USGAAP" xfId="8195" xr:uid="{00000000-0005-0000-0000-0000401D0000}"/>
    <cellStyle name="_Result_Check USGAAP_Check USGAAP 2" xfId="8196" xr:uid="{00000000-0005-0000-0000-0000411D0000}"/>
    <cellStyle name="_Result_Check USGAAP_Check USGAAP_DEVOLUÇÃO DE COMPETENCIA" xfId="8197" xr:uid="{00000000-0005-0000-0000-0000421D0000}"/>
    <cellStyle name="_Result_Check USGAAP_DEVOLUÇÃO DE COMPETENCIA" xfId="8198" xr:uid="{00000000-0005-0000-0000-0000431D0000}"/>
    <cellStyle name="_Result_DEVOLUÇÃO DE COMPETENCIA" xfId="8199" xr:uid="{00000000-0005-0000-0000-0000441D0000}"/>
    <cellStyle name="_Result_Local" xfId="8200" xr:uid="{00000000-0005-0000-0000-0000451D0000}"/>
    <cellStyle name="_Result_OP Invest" xfId="8201" xr:uid="{00000000-0005-0000-0000-0000461D0000}"/>
    <cellStyle name="_Result_OP Invest 2" xfId="8202" xr:uid="{00000000-0005-0000-0000-0000471D0000}"/>
    <cellStyle name="_Result_OP Invest_DEVOLUÇÃO DE COMPETENCIA" xfId="8203" xr:uid="{00000000-0005-0000-0000-0000481D0000}"/>
    <cellStyle name="_Result_Plan1" xfId="8204" xr:uid="{00000000-0005-0000-0000-0000491D0000}"/>
    <cellStyle name="_Result_Plan1 2" xfId="8205" xr:uid="{00000000-0005-0000-0000-00004A1D0000}"/>
    <cellStyle name="_Result_Plan2" xfId="8206" xr:uid="{00000000-0005-0000-0000-00004B1D0000}"/>
    <cellStyle name="_Result_Razão" xfId="8207" xr:uid="{00000000-0005-0000-0000-00004C1D0000}"/>
    <cellStyle name="_Result_Razão 2013" xfId="8208" xr:uid="{00000000-0005-0000-0000-00004D1D0000}"/>
    <cellStyle name="_Result_Saldo Local" xfId="8209" xr:uid="{00000000-0005-0000-0000-00004E1D0000}"/>
    <cellStyle name="_Result_Sheet1" xfId="8210" xr:uid="{00000000-0005-0000-0000-00004F1D0000}"/>
    <cellStyle name="_Result_Sheet2" xfId="8211" xr:uid="{00000000-0005-0000-0000-0000501D0000}"/>
    <cellStyle name="_Result_Sheet2 2" xfId="8212" xr:uid="{00000000-0005-0000-0000-0000511D0000}"/>
    <cellStyle name="_Result_Trial Balance_Dental" xfId="8213" xr:uid="{00000000-0005-0000-0000-0000521D0000}"/>
    <cellStyle name="_Result_Trial Balance_Dental_HFM Dental" xfId="8214" xr:uid="{00000000-0005-0000-0000-0000531D0000}"/>
    <cellStyle name="_Resumo Imobilizado" xfId="8215" xr:uid="{00000000-0005-0000-0000-0000541D0000}"/>
    <cellStyle name="_Resumo Imobilizado_Check USGAAP" xfId="8216" xr:uid="{00000000-0005-0000-0000-0000551D0000}"/>
    <cellStyle name="_Resumo Imobilizado_Check USGAAP_DEVOLUÇÃO DE COMPETENCIA" xfId="8217" xr:uid="{00000000-0005-0000-0000-0000561D0000}"/>
    <cellStyle name="_Resumo Imobilizado_DEVOLUÇÃO DE COMPETENCIA" xfId="8218" xr:uid="{00000000-0005-0000-0000-0000571D0000}"/>
    <cellStyle name="_Reversão" xfId="8219" xr:uid="{00000000-0005-0000-0000-0000581D0000}"/>
    <cellStyle name="_Reversão Affinity" xfId="8220" xr:uid="{00000000-0005-0000-0000-0000591D0000}"/>
    <cellStyle name="_Reversão Affinity_Check USGAAP" xfId="8221" xr:uid="{00000000-0005-0000-0000-00005A1D0000}"/>
    <cellStyle name="_Reversão Affinity_Check USGAAP_DEVOLUÇÃO DE COMPETENCIA" xfId="8222" xr:uid="{00000000-0005-0000-0000-00005B1D0000}"/>
    <cellStyle name="_Reversão Affinity_DEVOLUÇÃO DE COMPETENCIA" xfId="8223" xr:uid="{00000000-0005-0000-0000-00005C1D0000}"/>
    <cellStyle name="_Reversão Affinity_OP Invest" xfId="8224" xr:uid="{00000000-0005-0000-0000-00005D1D0000}"/>
    <cellStyle name="_Reversão Affinity_OP Invest_DEVOLUÇÃO DE COMPETENCIA" xfId="8225" xr:uid="{00000000-0005-0000-0000-00005E1D0000}"/>
    <cellStyle name="_Reversão Affinity_Sheet2" xfId="8226" xr:uid="{00000000-0005-0000-0000-00005F1D0000}"/>
    <cellStyle name="_Reversão Affinity_Sheet2_HFM Dental" xfId="8227" xr:uid="{00000000-0005-0000-0000-0000601D0000}"/>
    <cellStyle name="_Reversão BPN" xfId="8228" xr:uid="{00000000-0005-0000-0000-0000611D0000}"/>
    <cellStyle name="_Reversão BPN_Check USGAAP" xfId="8229" xr:uid="{00000000-0005-0000-0000-0000621D0000}"/>
    <cellStyle name="_Reversão BPN_Check USGAAP_DEVOLUÇÃO DE COMPETENCIA" xfId="8230" xr:uid="{00000000-0005-0000-0000-0000631D0000}"/>
    <cellStyle name="_Reversão BPN_DEVOLUÇÃO DE COMPETENCIA" xfId="8231" xr:uid="{00000000-0005-0000-0000-0000641D0000}"/>
    <cellStyle name="_Reversão_1" xfId="8232" xr:uid="{00000000-0005-0000-0000-0000651D0000}"/>
    <cellStyle name="_Reversão_1_APLICAÇÃO" xfId="8233" xr:uid="{00000000-0005-0000-0000-0000661D0000}"/>
    <cellStyle name="_Reversão_1_APLICAÇÃO_HFM Dental" xfId="8234" xr:uid="{00000000-0005-0000-0000-0000671D0000}"/>
    <cellStyle name="_Reversão_1_Check USGAAP" xfId="8235" xr:uid="{00000000-0005-0000-0000-0000681D0000}"/>
    <cellStyle name="_Reversão_1_Check USGAAP_DEVOLUÇÃO DE COMPETENCIA" xfId="8236" xr:uid="{00000000-0005-0000-0000-0000691D0000}"/>
    <cellStyle name="_Reversão_1_DEVOLUÇÃO DE COMPETENCIA" xfId="8237" xr:uid="{00000000-0005-0000-0000-00006A1D0000}"/>
    <cellStyle name="_Reversão_1_OP Invest" xfId="8238" xr:uid="{00000000-0005-0000-0000-00006B1D0000}"/>
    <cellStyle name="_Reversão_1_OP Invest_DEVOLUÇÃO DE COMPETENCIA" xfId="8239" xr:uid="{00000000-0005-0000-0000-00006C1D0000}"/>
    <cellStyle name="_Reversão_1_RECLAS DEPREC" xfId="8240" xr:uid="{00000000-0005-0000-0000-00006D1D0000}"/>
    <cellStyle name="_Reversão_1_SUPORTE ASTROMIG" xfId="8241" xr:uid="{00000000-0005-0000-0000-00006E1D0000}"/>
    <cellStyle name="_Reversão_APLICAÇÃO" xfId="8242" xr:uid="{00000000-0005-0000-0000-00006F1D0000}"/>
    <cellStyle name="_Reversão_Check USGAAP" xfId="8243" xr:uid="{00000000-0005-0000-0000-0000701D0000}"/>
    <cellStyle name="_Reversão_Check USGAAP_DEVOLUÇÃO DE COMPETENCIA" xfId="8244" xr:uid="{00000000-0005-0000-0000-0000711D0000}"/>
    <cellStyle name="_Reversão_DEVOLUÇÃO DE COMPETENCIA" xfId="8245" xr:uid="{00000000-0005-0000-0000-0000721D0000}"/>
    <cellStyle name="_Reversão_HFM Dental" xfId="8246" xr:uid="{00000000-0005-0000-0000-0000731D0000}"/>
    <cellStyle name="_Reversão_OP Invest" xfId="8247" xr:uid="{00000000-0005-0000-0000-0000741D0000}"/>
    <cellStyle name="_Reversão_OP Invest_DEVOLUÇÃO DE COMPETENCIA" xfId="8248" xr:uid="{00000000-0005-0000-0000-0000751D0000}"/>
    <cellStyle name="_Revised OTTD Round v2 (4)" xfId="8249" xr:uid="{00000000-0005-0000-0000-0000761D0000}"/>
    <cellStyle name="_Revised OTTD Round v2 (4) 2" xfId="8250" xr:uid="{00000000-0005-0000-0000-0000771D0000}"/>
    <cellStyle name="_Revised OTTD Round v2 (4)_2012-2013 TP - Controllers Summary (JN 12152011)" xfId="8251" xr:uid="{00000000-0005-0000-0000-0000781D0000}"/>
    <cellStyle name="_Revised OTTD Round v2 (4)_2012-2013 TP - Controllers Summary (JN 12152011) 2" xfId="8252" xr:uid="{00000000-0005-0000-0000-0000791D0000}"/>
    <cellStyle name="_RMN &amp; MT ChargeBacks- Mexico Apr09" xfId="8253" xr:uid="{00000000-0005-0000-0000-00007A1D0000}"/>
    <cellStyle name="_RMN &amp; MT ChargeBacks- Mexico Apr09 2" xfId="8254" xr:uid="{00000000-0005-0000-0000-00007B1D0000}"/>
    <cellStyle name="_RMN &amp; MT ChargeBacks- Mexico Dec 09-" xfId="8255" xr:uid="{00000000-0005-0000-0000-00007C1D0000}"/>
    <cellStyle name="_RMN &amp; MT ChargeBacks- Mexico Dec 09- 2" xfId="8256" xr:uid="{00000000-0005-0000-0000-00007D1D0000}"/>
    <cellStyle name="_RMN &amp; MT ChargeBacks- Mexico July09" xfId="8257" xr:uid="{00000000-0005-0000-0000-00007E1D0000}"/>
    <cellStyle name="_RMN &amp; MT ChargeBacks- Mexico July09 2" xfId="8258" xr:uid="{00000000-0005-0000-0000-00007F1D0000}"/>
    <cellStyle name="_RMN Comp &amp; Misc" xfId="8259" xr:uid="{00000000-0005-0000-0000-0000801D0000}"/>
    <cellStyle name="_RMN Comp &amp; Misc 2" xfId="8260" xr:uid="{00000000-0005-0000-0000-0000811D0000}"/>
    <cellStyle name="_Rollforward E&amp;Y" xfId="8261" xr:uid="{00000000-0005-0000-0000-0000821D0000}"/>
    <cellStyle name="_Rollforward E&amp;Y 2" xfId="8262" xr:uid="{00000000-0005-0000-0000-0000831D0000}"/>
    <cellStyle name="_Rollforward E&amp;Y_APLICAÇÃO" xfId="8263" xr:uid="{00000000-0005-0000-0000-0000841D0000}"/>
    <cellStyle name="_Rollforward E&amp;Y_APLICAÇÃO_HFM Dental" xfId="8264" xr:uid="{00000000-0005-0000-0000-0000851D0000}"/>
    <cellStyle name="_Rollforward E&amp;Y_Check USGAAP" xfId="8265" xr:uid="{00000000-0005-0000-0000-0000861D0000}"/>
    <cellStyle name="_Rollforward E&amp;Y_Check USGAAP 2" xfId="8266" xr:uid="{00000000-0005-0000-0000-0000871D0000}"/>
    <cellStyle name="_Rollforward E&amp;Y_Check USGAAP_1" xfId="8267" xr:uid="{00000000-0005-0000-0000-0000881D0000}"/>
    <cellStyle name="_Rollforward E&amp;Y_Check USGAAP_1 2" xfId="8268" xr:uid="{00000000-0005-0000-0000-0000891D0000}"/>
    <cellStyle name="_Rollforward E&amp;Y_Check USGAAP_1_DEVOLUÇÃO DE COMPETENCIA" xfId="8269" xr:uid="{00000000-0005-0000-0000-00008A1D0000}"/>
    <cellStyle name="_Rollforward E&amp;Y_Check USGAAP_2" xfId="8270" xr:uid="{00000000-0005-0000-0000-00008B1D0000}"/>
    <cellStyle name="_Rollforward E&amp;Y_Check USGAAP_2 2" xfId="8271" xr:uid="{00000000-0005-0000-0000-00008C1D0000}"/>
    <cellStyle name="_Rollforward E&amp;Y_Check USGAAP_2_DEVOLUÇÃO DE COMPETENCIA" xfId="8272" xr:uid="{00000000-0005-0000-0000-00008D1D0000}"/>
    <cellStyle name="_Rollforward E&amp;Y_Check USGAAP_Check USGAAP" xfId="8273" xr:uid="{00000000-0005-0000-0000-00008E1D0000}"/>
    <cellStyle name="_Rollforward E&amp;Y_Check USGAAP_Check USGAAP 2" xfId="8274" xr:uid="{00000000-0005-0000-0000-00008F1D0000}"/>
    <cellStyle name="_Rollforward E&amp;Y_Check USGAAP_Check USGAAP_DEVOLUÇÃO DE COMPETENCIA" xfId="8275" xr:uid="{00000000-0005-0000-0000-0000901D0000}"/>
    <cellStyle name="_Rollforward E&amp;Y_Check USGAAP_DEVOLUÇÃO DE COMPETENCIA" xfId="8276" xr:uid="{00000000-0005-0000-0000-0000911D0000}"/>
    <cellStyle name="_Rollforward E&amp;Y_DEVOLUÇÃO DE COMPETENCIA" xfId="8277" xr:uid="{00000000-0005-0000-0000-0000921D0000}"/>
    <cellStyle name="_Rollforward E&amp;Y_OP Invest" xfId="8278" xr:uid="{00000000-0005-0000-0000-0000931D0000}"/>
    <cellStyle name="_Rollforward E&amp;Y_OP Invest 2" xfId="8279" xr:uid="{00000000-0005-0000-0000-0000941D0000}"/>
    <cellStyle name="_Rollforward E&amp;Y_OP Invest_DEVOLUÇÃO DE COMPETENCIA" xfId="8280" xr:uid="{00000000-0005-0000-0000-0000951D0000}"/>
    <cellStyle name="_Rollforward E&amp;Y_Plan2" xfId="8281" xr:uid="{00000000-0005-0000-0000-0000961D0000}"/>
    <cellStyle name="_RUL MLMH1742 JAN BSR Corr" xfId="8282" xr:uid="{00000000-0005-0000-0000-0000971D0000}"/>
    <cellStyle name="_rzão" xfId="8283" xr:uid="{00000000-0005-0000-0000-0000981D0000}"/>
    <cellStyle name="_rzão_Check USGAAP" xfId="8284" xr:uid="{00000000-0005-0000-0000-0000991D0000}"/>
    <cellStyle name="_rzão_Check USGAAP_DEVOLUÇÃO DE COMPETENCIA" xfId="8285" xr:uid="{00000000-0005-0000-0000-00009A1D0000}"/>
    <cellStyle name="_rzão_DEVOLUÇÃO DE COMPETENCIA" xfId="8286" xr:uid="{00000000-0005-0000-0000-00009B1D0000}"/>
    <cellStyle name="_Saldos" xfId="384" xr:uid="{00000000-0005-0000-0000-00009C1D0000}"/>
    <cellStyle name="_Saldos_APLICAÇÃO" xfId="8287" xr:uid="{00000000-0005-0000-0000-00009D1D0000}"/>
    <cellStyle name="_Saldos_Check USGAAP" xfId="8288" xr:uid="{00000000-0005-0000-0000-00009E1D0000}"/>
    <cellStyle name="_Saldos_Check USGAAP_DEVOLUÇÃO DE COMPETENCIA" xfId="8289" xr:uid="{00000000-0005-0000-0000-00009F1D0000}"/>
    <cellStyle name="_Saldos_DEVOLUÇÃO DE COMPETENCIA" xfId="8290" xr:uid="{00000000-0005-0000-0000-0000A01D0000}"/>
    <cellStyle name="_Saldos_HFM Dental" xfId="8291" xr:uid="{00000000-0005-0000-0000-0000A11D0000}"/>
    <cellStyle name="_Saldos_Imobilizado - 2011-11" xfId="8292" xr:uid="{00000000-0005-0000-0000-0000A21D0000}"/>
    <cellStyle name="_Saldos_Imobilizado - 2012006" xfId="8293" xr:uid="{00000000-0005-0000-0000-0000A31D0000}"/>
    <cellStyle name="_Saldos_OP Invest" xfId="8294" xr:uid="{00000000-0005-0000-0000-0000A41D0000}"/>
    <cellStyle name="_Saldos_OP Invest_DEVOLUÇÃO DE COMPETENCIA" xfId="8295" xr:uid="{00000000-0005-0000-0000-0000A51D0000}"/>
    <cellStyle name="_Sales Fig - Final" xfId="8296" xr:uid="{00000000-0005-0000-0000-0000A61D0000}"/>
    <cellStyle name="_Sales Fig - Final 2" xfId="8297" xr:uid="{00000000-0005-0000-0000-0000A71D0000}"/>
    <cellStyle name="_Sales Fig - Final 2 2" xfId="8298" xr:uid="{00000000-0005-0000-0000-0000A81D0000}"/>
    <cellStyle name="_Sales Fig - Final 3" xfId="8299" xr:uid="{00000000-0005-0000-0000-0000A91D0000}"/>
    <cellStyle name="_Sales Fig - Final_~4991161" xfId="8300" xr:uid="{00000000-0005-0000-0000-0000AA1D0000}"/>
    <cellStyle name="_Sales Fig - Final_~4991161 2" xfId="8301" xr:uid="{00000000-0005-0000-0000-0000AB1D0000}"/>
    <cellStyle name="_Sales Fig - Final_02Q10 HKM Payroll" xfId="8302" xr:uid="{00000000-0005-0000-0000-0000AC1D0000}"/>
    <cellStyle name="_Sales Fig - Final_02Q10 HKM Payroll 2" xfId="8303" xr:uid="{00000000-0005-0000-0000-0000AD1D0000}"/>
    <cellStyle name="_Sales Fig - Final_02Q10 HKM TP USIB Invoice" xfId="8304" xr:uid="{00000000-0005-0000-0000-0000AE1D0000}"/>
    <cellStyle name="_Sales Fig - Final_02Q10 HKM TP USIB Invoice 2" xfId="8305" xr:uid="{00000000-0005-0000-0000-0000AF1D0000}"/>
    <cellStyle name="_Sales Fig - Final_062010 HK MET TP Interco Template" xfId="8306" xr:uid="{00000000-0005-0000-0000-0000B01D0000}"/>
    <cellStyle name="_Sales Fig - Final_062010 HK MET TP Interco Template 2" xfId="8307" xr:uid="{00000000-0005-0000-0000-0000B11D0000}"/>
    <cellStyle name="_Sales Fig - Final_2010_Q2_IT" xfId="8308" xr:uid="{00000000-0005-0000-0000-0000B21D0000}"/>
    <cellStyle name="_Sales Fig - Final_2010_Q2_IT 2" xfId="8309" xr:uid="{00000000-0005-0000-0000-0000B31D0000}"/>
    <cellStyle name="_Sales Fig - Final_2010_Q3_TP_Summary_TPO" xfId="8310" xr:uid="{00000000-0005-0000-0000-0000B41D0000}"/>
    <cellStyle name="_Sales Fig - Final_2010_Q3_TP_Summary_TPO 2" xfId="8311" xr:uid="{00000000-0005-0000-0000-0000B51D0000}"/>
    <cellStyle name="_Sales Fig - Final_Chile_Quarterly_TP_Invoice_Template_Final_Q3_2010 v2" xfId="8312" xr:uid="{00000000-0005-0000-0000-0000B61D0000}"/>
    <cellStyle name="_Sales Fig - Final_Chile_Quarterly_TP_Invoice_Template_Final_Q3_2010 v2 2" xfId="8313" xr:uid="{00000000-0005-0000-0000-0000B71D0000}"/>
    <cellStyle name="_Sales Fig - Final_HKM Additonal to Invoice" xfId="8314" xr:uid="{00000000-0005-0000-0000-0000B81D0000}"/>
    <cellStyle name="_Sales Fig - Final_HKM Additonal to Invoice 2" xfId="8315" xr:uid="{00000000-0005-0000-0000-0000B91D0000}"/>
    <cellStyle name="_Sales Fig - Final_IT_Investments_" xfId="8316" xr:uid="{00000000-0005-0000-0000-0000BA1D0000}"/>
    <cellStyle name="_Sales Fig - Final_IT_Investments_ 2" xfId="8317" xr:uid="{00000000-0005-0000-0000-0000BB1D0000}"/>
    <cellStyle name="_Sales Fig - Final_Q1_2011 IT TP Corp Svcs Excl FFI" xfId="8318" xr:uid="{00000000-0005-0000-0000-0000BC1D0000}"/>
    <cellStyle name="_Sales Fig - Final_Q1_2011 IT TP Corp Svcs Excl FFI 2" xfId="8319" xr:uid="{00000000-0005-0000-0000-0000BD1D0000}"/>
    <cellStyle name="_Sales Fig - Final_Q3 TP Template Corp Svcs Excl FFI - v2" xfId="8320" xr:uid="{00000000-0005-0000-0000-0000BE1D0000}"/>
    <cellStyle name="_Sales Fig - Final_Q3 TP Template Corp Svcs Excl FFI - v2 2" xfId="8321" xr:uid="{00000000-0005-0000-0000-0000BF1D0000}"/>
    <cellStyle name="_Sales Plan_Input" xfId="8322" xr:uid="{00000000-0005-0000-0000-0000C01D0000}"/>
    <cellStyle name="_Sales Plan_Input 2" xfId="8323" xr:uid="{00000000-0005-0000-0000-0000C11D0000}"/>
    <cellStyle name="_Sales vs Prior" xfId="8324" xr:uid="{00000000-0005-0000-0000-0000C21D0000}"/>
    <cellStyle name="_Sales vs Prior 2" xfId="8325" xr:uid="{00000000-0005-0000-0000-0000C31D0000}"/>
    <cellStyle name="_Servicios Mexico 1Q09_2V" xfId="8326" xr:uid="{00000000-0005-0000-0000-0000C41D0000}"/>
    <cellStyle name="_Servicios Mexico 1Q09_2V 2" xfId="8327" xr:uid="{00000000-0005-0000-0000-0000C51D0000}"/>
    <cellStyle name="_Servicios Mexico 1Q09_2V_~4991161" xfId="8328" xr:uid="{00000000-0005-0000-0000-0000C61D0000}"/>
    <cellStyle name="_Servicios Mexico 1Q09_2V_~4991161 2" xfId="8329" xr:uid="{00000000-0005-0000-0000-0000C71D0000}"/>
    <cellStyle name="_Servicios Mexico 1Q09_2V_02Q10 HKM TP USIB Invoice" xfId="8330" xr:uid="{00000000-0005-0000-0000-0000C81D0000}"/>
    <cellStyle name="_Servicios Mexico 1Q09_2V_02Q10 HKM TP USIB Invoice 2" xfId="8331" xr:uid="{00000000-0005-0000-0000-0000C91D0000}"/>
    <cellStyle name="_Servicios Mexico 1Q09_2V_Chile_Quarterly_TP_Invoice_Template_Final_Q3_2010 v2" xfId="8332" xr:uid="{00000000-0005-0000-0000-0000CA1D0000}"/>
    <cellStyle name="_Servicios Mexico 1Q09_2V_Chile_Quarterly_TP_Invoice_Template_Final_Q3_2010 v2 2" xfId="8333" xr:uid="{00000000-0005-0000-0000-0000CB1D0000}"/>
    <cellStyle name="_Servicios_Mexico_1Q10" xfId="8334" xr:uid="{00000000-0005-0000-0000-0000CC1D0000}"/>
    <cellStyle name="_Servicios_Mexico_1Q10 2" xfId="8335" xr:uid="{00000000-0005-0000-0000-0000CD1D0000}"/>
    <cellStyle name="_Servicios_Mexico_3Q09" xfId="8336" xr:uid="{00000000-0005-0000-0000-0000CE1D0000}"/>
    <cellStyle name="_Servicios_Mexico_3Q09 2" xfId="8337" xr:uid="{00000000-0005-0000-0000-0000CF1D0000}"/>
    <cellStyle name="_Servicios_Mexico_4Q08" xfId="8338" xr:uid="{00000000-0005-0000-0000-0000D01D0000}"/>
    <cellStyle name="_Servicios_Mexico_4Q08 2" xfId="8339" xr:uid="{00000000-0005-0000-0000-0000D11D0000}"/>
    <cellStyle name="_Servicios_Mexico_4Q08_~4991161" xfId="8340" xr:uid="{00000000-0005-0000-0000-0000D21D0000}"/>
    <cellStyle name="_Servicios_Mexico_4Q08_~4991161 2" xfId="8341" xr:uid="{00000000-0005-0000-0000-0000D31D0000}"/>
    <cellStyle name="_Servicios_Mexico_4Q08_02Q10 HKM TP USIB Invoice" xfId="8342" xr:uid="{00000000-0005-0000-0000-0000D41D0000}"/>
    <cellStyle name="_Servicios_Mexico_4Q08_02Q10 HKM TP USIB Invoice 2" xfId="8343" xr:uid="{00000000-0005-0000-0000-0000D51D0000}"/>
    <cellStyle name="_Servicios_Mexico_4Q08_Chile_Quarterly_TP_Invoice_Template_Final_Q3_2010 v2" xfId="8344" xr:uid="{00000000-0005-0000-0000-0000D61D0000}"/>
    <cellStyle name="_Servicios_Mexico_4Q08_Chile_Quarterly_TP_Invoice_Template_Final_Q3_2010 v2 2" xfId="8345" xr:uid="{00000000-0005-0000-0000-0000D71D0000}"/>
    <cellStyle name="_Servicios_Mexico_4Q09" xfId="8346" xr:uid="{00000000-0005-0000-0000-0000D81D0000}"/>
    <cellStyle name="_Servicios_Mexico_4Q09 2" xfId="8347" xr:uid="{00000000-0005-0000-0000-0000D91D0000}"/>
    <cellStyle name="_Sheet1" xfId="385" xr:uid="{00000000-0005-0000-0000-0000DA1D0000}"/>
    <cellStyle name="_Sheet1 10" xfId="8348" xr:uid="{00000000-0005-0000-0000-0000DB1D0000}"/>
    <cellStyle name="_Sheet1 10 2" xfId="8349" xr:uid="{00000000-0005-0000-0000-0000DC1D0000}"/>
    <cellStyle name="_Sheet1 11" xfId="8350" xr:uid="{00000000-0005-0000-0000-0000DD1D0000}"/>
    <cellStyle name="_Sheet1 11 2" xfId="8351" xr:uid="{00000000-0005-0000-0000-0000DE1D0000}"/>
    <cellStyle name="_Sheet1 12" xfId="8352" xr:uid="{00000000-0005-0000-0000-0000DF1D0000}"/>
    <cellStyle name="_Sheet1 12 2" xfId="8353" xr:uid="{00000000-0005-0000-0000-0000E01D0000}"/>
    <cellStyle name="_Sheet1 13" xfId="8354" xr:uid="{00000000-0005-0000-0000-0000E11D0000}"/>
    <cellStyle name="_Sheet1 13 2" xfId="8355" xr:uid="{00000000-0005-0000-0000-0000E21D0000}"/>
    <cellStyle name="_Sheet1 14" xfId="8356" xr:uid="{00000000-0005-0000-0000-0000E31D0000}"/>
    <cellStyle name="_Sheet1 14 2" xfId="8357" xr:uid="{00000000-0005-0000-0000-0000E41D0000}"/>
    <cellStyle name="_Sheet1 15" xfId="8358" xr:uid="{00000000-0005-0000-0000-0000E51D0000}"/>
    <cellStyle name="_Sheet1 15 2" xfId="8359" xr:uid="{00000000-0005-0000-0000-0000E61D0000}"/>
    <cellStyle name="_Sheet1 16" xfId="8360" xr:uid="{00000000-0005-0000-0000-0000E71D0000}"/>
    <cellStyle name="_Sheet1 16 2" xfId="8361" xr:uid="{00000000-0005-0000-0000-0000E81D0000}"/>
    <cellStyle name="_Sheet1 17" xfId="8362" xr:uid="{00000000-0005-0000-0000-0000E91D0000}"/>
    <cellStyle name="_Sheet1 17 2" xfId="8363" xr:uid="{00000000-0005-0000-0000-0000EA1D0000}"/>
    <cellStyle name="_Sheet1 18" xfId="8364" xr:uid="{00000000-0005-0000-0000-0000EB1D0000}"/>
    <cellStyle name="_Sheet1 18 2" xfId="8365" xr:uid="{00000000-0005-0000-0000-0000EC1D0000}"/>
    <cellStyle name="_Sheet1 19" xfId="8366" xr:uid="{00000000-0005-0000-0000-0000ED1D0000}"/>
    <cellStyle name="_Sheet1 19 2" xfId="8367" xr:uid="{00000000-0005-0000-0000-0000EE1D0000}"/>
    <cellStyle name="_Sheet1 2" xfId="386" xr:uid="{00000000-0005-0000-0000-0000EF1D0000}"/>
    <cellStyle name="_Sheet1 2_03Q11 Australia US TP OB Invoice Final" xfId="8368" xr:uid="{00000000-0005-0000-0000-0000F01D0000}"/>
    <cellStyle name="_Sheet1 2_03Q11 Australia US TP OB Invoice Final 2" xfId="8369" xr:uid="{00000000-0005-0000-0000-0000F11D0000}"/>
    <cellStyle name="_Sheet1 2_3Q2011_TP_Outbound_Grid_ongoing (version 4)" xfId="8370" xr:uid="{00000000-0005-0000-0000-0000F21D0000}"/>
    <cellStyle name="_Sheet1 2_3Q2011_TP_Outbound_Grid_ongoing (version 4) 2" xfId="8371" xr:uid="{00000000-0005-0000-0000-0000F31D0000}"/>
    <cellStyle name="_Sheet1 2_3Q2011_TP_Outbound_Grid_ongoing (version 4) backup" xfId="8372" xr:uid="{00000000-0005-0000-0000-0000F41D0000}"/>
    <cellStyle name="_Sheet1 2_3Q2011_TP_Outbound_Grid_ongoing (version 4) backup 2" xfId="8373" xr:uid="{00000000-0005-0000-0000-0000F51D0000}"/>
    <cellStyle name="_Sheet1 2_3Q2011_TP_Outbound_Grid_ongoing v2" xfId="8374" xr:uid="{00000000-0005-0000-0000-0000F61D0000}"/>
    <cellStyle name="_Sheet1 2_3Q2011_TP_Outbound_Grid_ongoing v2 2" xfId="8375" xr:uid="{00000000-0005-0000-0000-0000F71D0000}"/>
    <cellStyle name="_Sheet1 2_BU31035 Taiwan Interco Template" xfId="8376" xr:uid="{00000000-0005-0000-0000-0000F81D0000}"/>
    <cellStyle name="_Sheet1 2_BU31035 Taiwan Interco Template 2" xfId="8377" xr:uid="{00000000-0005-0000-0000-0000F91D0000}"/>
    <cellStyle name="_Sheet1 2_DEVOLUÇÃO DE COMPETENCIA" xfId="8378" xr:uid="{00000000-0005-0000-0000-0000FA1D0000}"/>
    <cellStyle name="_Sheet1 2_Invoice issued to MSSL(UKP)-Q12011" xfId="8379" xr:uid="{00000000-0005-0000-0000-0000FB1D0000}"/>
    <cellStyle name="_Sheet1 2_Invoice issued to MSSL(UKP)-Q12011 2" xfId="8380" xr:uid="{00000000-0005-0000-0000-0000FC1D0000}"/>
    <cellStyle name="_Sheet1 2_Plan3" xfId="8381" xr:uid="{00000000-0005-0000-0000-0000FD1D0000}"/>
    <cellStyle name="_Sheet1 2_Q12011 Invoice issued to MSSL for (MIHI)" xfId="8382" xr:uid="{00000000-0005-0000-0000-0000FE1D0000}"/>
    <cellStyle name="_Sheet1 2_Q12011 Invoice issued to MSSL for (MIHI) 2" xfId="8383" xr:uid="{00000000-0005-0000-0000-0000FF1D0000}"/>
    <cellStyle name="_Sheet1 2_Q3 TP Template Corp Svcs Excl FFI - v2" xfId="8384" xr:uid="{00000000-0005-0000-0000-0000001E0000}"/>
    <cellStyle name="_Sheet1 2_Q3 TP Template Corp Svcs Excl FFI - v2 2" xfId="8385" xr:uid="{00000000-0005-0000-0000-0000011E0000}"/>
    <cellStyle name="_Sheet1 2_RAZÃO 05" xfId="8386" xr:uid="{00000000-0005-0000-0000-0000021E0000}"/>
    <cellStyle name="_Sheet1 2_Sheet1" xfId="8387" xr:uid="{00000000-0005-0000-0000-0000031E0000}"/>
    <cellStyle name="_Sheet1 2_Sheet1 2" xfId="8388" xr:uid="{00000000-0005-0000-0000-0000041E0000}"/>
    <cellStyle name="_Sheet1 20" xfId="8389" xr:uid="{00000000-0005-0000-0000-0000051E0000}"/>
    <cellStyle name="_Sheet1 20 2" xfId="8390" xr:uid="{00000000-0005-0000-0000-0000061E0000}"/>
    <cellStyle name="_Sheet1 21" xfId="8391" xr:uid="{00000000-0005-0000-0000-0000071E0000}"/>
    <cellStyle name="_Sheet1 21 2" xfId="8392" xr:uid="{00000000-0005-0000-0000-0000081E0000}"/>
    <cellStyle name="_Sheet1 22" xfId="8393" xr:uid="{00000000-0005-0000-0000-0000091E0000}"/>
    <cellStyle name="_Sheet1 22 2" xfId="8394" xr:uid="{00000000-0005-0000-0000-00000A1E0000}"/>
    <cellStyle name="_Sheet1 23" xfId="8395" xr:uid="{00000000-0005-0000-0000-00000B1E0000}"/>
    <cellStyle name="_Sheet1 23 2" xfId="8396" xr:uid="{00000000-0005-0000-0000-00000C1E0000}"/>
    <cellStyle name="_Sheet1 24" xfId="8397" xr:uid="{00000000-0005-0000-0000-00000D1E0000}"/>
    <cellStyle name="_Sheet1 24 2" xfId="8398" xr:uid="{00000000-0005-0000-0000-00000E1E0000}"/>
    <cellStyle name="_Sheet1 25" xfId="8399" xr:uid="{00000000-0005-0000-0000-00000F1E0000}"/>
    <cellStyle name="_Sheet1 25 2" xfId="8400" xr:uid="{00000000-0005-0000-0000-0000101E0000}"/>
    <cellStyle name="_Sheet1 26" xfId="8401" xr:uid="{00000000-0005-0000-0000-0000111E0000}"/>
    <cellStyle name="_Sheet1 26 2" xfId="8402" xr:uid="{00000000-0005-0000-0000-0000121E0000}"/>
    <cellStyle name="_Sheet1 27" xfId="8403" xr:uid="{00000000-0005-0000-0000-0000131E0000}"/>
    <cellStyle name="_Sheet1 27 2" xfId="8404" xr:uid="{00000000-0005-0000-0000-0000141E0000}"/>
    <cellStyle name="_Sheet1 28" xfId="8405" xr:uid="{00000000-0005-0000-0000-0000151E0000}"/>
    <cellStyle name="_Sheet1 28 2" xfId="8406" xr:uid="{00000000-0005-0000-0000-0000161E0000}"/>
    <cellStyle name="_Sheet1 29" xfId="8407" xr:uid="{00000000-0005-0000-0000-0000171E0000}"/>
    <cellStyle name="_Sheet1 29 2" xfId="8408" xr:uid="{00000000-0005-0000-0000-0000181E0000}"/>
    <cellStyle name="_Sheet1 3" xfId="8409" xr:uid="{00000000-0005-0000-0000-0000191E0000}"/>
    <cellStyle name="_Sheet1 3 2" xfId="8410" xr:uid="{00000000-0005-0000-0000-00001A1E0000}"/>
    <cellStyle name="_Sheet1 3_DEVOLUÇÃO DE COMPETENCIA" xfId="8411" xr:uid="{00000000-0005-0000-0000-00001B1E0000}"/>
    <cellStyle name="_Sheet1 30" xfId="8412" xr:uid="{00000000-0005-0000-0000-00001C1E0000}"/>
    <cellStyle name="_Sheet1 30 2" xfId="8413" xr:uid="{00000000-0005-0000-0000-00001D1E0000}"/>
    <cellStyle name="_Sheet1 31" xfId="8414" xr:uid="{00000000-0005-0000-0000-00001E1E0000}"/>
    <cellStyle name="_Sheet1 31 2" xfId="8415" xr:uid="{00000000-0005-0000-0000-00001F1E0000}"/>
    <cellStyle name="_Sheet1 32" xfId="8416" xr:uid="{00000000-0005-0000-0000-0000201E0000}"/>
    <cellStyle name="_Sheet1 32 2" xfId="8417" xr:uid="{00000000-0005-0000-0000-0000211E0000}"/>
    <cellStyle name="_Sheet1 33" xfId="8418" xr:uid="{00000000-0005-0000-0000-0000221E0000}"/>
    <cellStyle name="_Sheet1 33 2" xfId="8419" xr:uid="{00000000-0005-0000-0000-0000231E0000}"/>
    <cellStyle name="_Sheet1 34" xfId="8420" xr:uid="{00000000-0005-0000-0000-0000241E0000}"/>
    <cellStyle name="_Sheet1 34 2" xfId="8421" xr:uid="{00000000-0005-0000-0000-0000251E0000}"/>
    <cellStyle name="_Sheet1 35" xfId="8422" xr:uid="{00000000-0005-0000-0000-0000261E0000}"/>
    <cellStyle name="_Sheet1 35 2" xfId="8423" xr:uid="{00000000-0005-0000-0000-0000271E0000}"/>
    <cellStyle name="_Sheet1 36" xfId="8424" xr:uid="{00000000-0005-0000-0000-0000281E0000}"/>
    <cellStyle name="_Sheet1 36 2" xfId="8425" xr:uid="{00000000-0005-0000-0000-0000291E0000}"/>
    <cellStyle name="_Sheet1 37" xfId="8426" xr:uid="{00000000-0005-0000-0000-00002A1E0000}"/>
    <cellStyle name="_Sheet1 37 2" xfId="8427" xr:uid="{00000000-0005-0000-0000-00002B1E0000}"/>
    <cellStyle name="_Sheet1 38" xfId="8428" xr:uid="{00000000-0005-0000-0000-00002C1E0000}"/>
    <cellStyle name="_Sheet1 38 2" xfId="8429" xr:uid="{00000000-0005-0000-0000-00002D1E0000}"/>
    <cellStyle name="_Sheet1 39" xfId="8430" xr:uid="{00000000-0005-0000-0000-00002E1E0000}"/>
    <cellStyle name="_Sheet1 39 2" xfId="8431" xr:uid="{00000000-0005-0000-0000-00002F1E0000}"/>
    <cellStyle name="_Sheet1 4" xfId="8432" xr:uid="{00000000-0005-0000-0000-0000301E0000}"/>
    <cellStyle name="_Sheet1 4 2" xfId="8433" xr:uid="{00000000-0005-0000-0000-0000311E0000}"/>
    <cellStyle name="_Sheet1 40" xfId="8434" xr:uid="{00000000-0005-0000-0000-0000321E0000}"/>
    <cellStyle name="_Sheet1 40 2" xfId="8435" xr:uid="{00000000-0005-0000-0000-0000331E0000}"/>
    <cellStyle name="_Sheet1 41" xfId="8436" xr:uid="{00000000-0005-0000-0000-0000341E0000}"/>
    <cellStyle name="_Sheet1 41 2" xfId="8437" xr:uid="{00000000-0005-0000-0000-0000351E0000}"/>
    <cellStyle name="_Sheet1 42" xfId="8438" xr:uid="{00000000-0005-0000-0000-0000361E0000}"/>
    <cellStyle name="_Sheet1 42 2" xfId="8439" xr:uid="{00000000-0005-0000-0000-0000371E0000}"/>
    <cellStyle name="_Sheet1 5" xfId="8440" xr:uid="{00000000-0005-0000-0000-0000381E0000}"/>
    <cellStyle name="_Sheet1 5 2" xfId="8441" xr:uid="{00000000-0005-0000-0000-0000391E0000}"/>
    <cellStyle name="_Sheet1 6" xfId="8442" xr:uid="{00000000-0005-0000-0000-00003A1E0000}"/>
    <cellStyle name="_Sheet1 6 2" xfId="8443" xr:uid="{00000000-0005-0000-0000-00003B1E0000}"/>
    <cellStyle name="_Sheet1 7" xfId="8444" xr:uid="{00000000-0005-0000-0000-00003C1E0000}"/>
    <cellStyle name="_Sheet1 7 2" xfId="8445" xr:uid="{00000000-0005-0000-0000-00003D1E0000}"/>
    <cellStyle name="_Sheet1 8" xfId="8446" xr:uid="{00000000-0005-0000-0000-00003E1E0000}"/>
    <cellStyle name="_Sheet1 8 2" xfId="8447" xr:uid="{00000000-0005-0000-0000-00003F1E0000}"/>
    <cellStyle name="_Sheet1 9" xfId="8448" xr:uid="{00000000-0005-0000-0000-0000401E0000}"/>
    <cellStyle name="_Sheet1 9 2" xfId="8449" xr:uid="{00000000-0005-0000-0000-0000411E0000}"/>
    <cellStyle name="_Sheet1_~4991161" xfId="8450" xr:uid="{00000000-0005-0000-0000-0000421E0000}"/>
    <cellStyle name="_Sheet1_~4991161 2" xfId="8451" xr:uid="{00000000-0005-0000-0000-0000431E0000}"/>
    <cellStyle name="_Sheet1_02Q10 HKM Payroll" xfId="8452" xr:uid="{00000000-0005-0000-0000-0000441E0000}"/>
    <cellStyle name="_Sheet1_02Q10 HKM Payroll 2" xfId="8453" xr:uid="{00000000-0005-0000-0000-0000451E0000}"/>
    <cellStyle name="_Sheet1_02Q10 HKM TP USIB Invoice" xfId="8454" xr:uid="{00000000-0005-0000-0000-0000461E0000}"/>
    <cellStyle name="_Sheet1_02Q10 HKM TP USIB Invoice 2" xfId="8455" xr:uid="{00000000-0005-0000-0000-0000471E0000}"/>
    <cellStyle name="_Sheet1_062010 HK MET TP Interco Template" xfId="8456" xr:uid="{00000000-0005-0000-0000-0000481E0000}"/>
    <cellStyle name="_Sheet1_062010 HK MET TP Interco Template 2" xfId="8457" xr:uid="{00000000-0005-0000-0000-0000491E0000}"/>
    <cellStyle name="_Sheet1_1" xfId="387" xr:uid="{00000000-0005-0000-0000-00004A1E0000}"/>
    <cellStyle name="_Sheet1_1_Analysis Codes (NC)" xfId="8458" xr:uid="{00000000-0005-0000-0000-00004B1E0000}"/>
    <cellStyle name="_Sheet1_1_Analysis Codes (NC)_APLICAÇÃO" xfId="8459" xr:uid="{00000000-0005-0000-0000-00004C1E0000}"/>
    <cellStyle name="_Sheet1_1_Analysis Codes (NC)_Check USGAAP" xfId="8460" xr:uid="{00000000-0005-0000-0000-00004D1E0000}"/>
    <cellStyle name="_Sheet1_1_Analysis Codes (NC)_Check USGAAP_DEVOLUÇÃO DE COMPETENCIA" xfId="8461" xr:uid="{00000000-0005-0000-0000-00004E1E0000}"/>
    <cellStyle name="_Sheet1_1_Analysis Codes (NC)_DEVOLUÇÃO DE COMPETENCIA" xfId="8462" xr:uid="{00000000-0005-0000-0000-00004F1E0000}"/>
    <cellStyle name="_Sheet1_1_Analysis Codes (NC)_HFM Dental" xfId="8463" xr:uid="{00000000-0005-0000-0000-0000501E0000}"/>
    <cellStyle name="_Sheet1_1_Analysis Codes (NC)_OP Invest" xfId="8464" xr:uid="{00000000-0005-0000-0000-0000511E0000}"/>
    <cellStyle name="_Sheet1_1_Analysis Codes (NC)_OP Invest_DEVOLUÇÃO DE COMPETENCIA" xfId="8465" xr:uid="{00000000-0005-0000-0000-0000521E0000}"/>
    <cellStyle name="_Sheet1_1_APLICAÇÃO" xfId="8466" xr:uid="{00000000-0005-0000-0000-0000531E0000}"/>
    <cellStyle name="_Sheet1_1_Check USGAAP" xfId="8467" xr:uid="{00000000-0005-0000-0000-0000541E0000}"/>
    <cellStyle name="_Sheet1_1_Check USGAAP_DEVOLUÇÃO DE COMPETENCIA" xfId="8468" xr:uid="{00000000-0005-0000-0000-0000551E0000}"/>
    <cellStyle name="_Sheet1_1_DEVOLUÇÃO DE COMPETENCIA" xfId="8469" xr:uid="{00000000-0005-0000-0000-0000561E0000}"/>
    <cellStyle name="_Sheet1_1_Dissídio_082011_Dental" xfId="8470" xr:uid="{00000000-0005-0000-0000-0000571E0000}"/>
    <cellStyle name="_Sheet1_1_Geral 2010 new" xfId="8471" xr:uid="{00000000-0005-0000-0000-0000581E0000}"/>
    <cellStyle name="_Sheet1_1_Imobilizado - 2011-11" xfId="8472" xr:uid="{00000000-0005-0000-0000-0000591E0000}"/>
    <cellStyle name="_Sheet1_1_Imobilizado - 2012006" xfId="8473" xr:uid="{00000000-0005-0000-0000-00005A1E0000}"/>
    <cellStyle name="_Sheet1_1_INSTALAÇÕES" xfId="8474" xr:uid="{00000000-0005-0000-0000-00005B1E0000}"/>
    <cellStyle name="_Sheet1_1_INSTALAÇÕES_APLICAÇÃO" xfId="8475" xr:uid="{00000000-0005-0000-0000-00005C1E0000}"/>
    <cellStyle name="_Sheet1_1_INSTALAÇÕES_Check USGAAP" xfId="8476" xr:uid="{00000000-0005-0000-0000-00005D1E0000}"/>
    <cellStyle name="_Sheet1_1_INSTALAÇÕES_Check USGAAP_DEVOLUÇÃO DE COMPETENCIA" xfId="8477" xr:uid="{00000000-0005-0000-0000-00005E1E0000}"/>
    <cellStyle name="_Sheet1_1_INSTALAÇÕES_DEVOLUÇÃO DE COMPETENCIA" xfId="8478" xr:uid="{00000000-0005-0000-0000-00005F1E0000}"/>
    <cellStyle name="_Sheet1_1_INSTALAÇÕES_HFM Dental" xfId="8479" xr:uid="{00000000-0005-0000-0000-0000601E0000}"/>
    <cellStyle name="_Sheet1_1_INSTALAÇÕES_OP Invest" xfId="8480" xr:uid="{00000000-0005-0000-0000-0000611E0000}"/>
    <cellStyle name="_Sheet1_1_INSTALAÇÕES_OP Invest_DEVOLUÇÃO DE COMPETENCIA" xfId="8481" xr:uid="{00000000-0005-0000-0000-0000621E0000}"/>
    <cellStyle name="_Sheet1_1_JI Est PIP FRA (2)" xfId="8482" xr:uid="{00000000-0005-0000-0000-0000631E0000}"/>
    <cellStyle name="_Sheet1_1_JI Est PIP FRA (2)_DEVOLUÇÃO DE COMPETENCIA" xfId="8483" xr:uid="{00000000-0005-0000-0000-0000641E0000}"/>
    <cellStyle name="_Sheet1_1_OP Invest" xfId="8484" xr:uid="{00000000-0005-0000-0000-0000651E0000}"/>
    <cellStyle name="_Sheet1_1_OP Invest_DEVOLUÇÃO DE COMPETENCIA" xfId="8485" xr:uid="{00000000-0005-0000-0000-0000661E0000}"/>
    <cellStyle name="_Sheet1_1_Plan2" xfId="8486" xr:uid="{00000000-0005-0000-0000-0000671E0000}"/>
    <cellStyle name="_Sheet1_1_Plan2_APLICAÇÃO" xfId="8487" xr:uid="{00000000-0005-0000-0000-0000681E0000}"/>
    <cellStyle name="_Sheet1_1_Plan2_Check USGAAP" xfId="8488" xr:uid="{00000000-0005-0000-0000-0000691E0000}"/>
    <cellStyle name="_Sheet1_1_Plan2_Check USGAAP_DEVOLUÇÃO DE COMPETENCIA" xfId="8489" xr:uid="{00000000-0005-0000-0000-00006A1E0000}"/>
    <cellStyle name="_Sheet1_1_Plan2_DEVOLUÇÃO DE COMPETENCIA" xfId="8490" xr:uid="{00000000-0005-0000-0000-00006B1E0000}"/>
    <cellStyle name="_Sheet1_1_Plan2_HFM Dental" xfId="8491" xr:uid="{00000000-0005-0000-0000-00006C1E0000}"/>
    <cellStyle name="_Sheet1_1_Plan2_OP Invest" xfId="8492" xr:uid="{00000000-0005-0000-0000-00006D1E0000}"/>
    <cellStyle name="_Sheet1_1_Plan2_OP Invest_DEVOLUÇÃO DE COMPETENCIA" xfId="8493" xr:uid="{00000000-0005-0000-0000-00006E1E0000}"/>
    <cellStyle name="_Sheet1_1_Plan4" xfId="8494" xr:uid="{00000000-0005-0000-0000-00006F1E0000}"/>
    <cellStyle name="_Sheet1_1_Plan4_APLICAÇÃO" xfId="8495" xr:uid="{00000000-0005-0000-0000-0000701E0000}"/>
    <cellStyle name="_Sheet1_1_Plan4_Check USGAAP" xfId="8496" xr:uid="{00000000-0005-0000-0000-0000711E0000}"/>
    <cellStyle name="_Sheet1_1_Plan4_Check USGAAP_DEVOLUÇÃO DE COMPETENCIA" xfId="8497" xr:uid="{00000000-0005-0000-0000-0000721E0000}"/>
    <cellStyle name="_Sheet1_1_Plan4_DEVOLUÇÃO DE COMPETENCIA" xfId="8498" xr:uid="{00000000-0005-0000-0000-0000731E0000}"/>
    <cellStyle name="_Sheet1_1_Plan4_HFM Dental" xfId="8499" xr:uid="{00000000-0005-0000-0000-0000741E0000}"/>
    <cellStyle name="_Sheet1_1_Plan4_OP Invest" xfId="8500" xr:uid="{00000000-0005-0000-0000-0000751E0000}"/>
    <cellStyle name="_Sheet1_1_Plan4_OP Invest_DEVOLUÇÃO DE COMPETENCIA" xfId="8501" xr:uid="{00000000-0005-0000-0000-0000761E0000}"/>
    <cellStyle name="_Sheet1_1_Plan6" xfId="8502" xr:uid="{00000000-0005-0000-0000-0000771E0000}"/>
    <cellStyle name="_Sheet1_1_Plan6_APLICAÇÃO" xfId="8503" xr:uid="{00000000-0005-0000-0000-0000781E0000}"/>
    <cellStyle name="_Sheet1_1_Plan6_Check USGAAP" xfId="8504" xr:uid="{00000000-0005-0000-0000-0000791E0000}"/>
    <cellStyle name="_Sheet1_1_Plan6_Check USGAAP_DEVOLUÇÃO DE COMPETENCIA" xfId="8505" xr:uid="{00000000-0005-0000-0000-00007A1E0000}"/>
    <cellStyle name="_Sheet1_1_Plan6_DEVOLUÇÃO DE COMPETENCIA" xfId="8506" xr:uid="{00000000-0005-0000-0000-00007B1E0000}"/>
    <cellStyle name="_Sheet1_1_Plan6_HFM Dental" xfId="8507" xr:uid="{00000000-0005-0000-0000-00007C1E0000}"/>
    <cellStyle name="_Sheet1_1_Plan6_OP Invest" xfId="8508" xr:uid="{00000000-0005-0000-0000-00007D1E0000}"/>
    <cellStyle name="_Sheet1_1_Plan6_OP Invest_DEVOLUÇÃO DE COMPETENCIA" xfId="8509" xr:uid="{00000000-0005-0000-0000-00007E1E0000}"/>
    <cellStyle name="_Sheet1_1_Plan7" xfId="8510" xr:uid="{00000000-0005-0000-0000-00007F1E0000}"/>
    <cellStyle name="_Sheet1_1_Plan7_APLICAÇÃO" xfId="8511" xr:uid="{00000000-0005-0000-0000-0000801E0000}"/>
    <cellStyle name="_Sheet1_1_Plan7_Check USGAAP" xfId="8512" xr:uid="{00000000-0005-0000-0000-0000811E0000}"/>
    <cellStyle name="_Sheet1_1_Plan7_Check USGAAP_DEVOLUÇÃO DE COMPETENCIA" xfId="8513" xr:uid="{00000000-0005-0000-0000-0000821E0000}"/>
    <cellStyle name="_Sheet1_1_Plan7_DEVOLUÇÃO DE COMPETENCIA" xfId="8514" xr:uid="{00000000-0005-0000-0000-0000831E0000}"/>
    <cellStyle name="_Sheet1_1_Plan7_HFM Dental" xfId="8515" xr:uid="{00000000-0005-0000-0000-0000841E0000}"/>
    <cellStyle name="_Sheet1_1_Plan7_OP Invest" xfId="8516" xr:uid="{00000000-0005-0000-0000-0000851E0000}"/>
    <cellStyle name="_Sheet1_1_Plan7_OP Invest_DEVOLUÇÃO DE COMPETENCIA" xfId="8517" xr:uid="{00000000-0005-0000-0000-0000861E0000}"/>
    <cellStyle name="_Sheet1_1_Plan8" xfId="8518" xr:uid="{00000000-0005-0000-0000-0000871E0000}"/>
    <cellStyle name="_Sheet1_1_Plan8_APLICAÇÃO" xfId="8519" xr:uid="{00000000-0005-0000-0000-0000881E0000}"/>
    <cellStyle name="_Sheet1_1_Plan8_Check USGAAP" xfId="8520" xr:uid="{00000000-0005-0000-0000-0000891E0000}"/>
    <cellStyle name="_Sheet1_1_Plan8_Check USGAAP_DEVOLUÇÃO DE COMPETENCIA" xfId="8521" xr:uid="{00000000-0005-0000-0000-00008A1E0000}"/>
    <cellStyle name="_Sheet1_1_Plan8_DEVOLUÇÃO DE COMPETENCIA" xfId="8522" xr:uid="{00000000-0005-0000-0000-00008B1E0000}"/>
    <cellStyle name="_Sheet1_1_Plan8_HFM Dental" xfId="8523" xr:uid="{00000000-0005-0000-0000-00008C1E0000}"/>
    <cellStyle name="_Sheet1_1_Plan8_OP Invest" xfId="8524" xr:uid="{00000000-0005-0000-0000-00008D1E0000}"/>
    <cellStyle name="_Sheet1_1_Plan8_OP Invest_DEVOLUÇÃO DE COMPETENCIA" xfId="8525" xr:uid="{00000000-0005-0000-0000-00008E1E0000}"/>
    <cellStyle name="_Sheet1_1_Saldo_Prov_RH_0711" xfId="8526" xr:uid="{00000000-0005-0000-0000-00008F1E0000}"/>
    <cellStyle name="_Sheet1_1_Sheet1" xfId="8527" xr:uid="{00000000-0005-0000-0000-0000901E0000}"/>
    <cellStyle name="_Sheet1_1_Sheet1_1" xfId="8528" xr:uid="{00000000-0005-0000-0000-0000911E0000}"/>
    <cellStyle name="_Sheet1_1_Sheet1_DEVOLUÇÃO DE COMPETENCIA" xfId="8529" xr:uid="{00000000-0005-0000-0000-0000921E0000}"/>
    <cellStyle name="_Sheet1_1_Sheet2" xfId="8530" xr:uid="{00000000-0005-0000-0000-0000931E0000}"/>
    <cellStyle name="_Sheet1_1_Sheet2_1" xfId="8531" xr:uid="{00000000-0005-0000-0000-0000941E0000}"/>
    <cellStyle name="_Sheet1_1_Sheet2_1_HFM Dental" xfId="8532" xr:uid="{00000000-0005-0000-0000-0000951E0000}"/>
    <cellStyle name="_Sheet1_1_Sheet2_DEVOLUÇÃO DE COMPETENCIA" xfId="8533" xr:uid="{00000000-0005-0000-0000-0000961E0000}"/>
    <cellStyle name="_Sheet1_1_Sheet3" xfId="8534" xr:uid="{00000000-0005-0000-0000-0000971E0000}"/>
    <cellStyle name="_Sheet1_1_Sheet3_DEVOLUÇÃO DE COMPETENCIA" xfId="8535" xr:uid="{00000000-0005-0000-0000-0000981E0000}"/>
    <cellStyle name="_Sheet1_1_Suporte" xfId="8536" xr:uid="{00000000-0005-0000-0000-0000991E0000}"/>
    <cellStyle name="_Sheet1_1_Suporte_DEVOLUÇÃO DE COMPETENCIA" xfId="8537" xr:uid="{00000000-0005-0000-0000-00009A1E0000}"/>
    <cellStyle name="_Sheet1_1_Trial Balance_Metropolitan" xfId="8538" xr:uid="{00000000-0005-0000-0000-00009B1E0000}"/>
    <cellStyle name="_Sheet1_1_Trial Balance_Metropolitan_DEVOLUÇÃO DE COMPETENCIA" xfId="8539" xr:uid="{00000000-0005-0000-0000-00009C1E0000}"/>
    <cellStyle name="_Sheet1_13332-MAQ_EQPTOS NAO HOSP-ODONT" xfId="8540" xr:uid="{00000000-0005-0000-0000-00009D1E0000}"/>
    <cellStyle name="_Sheet1_2010_Q2_IT" xfId="8541" xr:uid="{00000000-0005-0000-0000-00009E1E0000}"/>
    <cellStyle name="_Sheet1_2010_Q2_IT 2" xfId="8542" xr:uid="{00000000-0005-0000-0000-00009F1E0000}"/>
    <cellStyle name="_Sheet1_2010_Q3_TP_Summary_TPO" xfId="8543" xr:uid="{00000000-0005-0000-0000-0000A01E0000}"/>
    <cellStyle name="_Sheet1_2010_Q3_TP_Summary_TPO 2" xfId="8544" xr:uid="{00000000-0005-0000-0000-0000A11E0000}"/>
    <cellStyle name="_Sheet1_2012-2013 TP - Controllers Summary (JN 12152011)" xfId="8545" xr:uid="{00000000-0005-0000-0000-0000A21E0000}"/>
    <cellStyle name="_Sheet1_2012-2013 TP - Controllers Summary (JN 12152011) 2" xfId="8546" xr:uid="{00000000-0005-0000-0000-0000A31E0000}"/>
    <cellStyle name="_Sheet1_APLICAÇÃO" xfId="8547" xr:uid="{00000000-0005-0000-0000-0000A41E0000}"/>
    <cellStyle name="_Sheet1_APLICAÇÃO_HFM Dental" xfId="8548" xr:uid="{00000000-0005-0000-0000-0000A51E0000}"/>
    <cellStyle name="_Sheet1_BAIXA MMU" xfId="8549" xr:uid="{00000000-0005-0000-0000-0000A61E0000}"/>
    <cellStyle name="_Sheet1_BAIXA MMU 2" xfId="8550" xr:uid="{00000000-0005-0000-0000-0000A71E0000}"/>
    <cellStyle name="_Sheet1_BAIXA MMU_APLICAÇÃO" xfId="8551" xr:uid="{00000000-0005-0000-0000-0000A81E0000}"/>
    <cellStyle name="_Sheet1_BAIXA MMU_APLICAÇÃO_HFM Dental" xfId="8552" xr:uid="{00000000-0005-0000-0000-0000A91E0000}"/>
    <cellStyle name="_Sheet1_BAIXA MMU_Check USGAAP" xfId="8553" xr:uid="{00000000-0005-0000-0000-0000AA1E0000}"/>
    <cellStyle name="_Sheet1_BAIXA MMU_Check USGAAP 2" xfId="8554" xr:uid="{00000000-0005-0000-0000-0000AB1E0000}"/>
    <cellStyle name="_Sheet1_BAIXA MMU_Check USGAAP_1" xfId="8555" xr:uid="{00000000-0005-0000-0000-0000AC1E0000}"/>
    <cellStyle name="_Sheet1_BAIXA MMU_Check USGAAP_1 2" xfId="8556" xr:uid="{00000000-0005-0000-0000-0000AD1E0000}"/>
    <cellStyle name="_Sheet1_BAIXA MMU_Check USGAAP_1_DEVOLUÇÃO DE COMPETENCIA" xfId="8557" xr:uid="{00000000-0005-0000-0000-0000AE1E0000}"/>
    <cellStyle name="_Sheet1_BAIXA MMU_Check USGAAP_2" xfId="8558" xr:uid="{00000000-0005-0000-0000-0000AF1E0000}"/>
    <cellStyle name="_Sheet1_BAIXA MMU_Check USGAAP_2 2" xfId="8559" xr:uid="{00000000-0005-0000-0000-0000B01E0000}"/>
    <cellStyle name="_Sheet1_BAIXA MMU_Check USGAAP_2_DEVOLUÇÃO DE COMPETENCIA" xfId="8560" xr:uid="{00000000-0005-0000-0000-0000B11E0000}"/>
    <cellStyle name="_Sheet1_BAIXA MMU_Check USGAAP_Check USGAAP" xfId="8561" xr:uid="{00000000-0005-0000-0000-0000B21E0000}"/>
    <cellStyle name="_Sheet1_BAIXA MMU_Check USGAAP_Check USGAAP 2" xfId="8562" xr:uid="{00000000-0005-0000-0000-0000B31E0000}"/>
    <cellStyle name="_Sheet1_BAIXA MMU_Check USGAAP_Check USGAAP_DEVOLUÇÃO DE COMPETENCIA" xfId="8563" xr:uid="{00000000-0005-0000-0000-0000B41E0000}"/>
    <cellStyle name="_Sheet1_BAIXA MMU_Check USGAAP_DEVOLUÇÃO DE COMPETENCIA" xfId="8564" xr:uid="{00000000-0005-0000-0000-0000B51E0000}"/>
    <cellStyle name="_Sheet1_BAIXA MMU_DEVOLUÇÃO DE COMPETENCIA" xfId="8565" xr:uid="{00000000-0005-0000-0000-0000B61E0000}"/>
    <cellStyle name="_Sheet1_BAIXA MMU_OP Invest" xfId="8566" xr:uid="{00000000-0005-0000-0000-0000B71E0000}"/>
    <cellStyle name="_Sheet1_BAIXA MMU_OP Invest 2" xfId="8567" xr:uid="{00000000-0005-0000-0000-0000B81E0000}"/>
    <cellStyle name="_Sheet1_BAIXA MMU_OP Invest_DEVOLUÇÃO DE COMPETENCIA" xfId="8568" xr:uid="{00000000-0005-0000-0000-0000B91E0000}"/>
    <cellStyle name="_Sheet1_BAIXA MMU_Plan2" xfId="8569" xr:uid="{00000000-0005-0000-0000-0000BA1E0000}"/>
    <cellStyle name="_Sheet1_Base Conta" xfId="8570" xr:uid="{00000000-0005-0000-0000-0000BB1E0000}"/>
    <cellStyle name="_Sheet1_BENFEITORIAS" xfId="8571" xr:uid="{00000000-0005-0000-0000-0000BC1E0000}"/>
    <cellStyle name="_Sheet1_Calculo - PIS-COFINS-IR-CS_201103" xfId="8572" xr:uid="{00000000-0005-0000-0000-0000BD1E0000}"/>
    <cellStyle name="_Sheet1_Check USGAAP" xfId="8573" xr:uid="{00000000-0005-0000-0000-0000BE1E0000}"/>
    <cellStyle name="_Sheet1_Check USGAAP_DEVOLUÇÃO DE COMPETENCIA" xfId="8574" xr:uid="{00000000-0005-0000-0000-0000BF1E0000}"/>
    <cellStyle name="_Sheet1_Chile_Quarterly_TP_Invoice_Template_Final_Q3_2010 v2" xfId="8575" xr:uid="{00000000-0005-0000-0000-0000C01E0000}"/>
    <cellStyle name="_Sheet1_Chile_Quarterly_TP_Invoice_Template_Final_Q3_2010 v2 2" xfId="8576" xr:uid="{00000000-0005-0000-0000-0000C11E0000}"/>
    <cellStyle name="_Sheet1_Conciliação" xfId="8577" xr:uid="{00000000-0005-0000-0000-0000C21E0000}"/>
    <cellStyle name="_Sheet1_DEVOLUÇÃO DE COMPETENCIA" xfId="8578" xr:uid="{00000000-0005-0000-0000-0000C31E0000}"/>
    <cellStyle name="_Sheet1_Dissídio_082011_Dental" xfId="8579" xr:uid="{00000000-0005-0000-0000-0000C41E0000}"/>
    <cellStyle name="_Sheet1_HARDWARE" xfId="8580" xr:uid="{00000000-0005-0000-0000-0000C51E0000}"/>
    <cellStyle name="_Sheet1_HFM" xfId="8581" xr:uid="{00000000-0005-0000-0000-0000C61E0000}"/>
    <cellStyle name="_Sheet1_HFM_APLICAÇÃO" xfId="8582" xr:uid="{00000000-0005-0000-0000-0000C71E0000}"/>
    <cellStyle name="_Sheet1_HFM_APLICAÇÃO_HFM Dental" xfId="8583" xr:uid="{00000000-0005-0000-0000-0000C81E0000}"/>
    <cellStyle name="_Sheet1_HFM_Check USGAAP" xfId="8584" xr:uid="{00000000-0005-0000-0000-0000C91E0000}"/>
    <cellStyle name="_Sheet1_HFM_Check USGAAP_DEVOLUÇÃO DE COMPETENCIA" xfId="8585" xr:uid="{00000000-0005-0000-0000-0000CA1E0000}"/>
    <cellStyle name="_Sheet1_HFM_DEVOLUÇÃO DE COMPETENCIA" xfId="8586" xr:uid="{00000000-0005-0000-0000-0000CB1E0000}"/>
    <cellStyle name="_Sheet1_HFM_OP Invest" xfId="8587" xr:uid="{00000000-0005-0000-0000-0000CC1E0000}"/>
    <cellStyle name="_Sheet1_HFM_OP Invest_DEVOLUÇÃO DE COMPETENCIA" xfId="8588" xr:uid="{00000000-0005-0000-0000-0000CD1E0000}"/>
    <cellStyle name="_Sheet1_HFM_RECLAS DEPREC" xfId="8589" xr:uid="{00000000-0005-0000-0000-0000CE1E0000}"/>
    <cellStyle name="_Sheet1_HFM_SUPORTE ASTROMIG" xfId="8590" xr:uid="{00000000-0005-0000-0000-0000CF1E0000}"/>
    <cellStyle name="_Sheet1_HKM Additonal to Invoice" xfId="8591" xr:uid="{00000000-0005-0000-0000-0000D01E0000}"/>
    <cellStyle name="_Sheet1_HKM Additonal to Invoice 2" xfId="8592" xr:uid="{00000000-0005-0000-0000-0000D11E0000}"/>
    <cellStyle name="_Sheet1_Imobilizado - 2011-11" xfId="8593" xr:uid="{00000000-0005-0000-0000-0000D21E0000}"/>
    <cellStyle name="_Sheet1_Imobilizado - 2011-11 2" xfId="8594" xr:uid="{00000000-0005-0000-0000-0000D31E0000}"/>
    <cellStyle name="_Sheet1_Imobilizado - 2011-11 2 2" xfId="8595" xr:uid="{00000000-0005-0000-0000-0000D41E0000}"/>
    <cellStyle name="_Sheet1_Imobilizado - 2011-11 2 2 2" xfId="8596" xr:uid="{00000000-0005-0000-0000-0000D51E0000}"/>
    <cellStyle name="_Sheet1_Imobilizado - 2012006" xfId="8597" xr:uid="{00000000-0005-0000-0000-0000D61E0000}"/>
    <cellStyle name="_Sheet1_INSTALAÇÕES" xfId="8598" xr:uid="{00000000-0005-0000-0000-0000D71E0000}"/>
    <cellStyle name="_Sheet1_IRenda" xfId="8599" xr:uid="{00000000-0005-0000-0000-0000D81E0000}"/>
    <cellStyle name="_Sheet1_IRenda_APLICAÇÃO" xfId="8600" xr:uid="{00000000-0005-0000-0000-0000D91E0000}"/>
    <cellStyle name="_Sheet1_IRenda_APLICAÇÃO_HFM Dental" xfId="8601" xr:uid="{00000000-0005-0000-0000-0000DA1E0000}"/>
    <cellStyle name="_Sheet1_IRenda_Check USGAAP" xfId="8602" xr:uid="{00000000-0005-0000-0000-0000DB1E0000}"/>
    <cellStyle name="_Sheet1_IRenda_Check USGAAP_DEVOLUÇÃO DE COMPETENCIA" xfId="8603" xr:uid="{00000000-0005-0000-0000-0000DC1E0000}"/>
    <cellStyle name="_Sheet1_IRenda_DEVOLUÇÃO DE COMPETENCIA" xfId="8604" xr:uid="{00000000-0005-0000-0000-0000DD1E0000}"/>
    <cellStyle name="_Sheet1_IRenda_OP Invest" xfId="8605" xr:uid="{00000000-0005-0000-0000-0000DE1E0000}"/>
    <cellStyle name="_Sheet1_IRenda_OP Invest_DEVOLUÇÃO DE COMPETENCIA" xfId="8606" xr:uid="{00000000-0005-0000-0000-0000DF1E0000}"/>
    <cellStyle name="_Sheet1_IT_Investments_" xfId="8607" xr:uid="{00000000-0005-0000-0000-0000E01E0000}"/>
    <cellStyle name="_Sheet1_IT_Investments_ 2" xfId="8608" xr:uid="{00000000-0005-0000-0000-0000E11E0000}"/>
    <cellStyle name="_Sheet1_LANÇAMENTO" xfId="8609" xr:uid="{00000000-0005-0000-0000-0000E21E0000}"/>
    <cellStyle name="_Sheet1_LANÇAMENTO_APLICAÇÃO" xfId="8610" xr:uid="{00000000-0005-0000-0000-0000E31E0000}"/>
    <cellStyle name="_Sheet1_LANÇAMENTO_APLICAÇÃO_HFM Dental" xfId="8611" xr:uid="{00000000-0005-0000-0000-0000E41E0000}"/>
    <cellStyle name="_Sheet1_LANÇAMENTO_Check USGAAP" xfId="8612" xr:uid="{00000000-0005-0000-0000-0000E51E0000}"/>
    <cellStyle name="_Sheet1_LANÇAMENTO_Check USGAAP_DEVOLUÇÃO DE COMPETENCIA" xfId="8613" xr:uid="{00000000-0005-0000-0000-0000E61E0000}"/>
    <cellStyle name="_Sheet1_LANÇAMENTO_DEVOLUÇÃO DE COMPETENCIA" xfId="8614" xr:uid="{00000000-0005-0000-0000-0000E71E0000}"/>
    <cellStyle name="_Sheet1_LANÇAMENTO_OP Invest" xfId="8615" xr:uid="{00000000-0005-0000-0000-0000E81E0000}"/>
    <cellStyle name="_Sheet1_LANÇAMENTO_OP Invest_DEVOLUÇÃO DE COMPETENCIA" xfId="8616" xr:uid="{00000000-0005-0000-0000-0000E91E0000}"/>
    <cellStyle name="_Sheet1_LANÇAMENTO_RECLAS DEPREC" xfId="8617" xr:uid="{00000000-0005-0000-0000-0000EA1E0000}"/>
    <cellStyle name="_Sheet1_LANÇAMENTO_SUPORTE ASTROMIG" xfId="8618" xr:uid="{00000000-0005-0000-0000-0000EB1E0000}"/>
    <cellStyle name="_Sheet1_Maq e Equip Hosp" xfId="8619" xr:uid="{00000000-0005-0000-0000-0000EC1E0000}"/>
    <cellStyle name="_Sheet1_MMU" xfId="8620" xr:uid="{00000000-0005-0000-0000-0000ED1E0000}"/>
    <cellStyle name="_Sheet1_OP Invest" xfId="8621" xr:uid="{00000000-0005-0000-0000-0000EE1E0000}"/>
    <cellStyle name="_Sheet1_OP Invest_DEVOLUÇÃO DE COMPETENCIA" xfId="8622" xr:uid="{00000000-0005-0000-0000-0000EF1E0000}"/>
    <cellStyle name="_Sheet1_OP Invest_HFM Dental" xfId="8623" xr:uid="{00000000-0005-0000-0000-0000F01E0000}"/>
    <cellStyle name="_Sheet1_Plan1" xfId="8624" xr:uid="{00000000-0005-0000-0000-0000F11E0000}"/>
    <cellStyle name="_Sheet1_Plan1_DE-PARA" xfId="8625" xr:uid="{00000000-0005-0000-0000-0000F21E0000}"/>
    <cellStyle name="_Sheet1_Plan1_DEVOLUÇÃO DE COMPETENCIA" xfId="8626" xr:uid="{00000000-0005-0000-0000-0000F31E0000}"/>
    <cellStyle name="_Sheet1_Plan1_RECLAS DEPREC" xfId="8627" xr:uid="{00000000-0005-0000-0000-0000F41E0000}"/>
    <cellStyle name="_Sheet1_Plan1_SUPORTE ASTROMIG" xfId="8628" xr:uid="{00000000-0005-0000-0000-0000F51E0000}"/>
    <cellStyle name="_Sheet1_Plan2" xfId="8629" xr:uid="{00000000-0005-0000-0000-0000F61E0000}"/>
    <cellStyle name="_Sheet1_Plan2_1" xfId="8630" xr:uid="{00000000-0005-0000-0000-0000F71E0000}"/>
    <cellStyle name="_Sheet1_Plan2_RECLAS DEPREC" xfId="8631" xr:uid="{00000000-0005-0000-0000-0000F81E0000}"/>
    <cellStyle name="_Sheet1_Plan2_SUPORTE ASTROMIG" xfId="8632" xr:uid="{00000000-0005-0000-0000-0000F91E0000}"/>
    <cellStyle name="_Sheet1_Plan3" xfId="8633" xr:uid="{00000000-0005-0000-0000-0000FA1E0000}"/>
    <cellStyle name="_Sheet1_Plan3 2" xfId="8634" xr:uid="{00000000-0005-0000-0000-0000FB1E0000}"/>
    <cellStyle name="_Sheet1_Plan3 3" xfId="8635" xr:uid="{00000000-0005-0000-0000-0000FC1E0000}"/>
    <cellStyle name="_Sheet1_Plan3_APLICAÇÃO" xfId="8636" xr:uid="{00000000-0005-0000-0000-0000FD1E0000}"/>
    <cellStyle name="_Sheet1_Plan3_APLICAÇÃO_HFM Dental" xfId="8637" xr:uid="{00000000-0005-0000-0000-0000FE1E0000}"/>
    <cellStyle name="_Sheet1_Plan3_Check USGAAP" xfId="8638" xr:uid="{00000000-0005-0000-0000-0000FF1E0000}"/>
    <cellStyle name="_Sheet1_Plan3_Check USGAAP_DEVOLUÇÃO DE COMPETENCIA" xfId="8639" xr:uid="{00000000-0005-0000-0000-0000001F0000}"/>
    <cellStyle name="_Sheet1_Plan3_DEVOLUÇÃO DE COMPETENCIA" xfId="8640" xr:uid="{00000000-0005-0000-0000-0000011F0000}"/>
    <cellStyle name="_Sheet1_Plan3_OP Invest" xfId="8641" xr:uid="{00000000-0005-0000-0000-0000021F0000}"/>
    <cellStyle name="_Sheet1_Plan3_OP Invest_DEVOLUÇÃO DE COMPETENCIA" xfId="8642" xr:uid="{00000000-0005-0000-0000-0000031F0000}"/>
    <cellStyle name="_Sheet1_Plan3_RECLAS DEPREC" xfId="8643" xr:uid="{00000000-0005-0000-0000-0000041F0000}"/>
    <cellStyle name="_Sheet1_Plan3_SUPORTE ASTROMIG" xfId="8644" xr:uid="{00000000-0005-0000-0000-0000051F0000}"/>
    <cellStyle name="_Sheet1_Prov Civeis" xfId="8645" xr:uid="{00000000-0005-0000-0000-0000061F0000}"/>
    <cellStyle name="_Sheet1_public jan" xfId="8646" xr:uid="{00000000-0005-0000-0000-0000071F0000}"/>
    <cellStyle name="_Sheet1_Q1_2011 IT TP Corp Svcs Excl FFI" xfId="8647" xr:uid="{00000000-0005-0000-0000-0000081F0000}"/>
    <cellStyle name="_Sheet1_Q1_2011 IT TP Corp Svcs Excl FFI 2" xfId="8648" xr:uid="{00000000-0005-0000-0000-0000091F0000}"/>
    <cellStyle name="_Sheet1_Q3 TP Template Corp Svcs Excl FFI - v2" xfId="8649" xr:uid="{00000000-0005-0000-0000-00000A1F0000}"/>
    <cellStyle name="_Sheet1_Q3 TP Template Corp Svcs Excl FFI - v2 2" xfId="8650" xr:uid="{00000000-0005-0000-0000-00000B1F0000}"/>
    <cellStyle name="_Sheet1_RAZÃO" xfId="8651" xr:uid="{00000000-0005-0000-0000-00000C1F0000}"/>
    <cellStyle name="_Sheet1_RAZÃO 05" xfId="8652" xr:uid="{00000000-0005-0000-0000-00000D1F0000}"/>
    <cellStyle name="_Sheet1_RAZÃO 11" xfId="8653" xr:uid="{00000000-0005-0000-0000-00000E1F0000}"/>
    <cellStyle name="_Sheet1_RECLAS DEPREC" xfId="8654" xr:uid="{00000000-0005-0000-0000-00000F1F0000}"/>
    <cellStyle name="_Sheet1_Resumo Imobilizado" xfId="8655" xr:uid="{00000000-0005-0000-0000-0000101F0000}"/>
    <cellStyle name="_Sheet1_Saldo_Prov_RH_0711" xfId="8656" xr:uid="{00000000-0005-0000-0000-0000111F0000}"/>
    <cellStyle name="_Sheet1_Sheet1" xfId="8657" xr:uid="{00000000-0005-0000-0000-0000121F0000}"/>
    <cellStyle name="_Sheet1_Sheet1 2" xfId="8658" xr:uid="{00000000-0005-0000-0000-0000131F0000}"/>
    <cellStyle name="_Sheet1_Sheet1 3" xfId="8659" xr:uid="{00000000-0005-0000-0000-0000141F0000}"/>
    <cellStyle name="_Sheet1_Sheet1_1" xfId="8660" xr:uid="{00000000-0005-0000-0000-0000151F0000}"/>
    <cellStyle name="_Sheet1_Sheet1_DEVOLUÇÃO DE COMPETENCIA" xfId="8661" xr:uid="{00000000-0005-0000-0000-0000161F0000}"/>
    <cellStyle name="_Sheet1_Sheet1_Estimado Dental Affinity" xfId="8662" xr:uid="{00000000-0005-0000-0000-0000171F0000}"/>
    <cellStyle name="_Sheet1_Sheet1_Plan1" xfId="8663" xr:uid="{00000000-0005-0000-0000-0000181F0000}"/>
    <cellStyle name="_Sheet1_Sheet1_Plan5" xfId="8664" xr:uid="{00000000-0005-0000-0000-0000191F0000}"/>
    <cellStyle name="_Sheet1_Sheet1_Plan8" xfId="8665" xr:uid="{00000000-0005-0000-0000-00001A1F0000}"/>
    <cellStyle name="_Sheet1_Sheet1_RAZÃO 052015" xfId="8666" xr:uid="{00000000-0005-0000-0000-00001B1F0000}"/>
    <cellStyle name="_Sheet1_Sheet1_RAZÃO 11" xfId="8667" xr:uid="{00000000-0005-0000-0000-00001C1F0000}"/>
    <cellStyle name="_Sheet1_Sheet2" xfId="8668" xr:uid="{00000000-0005-0000-0000-00001D1F0000}"/>
    <cellStyle name="_Sheet1_Sheet2_DEVOLUÇÃO DE COMPETENCIA" xfId="8669" xr:uid="{00000000-0005-0000-0000-00001E1F0000}"/>
    <cellStyle name="_Sheet1_Sheet3" xfId="388" xr:uid="{00000000-0005-0000-0000-00001F1F0000}"/>
    <cellStyle name="_Sheet1_Sheet3 2" xfId="8670" xr:uid="{00000000-0005-0000-0000-0000201F0000}"/>
    <cellStyle name="_Sheet1_Sheet3 2_DEVOLUÇÃO DE COMPETENCIA" xfId="8671" xr:uid="{00000000-0005-0000-0000-0000211F0000}"/>
    <cellStyle name="_Sheet1_Sheet3_Conciliação" xfId="8672" xr:uid="{00000000-0005-0000-0000-0000221F0000}"/>
    <cellStyle name="_Sheet1_Sheet3_DEVOLUÇÃO DE COMPETENCIA" xfId="8673" xr:uid="{00000000-0005-0000-0000-0000231F0000}"/>
    <cellStyle name="_Sheet1_Sheet4" xfId="8674" xr:uid="{00000000-0005-0000-0000-0000241F0000}"/>
    <cellStyle name="_Sheet1_Sheet5" xfId="8675" xr:uid="{00000000-0005-0000-0000-0000251F0000}"/>
    <cellStyle name="_Sheet1_Sheet5_HFM Dental" xfId="8676" xr:uid="{00000000-0005-0000-0000-0000261F0000}"/>
    <cellStyle name="_Sheet1_Sheet7" xfId="8677" xr:uid="{00000000-0005-0000-0000-0000271F0000}"/>
    <cellStyle name="_Sheet1_Sheet7_HFM Dental" xfId="8678" xr:uid="{00000000-0005-0000-0000-0000281F0000}"/>
    <cellStyle name="_Sheet1_Sheet9" xfId="8679" xr:uid="{00000000-0005-0000-0000-0000291F0000}"/>
    <cellStyle name="_Sheet1_Sheet9_APLICAÇÃO" xfId="8680" xr:uid="{00000000-0005-0000-0000-00002A1F0000}"/>
    <cellStyle name="_Sheet1_Sheet9_APLICAÇÃO_HFM Dental" xfId="8681" xr:uid="{00000000-0005-0000-0000-00002B1F0000}"/>
    <cellStyle name="_Sheet1_Sheet9_Check USGAAP" xfId="8682" xr:uid="{00000000-0005-0000-0000-00002C1F0000}"/>
    <cellStyle name="_Sheet1_Sheet9_Check USGAAP_DEVOLUÇÃO DE COMPETENCIA" xfId="8683" xr:uid="{00000000-0005-0000-0000-00002D1F0000}"/>
    <cellStyle name="_Sheet1_Sheet9_DEVOLUÇÃO DE COMPETENCIA" xfId="8684" xr:uid="{00000000-0005-0000-0000-00002E1F0000}"/>
    <cellStyle name="_Sheet1_Sheet9_OP Invest" xfId="8685" xr:uid="{00000000-0005-0000-0000-00002F1F0000}"/>
    <cellStyle name="_Sheet1_Sheet9_OP Invest_DEVOLUÇÃO DE COMPETENCIA" xfId="8686" xr:uid="{00000000-0005-0000-0000-0000301F0000}"/>
    <cellStyle name="_Sheet1_SOFTWARE" xfId="8687" xr:uid="{00000000-0005-0000-0000-0000311F0000}"/>
    <cellStyle name="_Sheet1_Suporte" xfId="8688" xr:uid="{00000000-0005-0000-0000-0000321F0000}"/>
    <cellStyle name="_Sheet1_SUPORTE ASTROMIG" xfId="8689" xr:uid="{00000000-0005-0000-0000-0000331F0000}"/>
    <cellStyle name="_Sheet1_Suporte salarios a pagar fev_2010" xfId="8690" xr:uid="{00000000-0005-0000-0000-0000341F0000}"/>
    <cellStyle name="_Sheet1_Suporte_DEVOLUÇÃO DE COMPETENCIA" xfId="8691" xr:uid="{00000000-0005-0000-0000-0000351F0000}"/>
    <cellStyle name="_Sheet1_Trial Balance_Dental" xfId="8692" xr:uid="{00000000-0005-0000-0000-0000361F0000}"/>
    <cellStyle name="_Sheet1_Trial Balance_Dental_HFM Dental" xfId="8693" xr:uid="{00000000-0005-0000-0000-0000371F0000}"/>
    <cellStyle name="_Sheet1_Veiculos" xfId="8694" xr:uid="{00000000-0005-0000-0000-0000381F0000}"/>
    <cellStyle name="_Sheet11" xfId="389" xr:uid="{00000000-0005-0000-0000-0000391F0000}"/>
    <cellStyle name="_Sheet11_APLICAÇÃO" xfId="8695" xr:uid="{00000000-0005-0000-0000-00003A1F0000}"/>
    <cellStyle name="_Sheet11_APLICAÇÃO_HFM Dental" xfId="8696" xr:uid="{00000000-0005-0000-0000-00003B1F0000}"/>
    <cellStyle name="_Sheet11_Check USGAAP" xfId="8697" xr:uid="{00000000-0005-0000-0000-00003C1F0000}"/>
    <cellStyle name="_Sheet11_Check USGAAP_DEVOLUÇÃO DE COMPETENCIA" xfId="8698" xr:uid="{00000000-0005-0000-0000-00003D1F0000}"/>
    <cellStyle name="_Sheet11_DEVOLUÇÃO DE COMPETENCIA" xfId="8699" xr:uid="{00000000-0005-0000-0000-00003E1F0000}"/>
    <cellStyle name="_Sheet11_HFM" xfId="8700" xr:uid="{00000000-0005-0000-0000-00003F1F0000}"/>
    <cellStyle name="_Sheet11_HFM_APLICAÇÃO" xfId="8701" xr:uid="{00000000-0005-0000-0000-0000401F0000}"/>
    <cellStyle name="_Sheet11_HFM_APLICAÇÃO_HFM Dental" xfId="8702" xr:uid="{00000000-0005-0000-0000-0000411F0000}"/>
    <cellStyle name="_Sheet11_HFM_Check USGAAP" xfId="8703" xr:uid="{00000000-0005-0000-0000-0000421F0000}"/>
    <cellStyle name="_Sheet11_HFM_Check USGAAP_DEVOLUÇÃO DE COMPETENCIA" xfId="8704" xr:uid="{00000000-0005-0000-0000-0000431F0000}"/>
    <cellStyle name="_Sheet11_HFM_DEVOLUÇÃO DE COMPETENCIA" xfId="8705" xr:uid="{00000000-0005-0000-0000-0000441F0000}"/>
    <cellStyle name="_Sheet11_HFM_OP Invest" xfId="8706" xr:uid="{00000000-0005-0000-0000-0000451F0000}"/>
    <cellStyle name="_Sheet11_HFM_OP Invest_DEVOLUÇÃO DE COMPETENCIA" xfId="8707" xr:uid="{00000000-0005-0000-0000-0000461F0000}"/>
    <cellStyle name="_Sheet11_HFM_RECLAS DEPREC" xfId="8708" xr:uid="{00000000-0005-0000-0000-0000471F0000}"/>
    <cellStyle name="_Sheet11_HFM_SUPORTE ASTROMIG" xfId="8709" xr:uid="{00000000-0005-0000-0000-0000481F0000}"/>
    <cellStyle name="_Sheet11_IRenda" xfId="8710" xr:uid="{00000000-0005-0000-0000-0000491F0000}"/>
    <cellStyle name="_Sheet11_IRenda_APLICAÇÃO" xfId="8711" xr:uid="{00000000-0005-0000-0000-00004A1F0000}"/>
    <cellStyle name="_Sheet11_IRenda_APLICAÇÃO_HFM Dental" xfId="8712" xr:uid="{00000000-0005-0000-0000-00004B1F0000}"/>
    <cellStyle name="_Sheet11_IRenda_Check USGAAP" xfId="8713" xr:uid="{00000000-0005-0000-0000-00004C1F0000}"/>
    <cellStyle name="_Sheet11_IRenda_Check USGAAP_DEVOLUÇÃO DE COMPETENCIA" xfId="8714" xr:uid="{00000000-0005-0000-0000-00004D1F0000}"/>
    <cellStyle name="_Sheet11_IRenda_DEVOLUÇÃO DE COMPETENCIA" xfId="8715" xr:uid="{00000000-0005-0000-0000-00004E1F0000}"/>
    <cellStyle name="_Sheet11_IRenda_OP Invest" xfId="8716" xr:uid="{00000000-0005-0000-0000-00004F1F0000}"/>
    <cellStyle name="_Sheet11_IRenda_OP Invest_DEVOLUÇÃO DE COMPETENCIA" xfId="8717" xr:uid="{00000000-0005-0000-0000-0000501F0000}"/>
    <cellStyle name="_Sheet11_LANÇAMENTO" xfId="8718" xr:uid="{00000000-0005-0000-0000-0000511F0000}"/>
    <cellStyle name="_Sheet11_LANÇAMENTO_APLICAÇÃO" xfId="8719" xr:uid="{00000000-0005-0000-0000-0000521F0000}"/>
    <cellStyle name="_Sheet11_LANÇAMENTO_APLICAÇÃO_HFM Dental" xfId="8720" xr:uid="{00000000-0005-0000-0000-0000531F0000}"/>
    <cellStyle name="_Sheet11_LANÇAMENTO_Check USGAAP" xfId="8721" xr:uid="{00000000-0005-0000-0000-0000541F0000}"/>
    <cellStyle name="_Sheet11_LANÇAMENTO_Check USGAAP_DEVOLUÇÃO DE COMPETENCIA" xfId="8722" xr:uid="{00000000-0005-0000-0000-0000551F0000}"/>
    <cellStyle name="_Sheet11_LANÇAMENTO_DEVOLUÇÃO DE COMPETENCIA" xfId="8723" xr:uid="{00000000-0005-0000-0000-0000561F0000}"/>
    <cellStyle name="_Sheet11_LANÇAMENTO_OP Invest" xfId="8724" xr:uid="{00000000-0005-0000-0000-0000571F0000}"/>
    <cellStyle name="_Sheet11_LANÇAMENTO_OP Invest_DEVOLUÇÃO DE COMPETENCIA" xfId="8725" xr:uid="{00000000-0005-0000-0000-0000581F0000}"/>
    <cellStyle name="_Sheet11_LANÇAMENTO_RECLAS DEPREC" xfId="8726" xr:uid="{00000000-0005-0000-0000-0000591F0000}"/>
    <cellStyle name="_Sheet11_LANÇAMENTO_SUPORTE ASTROMIG" xfId="8727" xr:uid="{00000000-0005-0000-0000-00005A1F0000}"/>
    <cellStyle name="_Sheet11_OP Invest" xfId="8728" xr:uid="{00000000-0005-0000-0000-00005B1F0000}"/>
    <cellStyle name="_Sheet11_OP Invest_DEVOLUÇÃO DE COMPETENCIA" xfId="8729" xr:uid="{00000000-0005-0000-0000-00005C1F0000}"/>
    <cellStyle name="_Sheet11_Plan3" xfId="8730" xr:uid="{00000000-0005-0000-0000-00005D1F0000}"/>
    <cellStyle name="_Sheet11_Plan3_APLICAÇÃO" xfId="8731" xr:uid="{00000000-0005-0000-0000-00005E1F0000}"/>
    <cellStyle name="_Sheet11_Plan3_APLICAÇÃO_HFM Dental" xfId="8732" xr:uid="{00000000-0005-0000-0000-00005F1F0000}"/>
    <cellStyle name="_Sheet11_Plan3_Check USGAAP" xfId="8733" xr:uid="{00000000-0005-0000-0000-0000601F0000}"/>
    <cellStyle name="_Sheet11_Plan3_Check USGAAP_DEVOLUÇÃO DE COMPETENCIA" xfId="8734" xr:uid="{00000000-0005-0000-0000-0000611F0000}"/>
    <cellStyle name="_Sheet11_Plan3_DEVOLUÇÃO DE COMPETENCIA" xfId="8735" xr:uid="{00000000-0005-0000-0000-0000621F0000}"/>
    <cellStyle name="_Sheet11_Plan3_OP Invest" xfId="8736" xr:uid="{00000000-0005-0000-0000-0000631F0000}"/>
    <cellStyle name="_Sheet11_Plan3_OP Invest_DEVOLUÇÃO DE COMPETENCIA" xfId="8737" xr:uid="{00000000-0005-0000-0000-0000641F0000}"/>
    <cellStyle name="_Sheet11_Plan3_RECLAS DEPREC" xfId="8738" xr:uid="{00000000-0005-0000-0000-0000651F0000}"/>
    <cellStyle name="_Sheet11_Plan3_SUPORTE ASTROMIG" xfId="8739" xr:uid="{00000000-0005-0000-0000-0000661F0000}"/>
    <cellStyle name="_Sheet11_Prov Civeis" xfId="8740" xr:uid="{00000000-0005-0000-0000-0000671F0000}"/>
    <cellStyle name="_Sheet11_RECLAS DEPREC" xfId="8741" xr:uid="{00000000-0005-0000-0000-0000681F0000}"/>
    <cellStyle name="_Sheet11_Sheet9" xfId="8742" xr:uid="{00000000-0005-0000-0000-0000691F0000}"/>
    <cellStyle name="_Sheet11_Sheet9_APLICAÇÃO" xfId="8743" xr:uid="{00000000-0005-0000-0000-00006A1F0000}"/>
    <cellStyle name="_Sheet11_Sheet9_APLICAÇÃO_HFM Dental" xfId="8744" xr:uid="{00000000-0005-0000-0000-00006B1F0000}"/>
    <cellStyle name="_Sheet11_Sheet9_Check USGAAP" xfId="8745" xr:uid="{00000000-0005-0000-0000-00006C1F0000}"/>
    <cellStyle name="_Sheet11_Sheet9_Check USGAAP_DEVOLUÇÃO DE COMPETENCIA" xfId="8746" xr:uid="{00000000-0005-0000-0000-00006D1F0000}"/>
    <cellStyle name="_Sheet11_Sheet9_DEVOLUÇÃO DE COMPETENCIA" xfId="8747" xr:uid="{00000000-0005-0000-0000-00006E1F0000}"/>
    <cellStyle name="_Sheet11_Sheet9_OP Invest" xfId="8748" xr:uid="{00000000-0005-0000-0000-00006F1F0000}"/>
    <cellStyle name="_Sheet11_Sheet9_OP Invest_DEVOLUÇÃO DE COMPETENCIA" xfId="8749" xr:uid="{00000000-0005-0000-0000-0000701F0000}"/>
    <cellStyle name="_Sheet11_SUPORTE ASTROMIG" xfId="8750" xr:uid="{00000000-0005-0000-0000-0000711F0000}"/>
    <cellStyle name="_Sheet11_Trial Balance_Dental" xfId="8751" xr:uid="{00000000-0005-0000-0000-0000721F0000}"/>
    <cellStyle name="_Sheet11_Trial Balance_Dental_HFM Dental" xfId="8752" xr:uid="{00000000-0005-0000-0000-0000731F0000}"/>
    <cellStyle name="_Sheet12" xfId="8753" xr:uid="{00000000-0005-0000-0000-0000741F0000}"/>
    <cellStyle name="_Sheet2" xfId="390" xr:uid="{00000000-0005-0000-0000-0000751F0000}"/>
    <cellStyle name="_Sheet2_1" xfId="8754" xr:uid="{00000000-0005-0000-0000-0000761F0000}"/>
    <cellStyle name="_Sheet2_1_APLICAÇÃO" xfId="8755" xr:uid="{00000000-0005-0000-0000-0000771F0000}"/>
    <cellStyle name="_Sheet2_1_Check USGAAP" xfId="8756" xr:uid="{00000000-0005-0000-0000-0000781F0000}"/>
    <cellStyle name="_Sheet2_1_Check USGAAP_DEVOLUÇÃO DE COMPETENCIA" xfId="8757" xr:uid="{00000000-0005-0000-0000-0000791F0000}"/>
    <cellStyle name="_Sheet2_1_DEVOLUÇÃO DE COMPETENCIA" xfId="8758" xr:uid="{00000000-0005-0000-0000-00007A1F0000}"/>
    <cellStyle name="_Sheet2_1_Hardware" xfId="8759" xr:uid="{00000000-0005-0000-0000-00007B1F0000}"/>
    <cellStyle name="_Sheet2_1_Hardware_Check USGAAP" xfId="8760" xr:uid="{00000000-0005-0000-0000-00007C1F0000}"/>
    <cellStyle name="_Sheet2_1_Hardware_Check USGAAP_DEVOLUÇÃO DE COMPETENCIA" xfId="8761" xr:uid="{00000000-0005-0000-0000-00007D1F0000}"/>
    <cellStyle name="_Sheet2_1_Hardware_DEVOLUÇÃO DE COMPETENCIA" xfId="8762" xr:uid="{00000000-0005-0000-0000-00007E1F0000}"/>
    <cellStyle name="_Sheet2_1_Hardware_RECLAS DEPREC" xfId="8763" xr:uid="{00000000-0005-0000-0000-00007F1F0000}"/>
    <cellStyle name="_Sheet2_1_HFM Dental" xfId="8764" xr:uid="{00000000-0005-0000-0000-0000801F0000}"/>
    <cellStyle name="_Sheet2_1_Imobilizado - 2011-11" xfId="8765" xr:uid="{00000000-0005-0000-0000-0000811F0000}"/>
    <cellStyle name="_Sheet2_1_Imobilizado - 2012006" xfId="8766" xr:uid="{00000000-0005-0000-0000-0000821F0000}"/>
    <cellStyle name="_Sheet2_1_MMU" xfId="8767" xr:uid="{00000000-0005-0000-0000-0000831F0000}"/>
    <cellStyle name="_Sheet2_1_MMU_Check USGAAP" xfId="8768" xr:uid="{00000000-0005-0000-0000-0000841F0000}"/>
    <cellStyle name="_Sheet2_1_MMU_Check USGAAP_DEVOLUÇÃO DE COMPETENCIA" xfId="8769" xr:uid="{00000000-0005-0000-0000-0000851F0000}"/>
    <cellStyle name="_Sheet2_1_MMU_DEVOLUÇÃO DE COMPETENCIA" xfId="8770" xr:uid="{00000000-0005-0000-0000-0000861F0000}"/>
    <cellStyle name="_Sheet2_1_MMU_RECLAS DEPREC" xfId="8771" xr:uid="{00000000-0005-0000-0000-0000871F0000}"/>
    <cellStyle name="_Sheet2_1_OP Invest" xfId="8772" xr:uid="{00000000-0005-0000-0000-0000881F0000}"/>
    <cellStyle name="_Sheet2_1_OP Invest_DEVOLUÇÃO DE COMPETENCIA" xfId="8773" xr:uid="{00000000-0005-0000-0000-0000891F0000}"/>
    <cellStyle name="_Sheet2_1_Resumo Imobilizado" xfId="8774" xr:uid="{00000000-0005-0000-0000-00008A1F0000}"/>
    <cellStyle name="_Sheet2_1_Resumo Imobilizado_Check USGAAP" xfId="8775" xr:uid="{00000000-0005-0000-0000-00008B1F0000}"/>
    <cellStyle name="_Sheet2_1_Resumo Imobilizado_Check USGAAP_DEVOLUÇÃO DE COMPETENCIA" xfId="8776" xr:uid="{00000000-0005-0000-0000-00008C1F0000}"/>
    <cellStyle name="_Sheet2_1_Resumo Imobilizado_DEVOLUÇÃO DE COMPETENCIA" xfId="8777" xr:uid="{00000000-0005-0000-0000-00008D1F0000}"/>
    <cellStyle name="_Sheet2_1_Sheet1" xfId="8778" xr:uid="{00000000-0005-0000-0000-00008E1F0000}"/>
    <cellStyle name="_Sheet2_APLICAÇÃO" xfId="8779" xr:uid="{00000000-0005-0000-0000-00008F1F0000}"/>
    <cellStyle name="_Sheet2_APLICAÇÃO_HFM Dental" xfId="8780" xr:uid="{00000000-0005-0000-0000-0000901F0000}"/>
    <cellStyle name="_Sheet2_Check USGAAP" xfId="8781" xr:uid="{00000000-0005-0000-0000-0000911F0000}"/>
    <cellStyle name="_Sheet2_Check USGAAP_DEVOLUÇÃO DE COMPETENCIA" xfId="8782" xr:uid="{00000000-0005-0000-0000-0000921F0000}"/>
    <cellStyle name="_Sheet2_DEVOLUÇÃO DE COMPETENCIA" xfId="8783" xr:uid="{00000000-0005-0000-0000-0000931F0000}"/>
    <cellStyle name="_Sheet2_Hardware" xfId="8784" xr:uid="{00000000-0005-0000-0000-0000941F0000}"/>
    <cellStyle name="_Sheet2_Hardware_Check USGAAP" xfId="8785" xr:uid="{00000000-0005-0000-0000-0000951F0000}"/>
    <cellStyle name="_Sheet2_Hardware_Check USGAAP_DEVOLUÇÃO DE COMPETENCIA" xfId="8786" xr:uid="{00000000-0005-0000-0000-0000961F0000}"/>
    <cellStyle name="_Sheet2_Hardware_DEVOLUÇÃO DE COMPETENCIA" xfId="8787" xr:uid="{00000000-0005-0000-0000-0000971F0000}"/>
    <cellStyle name="_Sheet2_Hardware_HFM Dental" xfId="8788" xr:uid="{00000000-0005-0000-0000-0000981F0000}"/>
    <cellStyle name="_Sheet2_HFM" xfId="8789" xr:uid="{00000000-0005-0000-0000-0000991F0000}"/>
    <cellStyle name="_Sheet2_HFM_APLICAÇÃO" xfId="8790" xr:uid="{00000000-0005-0000-0000-00009A1F0000}"/>
    <cellStyle name="_Sheet2_HFM_APLICAÇÃO_HFM Dental" xfId="8791" xr:uid="{00000000-0005-0000-0000-00009B1F0000}"/>
    <cellStyle name="_Sheet2_HFM_Check USGAAP" xfId="8792" xr:uid="{00000000-0005-0000-0000-00009C1F0000}"/>
    <cellStyle name="_Sheet2_HFM_Check USGAAP_DEVOLUÇÃO DE COMPETENCIA" xfId="8793" xr:uid="{00000000-0005-0000-0000-00009D1F0000}"/>
    <cellStyle name="_Sheet2_HFM_DEVOLUÇÃO DE COMPETENCIA" xfId="8794" xr:uid="{00000000-0005-0000-0000-00009E1F0000}"/>
    <cellStyle name="_Sheet2_HFM_OP Invest" xfId="8795" xr:uid="{00000000-0005-0000-0000-00009F1F0000}"/>
    <cellStyle name="_Sheet2_HFM_OP Invest_DEVOLUÇÃO DE COMPETENCIA" xfId="8796" xr:uid="{00000000-0005-0000-0000-0000A01F0000}"/>
    <cellStyle name="_Sheet2_HFM_RECLAS DEPREC" xfId="8797" xr:uid="{00000000-0005-0000-0000-0000A11F0000}"/>
    <cellStyle name="_Sheet2_HFM_SUPORTE ASTROMIG" xfId="8798" xr:uid="{00000000-0005-0000-0000-0000A21F0000}"/>
    <cellStyle name="_Sheet2_Imobilizado - 2011-11" xfId="8799" xr:uid="{00000000-0005-0000-0000-0000A31F0000}"/>
    <cellStyle name="_Sheet2_Imobilizado - 2012006" xfId="8800" xr:uid="{00000000-0005-0000-0000-0000A41F0000}"/>
    <cellStyle name="_Sheet2_IRenda" xfId="8801" xr:uid="{00000000-0005-0000-0000-0000A51F0000}"/>
    <cellStyle name="_Sheet2_IRenda_APLICAÇÃO" xfId="8802" xr:uid="{00000000-0005-0000-0000-0000A61F0000}"/>
    <cellStyle name="_Sheet2_IRenda_APLICAÇÃO_HFM Dental" xfId="8803" xr:uid="{00000000-0005-0000-0000-0000A71F0000}"/>
    <cellStyle name="_Sheet2_IRenda_Check USGAAP" xfId="8804" xr:uid="{00000000-0005-0000-0000-0000A81F0000}"/>
    <cellStyle name="_Sheet2_IRenda_Check USGAAP_DEVOLUÇÃO DE COMPETENCIA" xfId="8805" xr:uid="{00000000-0005-0000-0000-0000A91F0000}"/>
    <cellStyle name="_Sheet2_IRenda_DEVOLUÇÃO DE COMPETENCIA" xfId="8806" xr:uid="{00000000-0005-0000-0000-0000AA1F0000}"/>
    <cellStyle name="_Sheet2_IRenda_OP Invest" xfId="8807" xr:uid="{00000000-0005-0000-0000-0000AB1F0000}"/>
    <cellStyle name="_Sheet2_IRenda_OP Invest_DEVOLUÇÃO DE COMPETENCIA" xfId="8808" xr:uid="{00000000-0005-0000-0000-0000AC1F0000}"/>
    <cellStyle name="_Sheet2_LANÇAMENTO" xfId="8809" xr:uid="{00000000-0005-0000-0000-0000AD1F0000}"/>
    <cellStyle name="_Sheet2_LANÇAMENTO_APLICAÇÃO" xfId="8810" xr:uid="{00000000-0005-0000-0000-0000AE1F0000}"/>
    <cellStyle name="_Sheet2_LANÇAMENTO_APLICAÇÃO_HFM Dental" xfId="8811" xr:uid="{00000000-0005-0000-0000-0000AF1F0000}"/>
    <cellStyle name="_Sheet2_LANÇAMENTO_Check USGAAP" xfId="8812" xr:uid="{00000000-0005-0000-0000-0000B01F0000}"/>
    <cellStyle name="_Sheet2_LANÇAMENTO_Check USGAAP_DEVOLUÇÃO DE COMPETENCIA" xfId="8813" xr:uid="{00000000-0005-0000-0000-0000B11F0000}"/>
    <cellStyle name="_Sheet2_LANÇAMENTO_DEVOLUÇÃO DE COMPETENCIA" xfId="8814" xr:uid="{00000000-0005-0000-0000-0000B21F0000}"/>
    <cellStyle name="_Sheet2_LANÇAMENTO_OP Invest" xfId="8815" xr:uid="{00000000-0005-0000-0000-0000B31F0000}"/>
    <cellStyle name="_Sheet2_LANÇAMENTO_OP Invest_DEVOLUÇÃO DE COMPETENCIA" xfId="8816" xr:uid="{00000000-0005-0000-0000-0000B41F0000}"/>
    <cellStyle name="_Sheet2_LANÇAMENTO_RECLAS DEPREC" xfId="8817" xr:uid="{00000000-0005-0000-0000-0000B51F0000}"/>
    <cellStyle name="_Sheet2_LANÇAMENTO_SUPORTE ASTROMIG" xfId="8818" xr:uid="{00000000-0005-0000-0000-0000B61F0000}"/>
    <cellStyle name="_Sheet2_MMU" xfId="8819" xr:uid="{00000000-0005-0000-0000-0000B71F0000}"/>
    <cellStyle name="_Sheet2_MMU_Check USGAAP" xfId="8820" xr:uid="{00000000-0005-0000-0000-0000B81F0000}"/>
    <cellStyle name="_Sheet2_MMU_Check USGAAP_DEVOLUÇÃO DE COMPETENCIA" xfId="8821" xr:uid="{00000000-0005-0000-0000-0000B91F0000}"/>
    <cellStyle name="_Sheet2_MMU_DEVOLUÇÃO DE COMPETENCIA" xfId="8822" xr:uid="{00000000-0005-0000-0000-0000BA1F0000}"/>
    <cellStyle name="_Sheet2_MMU_HFM Dental" xfId="8823" xr:uid="{00000000-0005-0000-0000-0000BB1F0000}"/>
    <cellStyle name="_Sheet2_OP Invest" xfId="8824" xr:uid="{00000000-0005-0000-0000-0000BC1F0000}"/>
    <cellStyle name="_Sheet2_OP Invest_DEVOLUÇÃO DE COMPETENCIA" xfId="8825" xr:uid="{00000000-0005-0000-0000-0000BD1F0000}"/>
    <cellStyle name="_Sheet2_Plan3" xfId="8826" xr:uid="{00000000-0005-0000-0000-0000BE1F0000}"/>
    <cellStyle name="_Sheet2_Plan3_APLICAÇÃO" xfId="8827" xr:uid="{00000000-0005-0000-0000-0000BF1F0000}"/>
    <cellStyle name="_Sheet2_Plan3_APLICAÇÃO_HFM Dental" xfId="8828" xr:uid="{00000000-0005-0000-0000-0000C01F0000}"/>
    <cellStyle name="_Sheet2_Plan3_Check USGAAP" xfId="8829" xr:uid="{00000000-0005-0000-0000-0000C11F0000}"/>
    <cellStyle name="_Sheet2_Plan3_Check USGAAP_DEVOLUÇÃO DE COMPETENCIA" xfId="8830" xr:uid="{00000000-0005-0000-0000-0000C21F0000}"/>
    <cellStyle name="_Sheet2_Plan3_DEVOLUÇÃO DE COMPETENCIA" xfId="8831" xr:uid="{00000000-0005-0000-0000-0000C31F0000}"/>
    <cellStyle name="_Sheet2_Plan3_OP Invest" xfId="8832" xr:uid="{00000000-0005-0000-0000-0000C41F0000}"/>
    <cellStyle name="_Sheet2_Plan3_OP Invest_DEVOLUÇÃO DE COMPETENCIA" xfId="8833" xr:uid="{00000000-0005-0000-0000-0000C51F0000}"/>
    <cellStyle name="_Sheet2_Plan3_RECLAS DEPREC" xfId="8834" xr:uid="{00000000-0005-0000-0000-0000C61F0000}"/>
    <cellStyle name="_Sheet2_Plan3_SUPORTE ASTROMIG" xfId="8835" xr:uid="{00000000-0005-0000-0000-0000C71F0000}"/>
    <cellStyle name="_Sheet2_Prov Civeis" xfId="8836" xr:uid="{00000000-0005-0000-0000-0000C81F0000}"/>
    <cellStyle name="_Sheet2_RECLAS DEPREC" xfId="8837" xr:uid="{00000000-0005-0000-0000-0000C91F0000}"/>
    <cellStyle name="_Sheet2_Resumo Imobilizado" xfId="8838" xr:uid="{00000000-0005-0000-0000-0000CA1F0000}"/>
    <cellStyle name="_Sheet2_Resumo Imobilizado_Check USGAAP" xfId="8839" xr:uid="{00000000-0005-0000-0000-0000CB1F0000}"/>
    <cellStyle name="_Sheet2_Resumo Imobilizado_Check USGAAP_DEVOLUÇÃO DE COMPETENCIA" xfId="8840" xr:uid="{00000000-0005-0000-0000-0000CC1F0000}"/>
    <cellStyle name="_Sheet2_Resumo Imobilizado_DEVOLUÇÃO DE COMPETENCIA" xfId="8841" xr:uid="{00000000-0005-0000-0000-0000CD1F0000}"/>
    <cellStyle name="_Sheet2_Sheet1" xfId="8842" xr:uid="{00000000-0005-0000-0000-0000CE1F0000}"/>
    <cellStyle name="_Sheet2_Sheet9" xfId="8843" xr:uid="{00000000-0005-0000-0000-0000CF1F0000}"/>
    <cellStyle name="_Sheet2_Sheet9_APLICAÇÃO" xfId="8844" xr:uid="{00000000-0005-0000-0000-0000D01F0000}"/>
    <cellStyle name="_Sheet2_Sheet9_APLICAÇÃO_HFM Dental" xfId="8845" xr:uid="{00000000-0005-0000-0000-0000D11F0000}"/>
    <cellStyle name="_Sheet2_Sheet9_Check USGAAP" xfId="8846" xr:uid="{00000000-0005-0000-0000-0000D21F0000}"/>
    <cellStyle name="_Sheet2_Sheet9_Check USGAAP_DEVOLUÇÃO DE COMPETENCIA" xfId="8847" xr:uid="{00000000-0005-0000-0000-0000D31F0000}"/>
    <cellStyle name="_Sheet2_Sheet9_DEVOLUÇÃO DE COMPETENCIA" xfId="8848" xr:uid="{00000000-0005-0000-0000-0000D41F0000}"/>
    <cellStyle name="_Sheet2_Sheet9_OP Invest" xfId="8849" xr:uid="{00000000-0005-0000-0000-0000D51F0000}"/>
    <cellStyle name="_Sheet2_Sheet9_OP Invest_DEVOLUÇÃO DE COMPETENCIA" xfId="8850" xr:uid="{00000000-0005-0000-0000-0000D61F0000}"/>
    <cellStyle name="_Sheet2_SUPORTE ASTROMIG" xfId="8851" xr:uid="{00000000-0005-0000-0000-0000D71F0000}"/>
    <cellStyle name="_Sheet2_Trial Balance_Dental" xfId="8852" xr:uid="{00000000-0005-0000-0000-0000D81F0000}"/>
    <cellStyle name="_Sheet2_Trial Balance_Dental_HFM Dental" xfId="8853" xr:uid="{00000000-0005-0000-0000-0000D91F0000}"/>
    <cellStyle name="_Sheet3" xfId="391" xr:uid="{00000000-0005-0000-0000-0000DA1F0000}"/>
    <cellStyle name="_Sheet3_6440 e 6441 LOTE BAIXA DE VEICULO" xfId="8854" xr:uid="{00000000-0005-0000-0000-0000DB1F0000}"/>
    <cellStyle name="_Sheet3_6440 e 6441 LOTE BAIXA DE VEICULO_Check USGAAP" xfId="8855" xr:uid="{00000000-0005-0000-0000-0000DC1F0000}"/>
    <cellStyle name="_Sheet3_6440 e 6441 LOTE BAIXA DE VEICULO_Check USGAAP_DEVOLUÇÃO DE COMPETENCIA" xfId="8856" xr:uid="{00000000-0005-0000-0000-0000DD1F0000}"/>
    <cellStyle name="_Sheet3_6440 e 6441 LOTE BAIXA DE VEICULO_DEVOLUÇÃO DE COMPETENCIA" xfId="8857" xr:uid="{00000000-0005-0000-0000-0000DE1F0000}"/>
    <cellStyle name="_Sheet3_6440 e 6441 LOTE BAIXA DE VEICULO_Imobilizado - 2011-11" xfId="8858" xr:uid="{00000000-0005-0000-0000-0000DF1F0000}"/>
    <cellStyle name="_Sheet3_6440 e 6441 LOTE BAIXA DE VEICULO_Imobilizado - 2012006" xfId="8859" xr:uid="{00000000-0005-0000-0000-0000E01F0000}"/>
    <cellStyle name="_Sheet3_6440 e 6441 LOTE BAIXA DE VEICULO_RECLAS DEPREC" xfId="8860" xr:uid="{00000000-0005-0000-0000-0000E11F0000}"/>
    <cellStyle name="_Sheet3_APLICAÇÃO" xfId="8861" xr:uid="{00000000-0005-0000-0000-0000E21F0000}"/>
    <cellStyle name="_Sheet3_APLICAÇÃO_HFM Dental" xfId="8862" xr:uid="{00000000-0005-0000-0000-0000E31F0000}"/>
    <cellStyle name="_Sheet3_Benfeitorias" xfId="8863" xr:uid="{00000000-0005-0000-0000-0000E41F0000}"/>
    <cellStyle name="_Sheet3_Benfeitorias_Check USGAAP" xfId="8864" xr:uid="{00000000-0005-0000-0000-0000E51F0000}"/>
    <cellStyle name="_Sheet3_Benfeitorias_Check USGAAP_DEVOLUÇÃO DE COMPETENCIA" xfId="8865" xr:uid="{00000000-0005-0000-0000-0000E61F0000}"/>
    <cellStyle name="_Sheet3_Benfeitorias_DEVOLUÇÃO DE COMPETENCIA" xfId="8866" xr:uid="{00000000-0005-0000-0000-0000E71F0000}"/>
    <cellStyle name="_Sheet3_Benfeitorias_OP Invest" xfId="8867" xr:uid="{00000000-0005-0000-0000-0000E81F0000}"/>
    <cellStyle name="_Sheet3_Benfeitorias_OP Invest_DEVOLUÇÃO DE COMPETENCIA" xfId="8868" xr:uid="{00000000-0005-0000-0000-0000E91F0000}"/>
    <cellStyle name="_Sheet3_Benfeitorias_Sheet2" xfId="8869" xr:uid="{00000000-0005-0000-0000-0000EA1F0000}"/>
    <cellStyle name="_Sheet3_Benfeitorias_Sheet2_HFM Dental" xfId="8870" xr:uid="{00000000-0005-0000-0000-0000EB1F0000}"/>
    <cellStyle name="_Sheet3_Check USGAAP" xfId="8871" xr:uid="{00000000-0005-0000-0000-0000EC1F0000}"/>
    <cellStyle name="_Sheet3_Check USGAAP_DEVOLUÇÃO DE COMPETENCIA" xfId="8872" xr:uid="{00000000-0005-0000-0000-0000ED1F0000}"/>
    <cellStyle name="_Sheet3_DEVOLUÇÃO DE COMPETENCIA" xfId="8873" xr:uid="{00000000-0005-0000-0000-0000EE1F0000}"/>
    <cellStyle name="_Sheet3_Hardware" xfId="8874" xr:uid="{00000000-0005-0000-0000-0000EF1F0000}"/>
    <cellStyle name="_Sheet3_Hardware_Check USGAAP" xfId="8875" xr:uid="{00000000-0005-0000-0000-0000F01F0000}"/>
    <cellStyle name="_Sheet3_Hardware_Check USGAAP_DEVOLUÇÃO DE COMPETENCIA" xfId="8876" xr:uid="{00000000-0005-0000-0000-0000F11F0000}"/>
    <cellStyle name="_Sheet3_Hardware_DEVOLUÇÃO DE COMPETENCIA" xfId="8877" xr:uid="{00000000-0005-0000-0000-0000F21F0000}"/>
    <cellStyle name="_Sheet3_Hardware_OP Invest" xfId="8878" xr:uid="{00000000-0005-0000-0000-0000F31F0000}"/>
    <cellStyle name="_Sheet3_Hardware_OP Invest_DEVOLUÇÃO DE COMPETENCIA" xfId="8879" xr:uid="{00000000-0005-0000-0000-0000F41F0000}"/>
    <cellStyle name="_Sheet3_Hardware_Sheet2" xfId="8880" xr:uid="{00000000-0005-0000-0000-0000F51F0000}"/>
    <cellStyle name="_Sheet3_Hardware_Sheet2_HFM Dental" xfId="8881" xr:uid="{00000000-0005-0000-0000-0000F61F0000}"/>
    <cellStyle name="_Sheet3_HFM" xfId="8882" xr:uid="{00000000-0005-0000-0000-0000F71F0000}"/>
    <cellStyle name="_Sheet3_HFM_APLICAÇÃO" xfId="8883" xr:uid="{00000000-0005-0000-0000-0000F81F0000}"/>
    <cellStyle name="_Sheet3_HFM_APLICAÇÃO_HFM Dental" xfId="8884" xr:uid="{00000000-0005-0000-0000-0000F91F0000}"/>
    <cellStyle name="_Sheet3_HFM_Check USGAAP" xfId="8885" xr:uid="{00000000-0005-0000-0000-0000FA1F0000}"/>
    <cellStyle name="_Sheet3_HFM_Check USGAAP_DEVOLUÇÃO DE COMPETENCIA" xfId="8886" xr:uid="{00000000-0005-0000-0000-0000FB1F0000}"/>
    <cellStyle name="_Sheet3_HFM_DEVOLUÇÃO DE COMPETENCIA" xfId="8887" xr:uid="{00000000-0005-0000-0000-0000FC1F0000}"/>
    <cellStyle name="_Sheet3_HFM_OP Invest" xfId="8888" xr:uid="{00000000-0005-0000-0000-0000FD1F0000}"/>
    <cellStyle name="_Sheet3_HFM_OP Invest_DEVOLUÇÃO DE COMPETENCIA" xfId="8889" xr:uid="{00000000-0005-0000-0000-0000FE1F0000}"/>
    <cellStyle name="_Sheet3_HFM_RECLAS DEPREC" xfId="8890" xr:uid="{00000000-0005-0000-0000-0000FF1F0000}"/>
    <cellStyle name="_Sheet3_HFM_SUPORTE ASTROMIG" xfId="8891" xr:uid="{00000000-0005-0000-0000-000000200000}"/>
    <cellStyle name="_Sheet3_Imobilizado - 2011-11" xfId="8892" xr:uid="{00000000-0005-0000-0000-000001200000}"/>
    <cellStyle name="_Sheet3_Imobilizado - 2012006" xfId="8893" xr:uid="{00000000-0005-0000-0000-000002200000}"/>
    <cellStyle name="_Sheet3_Instalações" xfId="8894" xr:uid="{00000000-0005-0000-0000-000003200000}"/>
    <cellStyle name="_Sheet3_Instalações_Check USGAAP" xfId="8895" xr:uid="{00000000-0005-0000-0000-000004200000}"/>
    <cellStyle name="_Sheet3_Instalações_Check USGAAP_DEVOLUÇÃO DE COMPETENCIA" xfId="8896" xr:uid="{00000000-0005-0000-0000-000005200000}"/>
    <cellStyle name="_Sheet3_Instalações_DEVOLUÇÃO DE COMPETENCIA" xfId="8897" xr:uid="{00000000-0005-0000-0000-000006200000}"/>
    <cellStyle name="_Sheet3_Instalações_OP Invest" xfId="8898" xr:uid="{00000000-0005-0000-0000-000007200000}"/>
    <cellStyle name="_Sheet3_Instalações_OP Invest_DEVOLUÇÃO DE COMPETENCIA" xfId="8899" xr:uid="{00000000-0005-0000-0000-000008200000}"/>
    <cellStyle name="_Sheet3_Instalações_Sheet2" xfId="8900" xr:uid="{00000000-0005-0000-0000-000009200000}"/>
    <cellStyle name="_Sheet3_Instalações_Sheet2_HFM Dental" xfId="8901" xr:uid="{00000000-0005-0000-0000-00000A200000}"/>
    <cellStyle name="_Sheet3_IRenda" xfId="8902" xr:uid="{00000000-0005-0000-0000-00000B200000}"/>
    <cellStyle name="_Sheet3_IRenda_APLICAÇÃO" xfId="8903" xr:uid="{00000000-0005-0000-0000-00000C200000}"/>
    <cellStyle name="_Sheet3_IRenda_APLICAÇÃO_HFM Dental" xfId="8904" xr:uid="{00000000-0005-0000-0000-00000D200000}"/>
    <cellStyle name="_Sheet3_IRenda_Check USGAAP" xfId="8905" xr:uid="{00000000-0005-0000-0000-00000E200000}"/>
    <cellStyle name="_Sheet3_IRenda_Check USGAAP_DEVOLUÇÃO DE COMPETENCIA" xfId="8906" xr:uid="{00000000-0005-0000-0000-00000F200000}"/>
    <cellStyle name="_Sheet3_IRenda_DEVOLUÇÃO DE COMPETENCIA" xfId="8907" xr:uid="{00000000-0005-0000-0000-000010200000}"/>
    <cellStyle name="_Sheet3_IRenda_OP Invest" xfId="8908" xr:uid="{00000000-0005-0000-0000-000011200000}"/>
    <cellStyle name="_Sheet3_IRenda_OP Invest_DEVOLUÇÃO DE COMPETENCIA" xfId="8909" xr:uid="{00000000-0005-0000-0000-000012200000}"/>
    <cellStyle name="_Sheet3_LANÇAMENTO" xfId="8910" xr:uid="{00000000-0005-0000-0000-000013200000}"/>
    <cellStyle name="_Sheet3_LANÇAMENTO_APLICAÇÃO" xfId="8911" xr:uid="{00000000-0005-0000-0000-000014200000}"/>
    <cellStyle name="_Sheet3_LANÇAMENTO_APLICAÇÃO_HFM Dental" xfId="8912" xr:uid="{00000000-0005-0000-0000-000015200000}"/>
    <cellStyle name="_Sheet3_LANÇAMENTO_Check USGAAP" xfId="8913" xr:uid="{00000000-0005-0000-0000-000016200000}"/>
    <cellStyle name="_Sheet3_LANÇAMENTO_Check USGAAP_DEVOLUÇÃO DE COMPETENCIA" xfId="8914" xr:uid="{00000000-0005-0000-0000-000017200000}"/>
    <cellStyle name="_Sheet3_LANÇAMENTO_DEVOLUÇÃO DE COMPETENCIA" xfId="8915" xr:uid="{00000000-0005-0000-0000-000018200000}"/>
    <cellStyle name="_Sheet3_LANÇAMENTO_OP Invest" xfId="8916" xr:uid="{00000000-0005-0000-0000-000019200000}"/>
    <cellStyle name="_Sheet3_LANÇAMENTO_OP Invest_DEVOLUÇÃO DE COMPETENCIA" xfId="8917" xr:uid="{00000000-0005-0000-0000-00001A200000}"/>
    <cellStyle name="_Sheet3_LANÇAMENTO_RECLAS DEPREC" xfId="8918" xr:uid="{00000000-0005-0000-0000-00001B200000}"/>
    <cellStyle name="_Sheet3_LANÇAMENTO_SUPORTE ASTROMIG" xfId="8919" xr:uid="{00000000-0005-0000-0000-00001C200000}"/>
    <cellStyle name="_Sheet3_MMU" xfId="8920" xr:uid="{00000000-0005-0000-0000-00001D200000}"/>
    <cellStyle name="_Sheet3_MMU_Check USGAAP" xfId="8921" xr:uid="{00000000-0005-0000-0000-00001E200000}"/>
    <cellStyle name="_Sheet3_MMU_Check USGAAP_DEVOLUÇÃO DE COMPETENCIA" xfId="8922" xr:uid="{00000000-0005-0000-0000-00001F200000}"/>
    <cellStyle name="_Sheet3_MMU_DEVOLUÇÃO DE COMPETENCIA" xfId="8923" xr:uid="{00000000-0005-0000-0000-000020200000}"/>
    <cellStyle name="_Sheet3_MMU_OP Invest" xfId="8924" xr:uid="{00000000-0005-0000-0000-000021200000}"/>
    <cellStyle name="_Sheet3_MMU_OP Invest_DEVOLUÇÃO DE COMPETENCIA" xfId="8925" xr:uid="{00000000-0005-0000-0000-000022200000}"/>
    <cellStyle name="_Sheet3_MMU_Sheet2" xfId="8926" xr:uid="{00000000-0005-0000-0000-000023200000}"/>
    <cellStyle name="_Sheet3_MMU_Sheet2_HFM Dental" xfId="8927" xr:uid="{00000000-0005-0000-0000-000024200000}"/>
    <cellStyle name="_Sheet3_OP Invest" xfId="8928" xr:uid="{00000000-0005-0000-0000-000025200000}"/>
    <cellStyle name="_Sheet3_OP Invest_DEVOLUÇÃO DE COMPETENCIA" xfId="8929" xr:uid="{00000000-0005-0000-0000-000026200000}"/>
    <cellStyle name="_Sheet3_OP Invest_HFM Dental" xfId="8930" xr:uid="{00000000-0005-0000-0000-000027200000}"/>
    <cellStyle name="_Sheet3_Plan3" xfId="8931" xr:uid="{00000000-0005-0000-0000-000028200000}"/>
    <cellStyle name="_Sheet3_Plan3_APLICAÇÃO" xfId="8932" xr:uid="{00000000-0005-0000-0000-000029200000}"/>
    <cellStyle name="_Sheet3_Plan3_APLICAÇÃO_HFM Dental" xfId="8933" xr:uid="{00000000-0005-0000-0000-00002A200000}"/>
    <cellStyle name="_Sheet3_Plan3_Check USGAAP" xfId="8934" xr:uid="{00000000-0005-0000-0000-00002B200000}"/>
    <cellStyle name="_Sheet3_Plan3_Check USGAAP_DEVOLUÇÃO DE COMPETENCIA" xfId="8935" xr:uid="{00000000-0005-0000-0000-00002C200000}"/>
    <cellStyle name="_Sheet3_Plan3_DEVOLUÇÃO DE COMPETENCIA" xfId="8936" xr:uid="{00000000-0005-0000-0000-00002D200000}"/>
    <cellStyle name="_Sheet3_Plan3_OP Invest" xfId="8937" xr:uid="{00000000-0005-0000-0000-00002E200000}"/>
    <cellStyle name="_Sheet3_Plan3_OP Invest_DEVOLUÇÃO DE COMPETENCIA" xfId="8938" xr:uid="{00000000-0005-0000-0000-00002F200000}"/>
    <cellStyle name="_Sheet3_Plan3_RECLAS DEPREC" xfId="8939" xr:uid="{00000000-0005-0000-0000-000030200000}"/>
    <cellStyle name="_Sheet3_Plan3_SUPORTE ASTROMIG" xfId="8940" xr:uid="{00000000-0005-0000-0000-000031200000}"/>
    <cellStyle name="_Sheet3_Prov Civeis" xfId="8941" xr:uid="{00000000-0005-0000-0000-000032200000}"/>
    <cellStyle name="_Sheet3_RECLAS DEPREC" xfId="8942" xr:uid="{00000000-0005-0000-0000-000033200000}"/>
    <cellStyle name="_Sheet3_Refrigeração" xfId="8943" xr:uid="{00000000-0005-0000-0000-000034200000}"/>
    <cellStyle name="_Sheet3_Refrigeração_Check USGAAP" xfId="8944" xr:uid="{00000000-0005-0000-0000-000035200000}"/>
    <cellStyle name="_Sheet3_Refrigeração_Check USGAAP_DEVOLUÇÃO DE COMPETENCIA" xfId="8945" xr:uid="{00000000-0005-0000-0000-000036200000}"/>
    <cellStyle name="_Sheet3_Refrigeração_DEVOLUÇÃO DE COMPETENCIA" xfId="8946" xr:uid="{00000000-0005-0000-0000-000037200000}"/>
    <cellStyle name="_Sheet3_Refrigeração_OP Invest" xfId="8947" xr:uid="{00000000-0005-0000-0000-000038200000}"/>
    <cellStyle name="_Sheet3_Refrigeração_OP Invest_DEVOLUÇÃO DE COMPETENCIA" xfId="8948" xr:uid="{00000000-0005-0000-0000-000039200000}"/>
    <cellStyle name="_Sheet3_Refrigeração_Sheet2" xfId="8949" xr:uid="{00000000-0005-0000-0000-00003A200000}"/>
    <cellStyle name="_Sheet3_Refrigeração_Sheet2_HFM Dental" xfId="8950" xr:uid="{00000000-0005-0000-0000-00003B200000}"/>
    <cellStyle name="_Sheet3_Resumo Imobilizado" xfId="8951" xr:uid="{00000000-0005-0000-0000-00003C200000}"/>
    <cellStyle name="_Sheet3_Resumo Imobilizado_Check USGAAP" xfId="8952" xr:uid="{00000000-0005-0000-0000-00003D200000}"/>
    <cellStyle name="_Sheet3_Resumo Imobilizado_Check USGAAP_DEVOLUÇÃO DE COMPETENCIA" xfId="8953" xr:uid="{00000000-0005-0000-0000-00003E200000}"/>
    <cellStyle name="_Sheet3_Resumo Imobilizado_DEVOLUÇÃO DE COMPETENCIA" xfId="8954" xr:uid="{00000000-0005-0000-0000-00003F200000}"/>
    <cellStyle name="_Sheet3_Sheet1" xfId="8955" xr:uid="{00000000-0005-0000-0000-000040200000}"/>
    <cellStyle name="_Sheet3_Sheet1_Check USGAAP" xfId="8956" xr:uid="{00000000-0005-0000-0000-000041200000}"/>
    <cellStyle name="_Sheet3_Sheet1_Check USGAAP_DEVOLUÇÃO DE COMPETENCIA" xfId="8957" xr:uid="{00000000-0005-0000-0000-000042200000}"/>
    <cellStyle name="_Sheet3_Sheet1_DEVOLUÇÃO DE COMPETENCIA" xfId="8958" xr:uid="{00000000-0005-0000-0000-000043200000}"/>
    <cellStyle name="_Sheet3_Sheet1_OP Invest" xfId="8959" xr:uid="{00000000-0005-0000-0000-000044200000}"/>
    <cellStyle name="_Sheet3_Sheet1_OP Invest_DEVOLUÇÃO DE COMPETENCIA" xfId="8960" xr:uid="{00000000-0005-0000-0000-000045200000}"/>
    <cellStyle name="_Sheet3_Sheet1_Sheet2" xfId="8961" xr:uid="{00000000-0005-0000-0000-000046200000}"/>
    <cellStyle name="_Sheet3_Sheet1_Sheet2_HFM Dental" xfId="8962" xr:uid="{00000000-0005-0000-0000-000047200000}"/>
    <cellStyle name="_Sheet3_Sheet2" xfId="8963" xr:uid="{00000000-0005-0000-0000-000048200000}"/>
    <cellStyle name="_Sheet3_Sheet2_Check USGAAP" xfId="8964" xr:uid="{00000000-0005-0000-0000-000049200000}"/>
    <cellStyle name="_Sheet3_Sheet2_Check USGAAP_DEVOLUÇÃO DE COMPETENCIA" xfId="8965" xr:uid="{00000000-0005-0000-0000-00004A200000}"/>
    <cellStyle name="_Sheet3_Sheet2_DEVOLUÇÃO DE COMPETENCIA" xfId="8966" xr:uid="{00000000-0005-0000-0000-00004B200000}"/>
    <cellStyle name="_Sheet3_Sheet2_OP Invest" xfId="8967" xr:uid="{00000000-0005-0000-0000-00004C200000}"/>
    <cellStyle name="_Sheet3_Sheet2_OP Invest_DEVOLUÇÃO DE COMPETENCIA" xfId="8968" xr:uid="{00000000-0005-0000-0000-00004D200000}"/>
    <cellStyle name="_Sheet3_Sheet2_Sheet2" xfId="8969" xr:uid="{00000000-0005-0000-0000-00004E200000}"/>
    <cellStyle name="_Sheet3_Sheet2_Sheet2_HFM Dental" xfId="8970" xr:uid="{00000000-0005-0000-0000-00004F200000}"/>
    <cellStyle name="_Sheet3_Sheet9" xfId="8971" xr:uid="{00000000-0005-0000-0000-000050200000}"/>
    <cellStyle name="_Sheet3_Sheet9_APLICAÇÃO" xfId="8972" xr:uid="{00000000-0005-0000-0000-000051200000}"/>
    <cellStyle name="_Sheet3_Sheet9_APLICAÇÃO_HFM Dental" xfId="8973" xr:uid="{00000000-0005-0000-0000-000052200000}"/>
    <cellStyle name="_Sheet3_Sheet9_Check USGAAP" xfId="8974" xr:uid="{00000000-0005-0000-0000-000053200000}"/>
    <cellStyle name="_Sheet3_Sheet9_Check USGAAP_DEVOLUÇÃO DE COMPETENCIA" xfId="8975" xr:uid="{00000000-0005-0000-0000-000054200000}"/>
    <cellStyle name="_Sheet3_Sheet9_DEVOLUÇÃO DE COMPETENCIA" xfId="8976" xr:uid="{00000000-0005-0000-0000-000055200000}"/>
    <cellStyle name="_Sheet3_Sheet9_OP Invest" xfId="8977" xr:uid="{00000000-0005-0000-0000-000056200000}"/>
    <cellStyle name="_Sheet3_Sheet9_OP Invest_DEVOLUÇÃO DE COMPETENCIA" xfId="8978" xr:uid="{00000000-0005-0000-0000-000057200000}"/>
    <cellStyle name="_Sheet3_SUPORTE ASTROMIG" xfId="8979" xr:uid="{00000000-0005-0000-0000-000058200000}"/>
    <cellStyle name="_Sheet3_Trial Balance_Dental" xfId="8980" xr:uid="{00000000-0005-0000-0000-000059200000}"/>
    <cellStyle name="_Sheet3_Trial Balance_Dental_HFM Dental" xfId="8981" xr:uid="{00000000-0005-0000-0000-00005A200000}"/>
    <cellStyle name="_Sheet3_Veículos" xfId="8982" xr:uid="{00000000-0005-0000-0000-00005B200000}"/>
    <cellStyle name="_Sheet3_Veículos_Check USGAAP" xfId="8983" xr:uid="{00000000-0005-0000-0000-00005C200000}"/>
    <cellStyle name="_Sheet3_Veículos_Check USGAAP_DEVOLUÇÃO DE COMPETENCIA" xfId="8984" xr:uid="{00000000-0005-0000-0000-00005D200000}"/>
    <cellStyle name="_Sheet3_Veículos_DEVOLUÇÃO DE COMPETENCIA" xfId="8985" xr:uid="{00000000-0005-0000-0000-00005E200000}"/>
    <cellStyle name="_Sheet3_Veículos_OP Invest" xfId="8986" xr:uid="{00000000-0005-0000-0000-00005F200000}"/>
    <cellStyle name="_Sheet3_Veículos_OP Invest_DEVOLUÇÃO DE COMPETENCIA" xfId="8987" xr:uid="{00000000-0005-0000-0000-000060200000}"/>
    <cellStyle name="_Sheet3_Veículos_Sheet2" xfId="8988" xr:uid="{00000000-0005-0000-0000-000061200000}"/>
    <cellStyle name="_Sheet3_Veículos_Sheet2_HFM Dental" xfId="8989" xr:uid="{00000000-0005-0000-0000-000062200000}"/>
    <cellStyle name="_Sheet4" xfId="8990" xr:uid="{00000000-0005-0000-0000-000063200000}"/>
    <cellStyle name="_Sheet4_Check USGAAP" xfId="8991" xr:uid="{00000000-0005-0000-0000-000064200000}"/>
    <cellStyle name="_Sheet4_Check USGAAP_DEVOLUÇÃO DE COMPETENCIA" xfId="8992" xr:uid="{00000000-0005-0000-0000-000065200000}"/>
    <cellStyle name="_Sheet4_DEVOLUÇÃO DE COMPETENCIA" xfId="8993" xr:uid="{00000000-0005-0000-0000-000066200000}"/>
    <cellStyle name="_Sheet4_HFM Dental" xfId="8994" xr:uid="{00000000-0005-0000-0000-000067200000}"/>
    <cellStyle name="_Sheet4_OP Invest" xfId="8995" xr:uid="{00000000-0005-0000-0000-000068200000}"/>
    <cellStyle name="_Sheet4_OP Invest_DEVOLUÇÃO DE COMPETENCIA" xfId="8996" xr:uid="{00000000-0005-0000-0000-000069200000}"/>
    <cellStyle name="_Sheet4_Sheet2" xfId="8997" xr:uid="{00000000-0005-0000-0000-00006A200000}"/>
    <cellStyle name="_Sheet4_Sheet2_RECLAS DEPREC" xfId="8998" xr:uid="{00000000-0005-0000-0000-00006B200000}"/>
    <cellStyle name="_Sheet5" xfId="8999" xr:uid="{00000000-0005-0000-0000-00006C200000}"/>
    <cellStyle name="_Sheet5_HFM Dental" xfId="9000" xr:uid="{00000000-0005-0000-0000-00006D200000}"/>
    <cellStyle name="_Sheet6" xfId="392" xr:uid="{00000000-0005-0000-0000-00006E200000}"/>
    <cellStyle name="_Sheet6_APLICAÇÃO" xfId="9001" xr:uid="{00000000-0005-0000-0000-00006F200000}"/>
    <cellStyle name="_Sheet6_APLICAÇÃO_HFM Dental" xfId="9002" xr:uid="{00000000-0005-0000-0000-000070200000}"/>
    <cellStyle name="_Sheet6_Check USGAAP" xfId="9003" xr:uid="{00000000-0005-0000-0000-000071200000}"/>
    <cellStyle name="_Sheet6_Check USGAAP_DEVOLUÇÃO DE COMPETENCIA" xfId="9004" xr:uid="{00000000-0005-0000-0000-000072200000}"/>
    <cellStyle name="_Sheet6_DEVOLUÇÃO DE COMPETENCIA" xfId="9005" xr:uid="{00000000-0005-0000-0000-000073200000}"/>
    <cellStyle name="_Sheet6_HFM" xfId="9006" xr:uid="{00000000-0005-0000-0000-000074200000}"/>
    <cellStyle name="_Sheet6_HFM_APLICAÇÃO" xfId="9007" xr:uid="{00000000-0005-0000-0000-000075200000}"/>
    <cellStyle name="_Sheet6_HFM_APLICAÇÃO_HFM Dental" xfId="9008" xr:uid="{00000000-0005-0000-0000-000076200000}"/>
    <cellStyle name="_Sheet6_HFM_Check USGAAP" xfId="9009" xr:uid="{00000000-0005-0000-0000-000077200000}"/>
    <cellStyle name="_Sheet6_HFM_Check USGAAP_DEVOLUÇÃO DE COMPETENCIA" xfId="9010" xr:uid="{00000000-0005-0000-0000-000078200000}"/>
    <cellStyle name="_Sheet6_HFM_DEVOLUÇÃO DE COMPETENCIA" xfId="9011" xr:uid="{00000000-0005-0000-0000-000079200000}"/>
    <cellStyle name="_Sheet6_HFM_OP Invest" xfId="9012" xr:uid="{00000000-0005-0000-0000-00007A200000}"/>
    <cellStyle name="_Sheet6_HFM_OP Invest_DEVOLUÇÃO DE COMPETENCIA" xfId="9013" xr:uid="{00000000-0005-0000-0000-00007B200000}"/>
    <cellStyle name="_Sheet6_HFM_RECLAS DEPREC" xfId="9014" xr:uid="{00000000-0005-0000-0000-00007C200000}"/>
    <cellStyle name="_Sheet6_HFM_SUPORTE ASTROMIG" xfId="9015" xr:uid="{00000000-0005-0000-0000-00007D200000}"/>
    <cellStyle name="_Sheet6_IRenda" xfId="9016" xr:uid="{00000000-0005-0000-0000-00007E200000}"/>
    <cellStyle name="_Sheet6_IRenda_APLICAÇÃO" xfId="9017" xr:uid="{00000000-0005-0000-0000-00007F200000}"/>
    <cellStyle name="_Sheet6_IRenda_APLICAÇÃO_HFM Dental" xfId="9018" xr:uid="{00000000-0005-0000-0000-000080200000}"/>
    <cellStyle name="_Sheet6_IRenda_Check USGAAP" xfId="9019" xr:uid="{00000000-0005-0000-0000-000081200000}"/>
    <cellStyle name="_Sheet6_IRenda_Check USGAAP_DEVOLUÇÃO DE COMPETENCIA" xfId="9020" xr:uid="{00000000-0005-0000-0000-000082200000}"/>
    <cellStyle name="_Sheet6_IRenda_DEVOLUÇÃO DE COMPETENCIA" xfId="9021" xr:uid="{00000000-0005-0000-0000-000083200000}"/>
    <cellStyle name="_Sheet6_IRenda_OP Invest" xfId="9022" xr:uid="{00000000-0005-0000-0000-000084200000}"/>
    <cellStyle name="_Sheet6_IRenda_OP Invest_DEVOLUÇÃO DE COMPETENCIA" xfId="9023" xr:uid="{00000000-0005-0000-0000-000085200000}"/>
    <cellStyle name="_Sheet6_LANÇAMENTO" xfId="9024" xr:uid="{00000000-0005-0000-0000-000086200000}"/>
    <cellStyle name="_Sheet6_LANÇAMENTO_APLICAÇÃO" xfId="9025" xr:uid="{00000000-0005-0000-0000-000087200000}"/>
    <cellStyle name="_Sheet6_LANÇAMENTO_APLICAÇÃO_HFM Dental" xfId="9026" xr:uid="{00000000-0005-0000-0000-000088200000}"/>
    <cellStyle name="_Sheet6_LANÇAMENTO_Check USGAAP" xfId="9027" xr:uid="{00000000-0005-0000-0000-000089200000}"/>
    <cellStyle name="_Sheet6_LANÇAMENTO_Check USGAAP_DEVOLUÇÃO DE COMPETENCIA" xfId="9028" xr:uid="{00000000-0005-0000-0000-00008A200000}"/>
    <cellStyle name="_Sheet6_LANÇAMENTO_DEVOLUÇÃO DE COMPETENCIA" xfId="9029" xr:uid="{00000000-0005-0000-0000-00008B200000}"/>
    <cellStyle name="_Sheet6_LANÇAMENTO_OP Invest" xfId="9030" xr:uid="{00000000-0005-0000-0000-00008C200000}"/>
    <cellStyle name="_Sheet6_LANÇAMENTO_OP Invest_DEVOLUÇÃO DE COMPETENCIA" xfId="9031" xr:uid="{00000000-0005-0000-0000-00008D200000}"/>
    <cellStyle name="_Sheet6_LANÇAMENTO_RECLAS DEPREC" xfId="9032" xr:uid="{00000000-0005-0000-0000-00008E200000}"/>
    <cellStyle name="_Sheet6_LANÇAMENTO_SUPORTE ASTROMIG" xfId="9033" xr:uid="{00000000-0005-0000-0000-00008F200000}"/>
    <cellStyle name="_Sheet6_OP Invest" xfId="9034" xr:uid="{00000000-0005-0000-0000-000090200000}"/>
    <cellStyle name="_Sheet6_OP Invest_DEVOLUÇÃO DE COMPETENCIA" xfId="9035" xr:uid="{00000000-0005-0000-0000-000091200000}"/>
    <cellStyle name="_Sheet6_OP Invest_HFM Dental" xfId="9036" xr:uid="{00000000-0005-0000-0000-000092200000}"/>
    <cellStyle name="_Sheet6_Plan3" xfId="9037" xr:uid="{00000000-0005-0000-0000-000093200000}"/>
    <cellStyle name="_Sheet6_Plan3_APLICAÇÃO" xfId="9038" xr:uid="{00000000-0005-0000-0000-000094200000}"/>
    <cellStyle name="_Sheet6_Plan3_APLICAÇÃO_HFM Dental" xfId="9039" xr:uid="{00000000-0005-0000-0000-000095200000}"/>
    <cellStyle name="_Sheet6_Plan3_Check USGAAP" xfId="9040" xr:uid="{00000000-0005-0000-0000-000096200000}"/>
    <cellStyle name="_Sheet6_Plan3_Check USGAAP_DEVOLUÇÃO DE COMPETENCIA" xfId="9041" xr:uid="{00000000-0005-0000-0000-000097200000}"/>
    <cellStyle name="_Sheet6_Plan3_DEVOLUÇÃO DE COMPETENCIA" xfId="9042" xr:uid="{00000000-0005-0000-0000-000098200000}"/>
    <cellStyle name="_Sheet6_Plan3_OP Invest" xfId="9043" xr:uid="{00000000-0005-0000-0000-000099200000}"/>
    <cellStyle name="_Sheet6_Plan3_OP Invest_DEVOLUÇÃO DE COMPETENCIA" xfId="9044" xr:uid="{00000000-0005-0000-0000-00009A200000}"/>
    <cellStyle name="_Sheet6_Plan3_RECLAS DEPREC" xfId="9045" xr:uid="{00000000-0005-0000-0000-00009B200000}"/>
    <cellStyle name="_Sheet6_Plan3_SUPORTE ASTROMIG" xfId="9046" xr:uid="{00000000-0005-0000-0000-00009C200000}"/>
    <cellStyle name="_Sheet6_Prov Civeis" xfId="9047" xr:uid="{00000000-0005-0000-0000-00009D200000}"/>
    <cellStyle name="_Sheet6_RECLAS DEPREC" xfId="9048" xr:uid="{00000000-0005-0000-0000-00009E200000}"/>
    <cellStyle name="_Sheet6_Sheet9" xfId="9049" xr:uid="{00000000-0005-0000-0000-00009F200000}"/>
    <cellStyle name="_Sheet6_Sheet9_APLICAÇÃO" xfId="9050" xr:uid="{00000000-0005-0000-0000-0000A0200000}"/>
    <cellStyle name="_Sheet6_Sheet9_APLICAÇÃO_HFM Dental" xfId="9051" xr:uid="{00000000-0005-0000-0000-0000A1200000}"/>
    <cellStyle name="_Sheet6_Sheet9_Check USGAAP" xfId="9052" xr:uid="{00000000-0005-0000-0000-0000A2200000}"/>
    <cellStyle name="_Sheet6_Sheet9_Check USGAAP_DEVOLUÇÃO DE COMPETENCIA" xfId="9053" xr:uid="{00000000-0005-0000-0000-0000A3200000}"/>
    <cellStyle name="_Sheet6_Sheet9_DEVOLUÇÃO DE COMPETENCIA" xfId="9054" xr:uid="{00000000-0005-0000-0000-0000A4200000}"/>
    <cellStyle name="_Sheet6_Sheet9_OP Invest" xfId="9055" xr:uid="{00000000-0005-0000-0000-0000A5200000}"/>
    <cellStyle name="_Sheet6_Sheet9_OP Invest_DEVOLUÇÃO DE COMPETENCIA" xfId="9056" xr:uid="{00000000-0005-0000-0000-0000A6200000}"/>
    <cellStyle name="_Sheet6_SUPORTE ASTROMIG" xfId="9057" xr:uid="{00000000-0005-0000-0000-0000A7200000}"/>
    <cellStyle name="_Sheet6_Trial Balance_Dental" xfId="9058" xr:uid="{00000000-0005-0000-0000-0000A8200000}"/>
    <cellStyle name="_Sheet6_Trial Balance_Dental_HFM Dental" xfId="9059" xr:uid="{00000000-0005-0000-0000-0000A9200000}"/>
    <cellStyle name="_Sheet7" xfId="9060" xr:uid="{00000000-0005-0000-0000-0000AA200000}"/>
    <cellStyle name="_Sheet7_HFM Dental" xfId="9061" xr:uid="{00000000-0005-0000-0000-0000AB200000}"/>
    <cellStyle name="_Sheet9" xfId="393" xr:uid="{00000000-0005-0000-0000-0000AC200000}"/>
    <cellStyle name="_Sheet9_1" xfId="9062" xr:uid="{00000000-0005-0000-0000-0000AD200000}"/>
    <cellStyle name="_Sheet9_1_Check USGAAP" xfId="9063" xr:uid="{00000000-0005-0000-0000-0000AE200000}"/>
    <cellStyle name="_Sheet9_1_Check USGAAP_DEVOLUÇÃO DE COMPETENCIA" xfId="9064" xr:uid="{00000000-0005-0000-0000-0000AF200000}"/>
    <cellStyle name="_Sheet9_1_DEVOLUÇÃO DE COMPETENCIA" xfId="9065" xr:uid="{00000000-0005-0000-0000-0000B0200000}"/>
    <cellStyle name="_Sheet9_1_OP Invest" xfId="9066" xr:uid="{00000000-0005-0000-0000-0000B1200000}"/>
    <cellStyle name="_Sheet9_1_OP Invest_DEVOLUÇÃO DE COMPETENCIA" xfId="9067" xr:uid="{00000000-0005-0000-0000-0000B2200000}"/>
    <cellStyle name="_Sheet9_1_Sheet2" xfId="9068" xr:uid="{00000000-0005-0000-0000-0000B3200000}"/>
    <cellStyle name="_Sheet9_1_Sheet2_HFM Dental" xfId="9069" xr:uid="{00000000-0005-0000-0000-0000B4200000}"/>
    <cellStyle name="_Sheet9_APLICAÇÃO" xfId="9070" xr:uid="{00000000-0005-0000-0000-0000B5200000}"/>
    <cellStyle name="_Sheet9_APLICAÇÃO_HFM Dental" xfId="9071" xr:uid="{00000000-0005-0000-0000-0000B6200000}"/>
    <cellStyle name="_Sheet9_Check USGAAP" xfId="9072" xr:uid="{00000000-0005-0000-0000-0000B7200000}"/>
    <cellStyle name="_Sheet9_Check USGAAP_DEVOLUÇÃO DE COMPETENCIA" xfId="9073" xr:uid="{00000000-0005-0000-0000-0000B8200000}"/>
    <cellStyle name="_Sheet9_DEVOLUÇÃO DE COMPETENCIA" xfId="9074" xr:uid="{00000000-0005-0000-0000-0000B9200000}"/>
    <cellStyle name="_Sheet9_HFM" xfId="9075" xr:uid="{00000000-0005-0000-0000-0000BA200000}"/>
    <cellStyle name="_Sheet9_HFM_APLICAÇÃO" xfId="9076" xr:uid="{00000000-0005-0000-0000-0000BB200000}"/>
    <cellStyle name="_Sheet9_HFM_APLICAÇÃO_HFM Dental" xfId="9077" xr:uid="{00000000-0005-0000-0000-0000BC200000}"/>
    <cellStyle name="_Sheet9_HFM_Check USGAAP" xfId="9078" xr:uid="{00000000-0005-0000-0000-0000BD200000}"/>
    <cellStyle name="_Sheet9_HFM_Check USGAAP_DEVOLUÇÃO DE COMPETENCIA" xfId="9079" xr:uid="{00000000-0005-0000-0000-0000BE200000}"/>
    <cellStyle name="_Sheet9_HFM_DEVOLUÇÃO DE COMPETENCIA" xfId="9080" xr:uid="{00000000-0005-0000-0000-0000BF200000}"/>
    <cellStyle name="_Sheet9_HFM_OP Invest" xfId="9081" xr:uid="{00000000-0005-0000-0000-0000C0200000}"/>
    <cellStyle name="_Sheet9_HFM_OP Invest_DEVOLUÇÃO DE COMPETENCIA" xfId="9082" xr:uid="{00000000-0005-0000-0000-0000C1200000}"/>
    <cellStyle name="_Sheet9_HFM_RECLAS DEPREC" xfId="9083" xr:uid="{00000000-0005-0000-0000-0000C2200000}"/>
    <cellStyle name="_Sheet9_HFM_SUPORTE ASTROMIG" xfId="9084" xr:uid="{00000000-0005-0000-0000-0000C3200000}"/>
    <cellStyle name="_Sheet9_IRenda" xfId="9085" xr:uid="{00000000-0005-0000-0000-0000C4200000}"/>
    <cellStyle name="_Sheet9_IRenda_APLICAÇÃO" xfId="9086" xr:uid="{00000000-0005-0000-0000-0000C5200000}"/>
    <cellStyle name="_Sheet9_IRenda_APLICAÇÃO_HFM Dental" xfId="9087" xr:uid="{00000000-0005-0000-0000-0000C6200000}"/>
    <cellStyle name="_Sheet9_IRenda_Check USGAAP" xfId="9088" xr:uid="{00000000-0005-0000-0000-0000C7200000}"/>
    <cellStyle name="_Sheet9_IRenda_Check USGAAP_DEVOLUÇÃO DE COMPETENCIA" xfId="9089" xr:uid="{00000000-0005-0000-0000-0000C8200000}"/>
    <cellStyle name="_Sheet9_IRenda_DEVOLUÇÃO DE COMPETENCIA" xfId="9090" xr:uid="{00000000-0005-0000-0000-0000C9200000}"/>
    <cellStyle name="_Sheet9_IRenda_OP Invest" xfId="9091" xr:uid="{00000000-0005-0000-0000-0000CA200000}"/>
    <cellStyle name="_Sheet9_IRenda_OP Invest_DEVOLUÇÃO DE COMPETENCIA" xfId="9092" xr:uid="{00000000-0005-0000-0000-0000CB200000}"/>
    <cellStyle name="_Sheet9_LANÇAMENTO" xfId="9093" xr:uid="{00000000-0005-0000-0000-0000CC200000}"/>
    <cellStyle name="_Sheet9_LANÇAMENTO_APLICAÇÃO" xfId="9094" xr:uid="{00000000-0005-0000-0000-0000CD200000}"/>
    <cellStyle name="_Sheet9_LANÇAMENTO_APLICAÇÃO_HFM Dental" xfId="9095" xr:uid="{00000000-0005-0000-0000-0000CE200000}"/>
    <cellStyle name="_Sheet9_LANÇAMENTO_Check USGAAP" xfId="9096" xr:uid="{00000000-0005-0000-0000-0000CF200000}"/>
    <cellStyle name="_Sheet9_LANÇAMENTO_Check USGAAP_DEVOLUÇÃO DE COMPETENCIA" xfId="9097" xr:uid="{00000000-0005-0000-0000-0000D0200000}"/>
    <cellStyle name="_Sheet9_LANÇAMENTO_DEVOLUÇÃO DE COMPETENCIA" xfId="9098" xr:uid="{00000000-0005-0000-0000-0000D1200000}"/>
    <cellStyle name="_Sheet9_LANÇAMENTO_OP Invest" xfId="9099" xr:uid="{00000000-0005-0000-0000-0000D2200000}"/>
    <cellStyle name="_Sheet9_LANÇAMENTO_OP Invest_DEVOLUÇÃO DE COMPETENCIA" xfId="9100" xr:uid="{00000000-0005-0000-0000-0000D3200000}"/>
    <cellStyle name="_Sheet9_LANÇAMENTO_RECLAS DEPREC" xfId="9101" xr:uid="{00000000-0005-0000-0000-0000D4200000}"/>
    <cellStyle name="_Sheet9_LANÇAMENTO_SUPORTE ASTROMIG" xfId="9102" xr:uid="{00000000-0005-0000-0000-0000D5200000}"/>
    <cellStyle name="_Sheet9_OP Invest" xfId="9103" xr:uid="{00000000-0005-0000-0000-0000D6200000}"/>
    <cellStyle name="_Sheet9_OP Invest_DEVOLUÇÃO DE COMPETENCIA" xfId="9104" xr:uid="{00000000-0005-0000-0000-0000D7200000}"/>
    <cellStyle name="_Sheet9_Plan3" xfId="9105" xr:uid="{00000000-0005-0000-0000-0000D8200000}"/>
    <cellStyle name="_Sheet9_Plan3_APLICAÇÃO" xfId="9106" xr:uid="{00000000-0005-0000-0000-0000D9200000}"/>
    <cellStyle name="_Sheet9_Plan3_APLICAÇÃO_HFM Dental" xfId="9107" xr:uid="{00000000-0005-0000-0000-0000DA200000}"/>
    <cellStyle name="_Sheet9_Plan3_Check USGAAP" xfId="9108" xr:uid="{00000000-0005-0000-0000-0000DB200000}"/>
    <cellStyle name="_Sheet9_Plan3_Check USGAAP_DEVOLUÇÃO DE COMPETENCIA" xfId="9109" xr:uid="{00000000-0005-0000-0000-0000DC200000}"/>
    <cellStyle name="_Sheet9_Plan3_DEVOLUÇÃO DE COMPETENCIA" xfId="9110" xr:uid="{00000000-0005-0000-0000-0000DD200000}"/>
    <cellStyle name="_Sheet9_Plan3_OP Invest" xfId="9111" xr:uid="{00000000-0005-0000-0000-0000DE200000}"/>
    <cellStyle name="_Sheet9_Plan3_OP Invest_DEVOLUÇÃO DE COMPETENCIA" xfId="9112" xr:uid="{00000000-0005-0000-0000-0000DF200000}"/>
    <cellStyle name="_Sheet9_Plan3_RECLAS DEPREC" xfId="9113" xr:uid="{00000000-0005-0000-0000-0000E0200000}"/>
    <cellStyle name="_Sheet9_Plan3_SUPORTE ASTROMIG" xfId="9114" xr:uid="{00000000-0005-0000-0000-0000E1200000}"/>
    <cellStyle name="_Sheet9_Prov Civeis" xfId="9115" xr:uid="{00000000-0005-0000-0000-0000E2200000}"/>
    <cellStyle name="_Sheet9_RECLAS DEPREC" xfId="9116" xr:uid="{00000000-0005-0000-0000-0000E3200000}"/>
    <cellStyle name="_Sheet9_Sheet9" xfId="9117" xr:uid="{00000000-0005-0000-0000-0000E4200000}"/>
    <cellStyle name="_Sheet9_Sheet9_APLICAÇÃO" xfId="9118" xr:uid="{00000000-0005-0000-0000-0000E5200000}"/>
    <cellStyle name="_Sheet9_Sheet9_APLICAÇÃO_HFM Dental" xfId="9119" xr:uid="{00000000-0005-0000-0000-0000E6200000}"/>
    <cellStyle name="_Sheet9_Sheet9_Check USGAAP" xfId="9120" xr:uid="{00000000-0005-0000-0000-0000E7200000}"/>
    <cellStyle name="_Sheet9_Sheet9_Check USGAAP_DEVOLUÇÃO DE COMPETENCIA" xfId="9121" xr:uid="{00000000-0005-0000-0000-0000E8200000}"/>
    <cellStyle name="_Sheet9_Sheet9_DEVOLUÇÃO DE COMPETENCIA" xfId="9122" xr:uid="{00000000-0005-0000-0000-0000E9200000}"/>
    <cellStyle name="_Sheet9_Sheet9_OP Invest" xfId="9123" xr:uid="{00000000-0005-0000-0000-0000EA200000}"/>
    <cellStyle name="_Sheet9_Sheet9_OP Invest_DEVOLUÇÃO DE COMPETENCIA" xfId="9124" xr:uid="{00000000-0005-0000-0000-0000EB200000}"/>
    <cellStyle name="_Sheet9_SUPORTE ASTROMIG" xfId="9125" xr:uid="{00000000-0005-0000-0000-0000EC200000}"/>
    <cellStyle name="_Sheet9_Trial Balance_Dental" xfId="9126" xr:uid="{00000000-0005-0000-0000-0000ED200000}"/>
    <cellStyle name="_Sheet9_Trial Balance_Dental_HFM Dental" xfId="9127" xr:uid="{00000000-0005-0000-0000-0000EE200000}"/>
    <cellStyle name="_Sino-US MetLife" xfId="9128" xr:uid="{00000000-0005-0000-0000-0000EF200000}"/>
    <cellStyle name="_Sino-US MetLife 2" xfId="9129" xr:uid="{00000000-0005-0000-0000-0000F0200000}"/>
    <cellStyle name="_Sino-US MetLife_03Q11 Australia US TP OB Invoice Final" xfId="9130" xr:uid="{00000000-0005-0000-0000-0000F1200000}"/>
    <cellStyle name="_Sino-US MetLife_03Q11 Australia US TP OB Invoice Final 2" xfId="9131" xr:uid="{00000000-0005-0000-0000-0000F2200000}"/>
    <cellStyle name="_Sino-US MetLife_2009-2011 Plan - China - Beijing Sales Plan" xfId="9132" xr:uid="{00000000-0005-0000-0000-0000F3200000}"/>
    <cellStyle name="_Sino-US MetLife_2009-2011 Plan - China - Beijing Sales Plan 2" xfId="9133" xr:uid="{00000000-0005-0000-0000-0000F4200000}"/>
    <cellStyle name="_Sino-US MetLife_2009-2011 Plan - China - Beijing Sales Plan_03Q11 Australia US TP OB Invoice Final" xfId="9134" xr:uid="{00000000-0005-0000-0000-0000F5200000}"/>
    <cellStyle name="_Sino-US MetLife_2009-2011 Plan - China - Beijing Sales Plan_03Q11 Australia US TP OB Invoice Final 2" xfId="9135" xr:uid="{00000000-0005-0000-0000-0000F6200000}"/>
    <cellStyle name="_Sino-US MetLife_2009-2011 Plan - China - Beijing Sales Plan_2010_Q2_IT" xfId="9136" xr:uid="{00000000-0005-0000-0000-0000F7200000}"/>
    <cellStyle name="_Sino-US MetLife_2009-2011 Plan - China - Beijing Sales Plan_2010_Q2_IT 2" xfId="9137" xr:uid="{00000000-0005-0000-0000-0000F8200000}"/>
    <cellStyle name="_Sino-US MetLife_2009-2011 Plan - China - Beijing Sales Plan_2010_Q3_TP_Summary_TPO" xfId="9138" xr:uid="{00000000-0005-0000-0000-0000F9200000}"/>
    <cellStyle name="_Sino-US MetLife_2009-2011 Plan - China - Beijing Sales Plan_2010_Q3_TP_Summary_TPO 2" xfId="9139" xr:uid="{00000000-0005-0000-0000-0000FA200000}"/>
    <cellStyle name="_Sino-US MetLife_2009-2011 Plan - China - Beijing Sales Plan_2Q2011 Expat " xfId="9140" xr:uid="{00000000-0005-0000-0000-0000FB200000}"/>
    <cellStyle name="_Sino-US MetLife_2009-2011 Plan - China - Beijing Sales Plan_2Q2011 Expat  2" xfId="9141" xr:uid="{00000000-0005-0000-0000-0000FC200000}"/>
    <cellStyle name="_Sino-US MetLife_2009-2011 Plan - China - Beijing Sales Plan_3Q2011_TP_Outbound_Grid_ongoing (version 4)" xfId="9142" xr:uid="{00000000-0005-0000-0000-0000FD200000}"/>
    <cellStyle name="_Sino-US MetLife_2009-2011 Plan - China - Beijing Sales Plan_3Q2011_TP_Outbound_Grid_ongoing (version 4) 2" xfId="9143" xr:uid="{00000000-0005-0000-0000-0000FE200000}"/>
    <cellStyle name="_Sino-US MetLife_2009-2011 Plan - China - Beijing Sales Plan_3Q2011_TP_Outbound_Grid_ongoing (version 4) backup" xfId="9144" xr:uid="{00000000-0005-0000-0000-0000FF200000}"/>
    <cellStyle name="_Sino-US MetLife_2009-2011 Plan - China - Beijing Sales Plan_3Q2011_TP_Outbound_Grid_ongoing (version 4) backup 2" xfId="9145" xr:uid="{00000000-0005-0000-0000-000000210000}"/>
    <cellStyle name="_Sino-US MetLife_2009-2011 Plan - China - Beijing Sales Plan_3Q2011_TP_Outbound_Grid_ongoing v2" xfId="9146" xr:uid="{00000000-0005-0000-0000-000001210000}"/>
    <cellStyle name="_Sino-US MetLife_2009-2011 Plan - China - Beijing Sales Plan_3Q2011_TP_Outbound_Grid_ongoing v2 2" xfId="9147" xr:uid="{00000000-0005-0000-0000-000002210000}"/>
    <cellStyle name="_Sino-US MetLife_2009-2011 Plan - China - Beijing Sales Plan_BU31035 Taiwan Interco Template" xfId="9148" xr:uid="{00000000-0005-0000-0000-000003210000}"/>
    <cellStyle name="_Sino-US MetLife_2009-2011 Plan - China - Beijing Sales Plan_BU31035 Taiwan Interco Template 2" xfId="9149" xr:uid="{00000000-0005-0000-0000-000004210000}"/>
    <cellStyle name="_Sino-US MetLife_2009-2011 Plan - China - Beijing Sales Plan_IT_Investments_" xfId="9150" xr:uid="{00000000-0005-0000-0000-000005210000}"/>
    <cellStyle name="_Sino-US MetLife_2009-2011 Plan - China - Beijing Sales Plan_IT_Investments_ 2" xfId="9151" xr:uid="{00000000-0005-0000-0000-000006210000}"/>
    <cellStyle name="_Sino-US MetLife_2009-2011 Plan - China - Beijing Sales Plan_Q1_2011 IT TP Corp Svcs Excl FFI" xfId="9152" xr:uid="{00000000-0005-0000-0000-000007210000}"/>
    <cellStyle name="_Sino-US MetLife_2009-2011 Plan - China - Beijing Sales Plan_Q1_2011 IT TP Corp Svcs Excl FFI 2" xfId="9153" xr:uid="{00000000-0005-0000-0000-000008210000}"/>
    <cellStyle name="_Sino-US MetLife_2009-2011 Plan - China - Shanghai Sales Plan" xfId="9154" xr:uid="{00000000-0005-0000-0000-000009210000}"/>
    <cellStyle name="_Sino-US MetLife_2009-2011 Plan - China - Shanghai Sales Plan 2" xfId="9155" xr:uid="{00000000-0005-0000-0000-00000A210000}"/>
    <cellStyle name="_Sino-US MetLife_2009-2011 Plan - China - Shanghai Sales Plan_03Q11 Australia US TP OB Invoice Final" xfId="9156" xr:uid="{00000000-0005-0000-0000-00000B210000}"/>
    <cellStyle name="_Sino-US MetLife_2009-2011 Plan - China - Shanghai Sales Plan_03Q11 Australia US TP OB Invoice Final 2" xfId="9157" xr:uid="{00000000-0005-0000-0000-00000C210000}"/>
    <cellStyle name="_Sino-US MetLife_2009-2011 Plan - China - Shanghai Sales Plan_2010_Q2_IT" xfId="9158" xr:uid="{00000000-0005-0000-0000-00000D210000}"/>
    <cellStyle name="_Sino-US MetLife_2009-2011 Plan - China - Shanghai Sales Plan_2010_Q2_IT 2" xfId="9159" xr:uid="{00000000-0005-0000-0000-00000E210000}"/>
    <cellStyle name="_Sino-US MetLife_2009-2011 Plan - China - Shanghai Sales Plan_2010_Q3_TP_Summary_TPO" xfId="9160" xr:uid="{00000000-0005-0000-0000-00000F210000}"/>
    <cellStyle name="_Sino-US MetLife_2009-2011 Plan - China - Shanghai Sales Plan_2010_Q3_TP_Summary_TPO 2" xfId="9161" xr:uid="{00000000-0005-0000-0000-000010210000}"/>
    <cellStyle name="_Sino-US MetLife_2009-2011 Plan - China - Shanghai Sales Plan_2Q2011 Expat " xfId="9162" xr:uid="{00000000-0005-0000-0000-000011210000}"/>
    <cellStyle name="_Sino-US MetLife_2009-2011 Plan - China - Shanghai Sales Plan_2Q2011 Expat  2" xfId="9163" xr:uid="{00000000-0005-0000-0000-000012210000}"/>
    <cellStyle name="_Sino-US MetLife_2009-2011 Plan - China - Shanghai Sales Plan_3Q2011_TP_Outbound_Grid_ongoing (version 4)" xfId="9164" xr:uid="{00000000-0005-0000-0000-000013210000}"/>
    <cellStyle name="_Sino-US MetLife_2009-2011 Plan - China - Shanghai Sales Plan_3Q2011_TP_Outbound_Grid_ongoing (version 4) 2" xfId="9165" xr:uid="{00000000-0005-0000-0000-000014210000}"/>
    <cellStyle name="_Sino-US MetLife_2009-2011 Plan - China - Shanghai Sales Plan_3Q2011_TP_Outbound_Grid_ongoing (version 4) backup" xfId="9166" xr:uid="{00000000-0005-0000-0000-000015210000}"/>
    <cellStyle name="_Sino-US MetLife_2009-2011 Plan - China - Shanghai Sales Plan_3Q2011_TP_Outbound_Grid_ongoing (version 4) backup 2" xfId="9167" xr:uid="{00000000-0005-0000-0000-000016210000}"/>
    <cellStyle name="_Sino-US MetLife_2009-2011 Plan - China - Shanghai Sales Plan_3Q2011_TP_Outbound_Grid_ongoing v2" xfId="9168" xr:uid="{00000000-0005-0000-0000-000017210000}"/>
    <cellStyle name="_Sino-US MetLife_2009-2011 Plan - China - Shanghai Sales Plan_3Q2011_TP_Outbound_Grid_ongoing v2 2" xfId="9169" xr:uid="{00000000-0005-0000-0000-000018210000}"/>
    <cellStyle name="_Sino-US MetLife_2009-2011 Plan - China - Shanghai Sales Plan_BU31035 Taiwan Interco Template" xfId="9170" xr:uid="{00000000-0005-0000-0000-000019210000}"/>
    <cellStyle name="_Sino-US MetLife_2009-2011 Plan - China - Shanghai Sales Plan_BU31035 Taiwan Interco Template 2" xfId="9171" xr:uid="{00000000-0005-0000-0000-00001A210000}"/>
    <cellStyle name="_Sino-US MetLife_2009-2011 Plan - China - Shanghai Sales Plan_IT_Investments_" xfId="9172" xr:uid="{00000000-0005-0000-0000-00001B210000}"/>
    <cellStyle name="_Sino-US MetLife_2009-2011 Plan - China - Shanghai Sales Plan_IT_Investments_ 2" xfId="9173" xr:uid="{00000000-0005-0000-0000-00001C210000}"/>
    <cellStyle name="_Sino-US MetLife_2009-2011 Plan - China - Shanghai Sales Plan_Q1_2011 IT TP Corp Svcs Excl FFI" xfId="9174" xr:uid="{00000000-0005-0000-0000-00001D210000}"/>
    <cellStyle name="_Sino-US MetLife_2009-2011 Plan - China - Shanghai Sales Plan_Q1_2011 IT TP Corp Svcs Excl FFI 2" xfId="9175" xr:uid="{00000000-0005-0000-0000-00001E210000}"/>
    <cellStyle name="_Sino-US MetLife_2009-2011 Plan - Hong Kong Sales Plan" xfId="9176" xr:uid="{00000000-0005-0000-0000-00001F210000}"/>
    <cellStyle name="_Sino-US MetLife_2009-2011 Plan - Hong Kong Sales Plan 2" xfId="9177" xr:uid="{00000000-0005-0000-0000-000020210000}"/>
    <cellStyle name="_Sino-US MetLife_2009-2011 Plan - Hong Kong Sales Plan_03Q11 Australia US TP OB Invoice Final" xfId="9178" xr:uid="{00000000-0005-0000-0000-000021210000}"/>
    <cellStyle name="_Sino-US MetLife_2009-2011 Plan - Hong Kong Sales Plan_03Q11 Australia US TP OB Invoice Final 2" xfId="9179" xr:uid="{00000000-0005-0000-0000-000022210000}"/>
    <cellStyle name="_Sino-US MetLife_2009-2011 Plan - Hong Kong Sales Plan_2010_Q2_IT" xfId="9180" xr:uid="{00000000-0005-0000-0000-000023210000}"/>
    <cellStyle name="_Sino-US MetLife_2009-2011 Plan - Hong Kong Sales Plan_2010_Q2_IT 2" xfId="9181" xr:uid="{00000000-0005-0000-0000-000024210000}"/>
    <cellStyle name="_Sino-US MetLife_2009-2011 Plan - Hong Kong Sales Plan_2010_Q3_TP_Summary_TPO" xfId="9182" xr:uid="{00000000-0005-0000-0000-000025210000}"/>
    <cellStyle name="_Sino-US MetLife_2009-2011 Plan - Hong Kong Sales Plan_2010_Q3_TP_Summary_TPO 2" xfId="9183" xr:uid="{00000000-0005-0000-0000-000026210000}"/>
    <cellStyle name="_Sino-US MetLife_2009-2011 Plan - Hong Kong Sales Plan_2Q2011 Expat " xfId="9184" xr:uid="{00000000-0005-0000-0000-000027210000}"/>
    <cellStyle name="_Sino-US MetLife_2009-2011 Plan - Hong Kong Sales Plan_2Q2011 Expat  2" xfId="9185" xr:uid="{00000000-0005-0000-0000-000028210000}"/>
    <cellStyle name="_Sino-US MetLife_2009-2011 Plan - Hong Kong Sales Plan_3Q2011_TP_Outbound_Grid_ongoing (version 4)" xfId="9186" xr:uid="{00000000-0005-0000-0000-000029210000}"/>
    <cellStyle name="_Sino-US MetLife_2009-2011 Plan - Hong Kong Sales Plan_3Q2011_TP_Outbound_Grid_ongoing (version 4) 2" xfId="9187" xr:uid="{00000000-0005-0000-0000-00002A210000}"/>
    <cellStyle name="_Sino-US MetLife_2009-2011 Plan - Hong Kong Sales Plan_3Q2011_TP_Outbound_Grid_ongoing (version 4) backup" xfId="9188" xr:uid="{00000000-0005-0000-0000-00002B210000}"/>
    <cellStyle name="_Sino-US MetLife_2009-2011 Plan - Hong Kong Sales Plan_3Q2011_TP_Outbound_Grid_ongoing (version 4) backup 2" xfId="9189" xr:uid="{00000000-0005-0000-0000-00002C210000}"/>
    <cellStyle name="_Sino-US MetLife_2009-2011 Plan - Hong Kong Sales Plan_3Q2011_TP_Outbound_Grid_ongoing v2" xfId="9190" xr:uid="{00000000-0005-0000-0000-00002D210000}"/>
    <cellStyle name="_Sino-US MetLife_2009-2011 Plan - Hong Kong Sales Plan_3Q2011_TP_Outbound_Grid_ongoing v2 2" xfId="9191" xr:uid="{00000000-0005-0000-0000-00002E210000}"/>
    <cellStyle name="_Sino-US MetLife_2009-2011 Plan - Hong Kong Sales Plan_BU31035 Taiwan Interco Template" xfId="9192" xr:uid="{00000000-0005-0000-0000-00002F210000}"/>
    <cellStyle name="_Sino-US MetLife_2009-2011 Plan - Hong Kong Sales Plan_BU31035 Taiwan Interco Template 2" xfId="9193" xr:uid="{00000000-0005-0000-0000-000030210000}"/>
    <cellStyle name="_Sino-US MetLife_2009-2011 Plan - Hong Kong Sales Plan_IT_Investments_" xfId="9194" xr:uid="{00000000-0005-0000-0000-000031210000}"/>
    <cellStyle name="_Sino-US MetLife_2009-2011 Plan - Hong Kong Sales Plan_IT_Investments_ 2" xfId="9195" xr:uid="{00000000-0005-0000-0000-000032210000}"/>
    <cellStyle name="_Sino-US MetLife_2009-2011 Plan - Hong Kong Sales Plan_Q1_2011 IT TP Corp Svcs Excl FFI" xfId="9196" xr:uid="{00000000-0005-0000-0000-000033210000}"/>
    <cellStyle name="_Sino-US MetLife_2009-2011 Plan - Hong Kong Sales Plan_Q1_2011 IT TP Corp Svcs Excl FFI 2" xfId="9197" xr:uid="{00000000-0005-0000-0000-000034210000}"/>
    <cellStyle name="_Sino-US MetLife_2009-2011 Plan - Hong Kong Sales Planv2" xfId="9198" xr:uid="{00000000-0005-0000-0000-000035210000}"/>
    <cellStyle name="_Sino-US MetLife_2009-2011 Plan - Hong Kong Sales Planv2 2" xfId="9199" xr:uid="{00000000-0005-0000-0000-000036210000}"/>
    <cellStyle name="_Sino-US MetLife_2009-2011 Plan - Hong Kong Sales Planv2_03Q11 Australia US TP OB Invoice Final" xfId="9200" xr:uid="{00000000-0005-0000-0000-000037210000}"/>
    <cellStyle name="_Sino-US MetLife_2009-2011 Plan - Hong Kong Sales Planv2_03Q11 Australia US TP OB Invoice Final 2" xfId="9201" xr:uid="{00000000-0005-0000-0000-000038210000}"/>
    <cellStyle name="_Sino-US MetLife_2009-2011 Plan - Hong Kong Sales Planv2_2010_Q2_IT" xfId="9202" xr:uid="{00000000-0005-0000-0000-000039210000}"/>
    <cellStyle name="_Sino-US MetLife_2009-2011 Plan - Hong Kong Sales Planv2_2010_Q2_IT 2" xfId="9203" xr:uid="{00000000-0005-0000-0000-00003A210000}"/>
    <cellStyle name="_Sino-US MetLife_2009-2011 Plan - Hong Kong Sales Planv2_2010_Q3_TP_Summary_TPO" xfId="9204" xr:uid="{00000000-0005-0000-0000-00003B210000}"/>
    <cellStyle name="_Sino-US MetLife_2009-2011 Plan - Hong Kong Sales Planv2_2010_Q3_TP_Summary_TPO 2" xfId="9205" xr:uid="{00000000-0005-0000-0000-00003C210000}"/>
    <cellStyle name="_Sino-US MetLife_2009-2011 Plan - Hong Kong Sales Planv2_2Q2011 Expat " xfId="9206" xr:uid="{00000000-0005-0000-0000-00003D210000}"/>
    <cellStyle name="_Sino-US MetLife_2009-2011 Plan - Hong Kong Sales Planv2_2Q2011 Expat  2" xfId="9207" xr:uid="{00000000-0005-0000-0000-00003E210000}"/>
    <cellStyle name="_Sino-US MetLife_2009-2011 Plan - Hong Kong Sales Planv2_3Q2011_TP_Outbound_Grid_ongoing (version 4)" xfId="9208" xr:uid="{00000000-0005-0000-0000-00003F210000}"/>
    <cellStyle name="_Sino-US MetLife_2009-2011 Plan - Hong Kong Sales Planv2_3Q2011_TP_Outbound_Grid_ongoing (version 4) 2" xfId="9209" xr:uid="{00000000-0005-0000-0000-000040210000}"/>
    <cellStyle name="_Sino-US MetLife_2009-2011 Plan - Hong Kong Sales Planv2_3Q2011_TP_Outbound_Grid_ongoing (version 4) backup" xfId="9210" xr:uid="{00000000-0005-0000-0000-000041210000}"/>
    <cellStyle name="_Sino-US MetLife_2009-2011 Plan - Hong Kong Sales Planv2_3Q2011_TP_Outbound_Grid_ongoing (version 4) backup 2" xfId="9211" xr:uid="{00000000-0005-0000-0000-000042210000}"/>
    <cellStyle name="_Sino-US MetLife_2009-2011 Plan - Hong Kong Sales Planv2_3Q2011_TP_Outbound_Grid_ongoing v2" xfId="9212" xr:uid="{00000000-0005-0000-0000-000043210000}"/>
    <cellStyle name="_Sino-US MetLife_2009-2011 Plan - Hong Kong Sales Planv2_3Q2011_TP_Outbound_Grid_ongoing v2 2" xfId="9213" xr:uid="{00000000-0005-0000-0000-000044210000}"/>
    <cellStyle name="_Sino-US MetLife_2009-2011 Plan - Hong Kong Sales Planv2_BU31035 Taiwan Interco Template" xfId="9214" xr:uid="{00000000-0005-0000-0000-000045210000}"/>
    <cellStyle name="_Sino-US MetLife_2009-2011 Plan - Hong Kong Sales Planv2_BU31035 Taiwan Interco Template 2" xfId="9215" xr:uid="{00000000-0005-0000-0000-000046210000}"/>
    <cellStyle name="_Sino-US MetLife_2009-2011 Plan - Hong Kong Sales Planv2_IT_Investments_" xfId="9216" xr:uid="{00000000-0005-0000-0000-000047210000}"/>
    <cellStyle name="_Sino-US MetLife_2009-2011 Plan - Hong Kong Sales Planv2_IT_Investments_ 2" xfId="9217" xr:uid="{00000000-0005-0000-0000-000048210000}"/>
    <cellStyle name="_Sino-US MetLife_2009-2011 Plan - Hong Kong Sales Planv2_Q1_2011 IT TP Corp Svcs Excl FFI" xfId="9218" xr:uid="{00000000-0005-0000-0000-000049210000}"/>
    <cellStyle name="_Sino-US MetLife_2009-2011 Plan - Hong Kong Sales Planv2_Q1_2011 IT TP Corp Svcs Excl FFI 2" xfId="9219" xr:uid="{00000000-0005-0000-0000-00004A210000}"/>
    <cellStyle name="_Sino-US MetLife_2009-2011 Plan - Japan JV Sales Plan" xfId="9220" xr:uid="{00000000-0005-0000-0000-00004B210000}"/>
    <cellStyle name="_Sino-US MetLife_2009-2011 Plan - Japan JV Sales Plan 2" xfId="9221" xr:uid="{00000000-0005-0000-0000-00004C210000}"/>
    <cellStyle name="_Sino-US MetLife_2009-2011 Plan - Japan JV Sales Plan_03Q11 Australia US TP OB Invoice Final" xfId="9222" xr:uid="{00000000-0005-0000-0000-00004D210000}"/>
    <cellStyle name="_Sino-US MetLife_2009-2011 Plan - Japan JV Sales Plan_03Q11 Australia US TP OB Invoice Final 2" xfId="9223" xr:uid="{00000000-0005-0000-0000-00004E210000}"/>
    <cellStyle name="_Sino-US MetLife_2009-2011 Plan - Japan JV Sales Plan_2010_Q2_IT" xfId="9224" xr:uid="{00000000-0005-0000-0000-00004F210000}"/>
    <cellStyle name="_Sino-US MetLife_2009-2011 Plan - Japan JV Sales Plan_2010_Q2_IT 2" xfId="9225" xr:uid="{00000000-0005-0000-0000-000050210000}"/>
    <cellStyle name="_Sino-US MetLife_2009-2011 Plan - Japan JV Sales Plan_2010_Q3_TP_Summary_TPO" xfId="9226" xr:uid="{00000000-0005-0000-0000-000051210000}"/>
    <cellStyle name="_Sino-US MetLife_2009-2011 Plan - Japan JV Sales Plan_2010_Q3_TP_Summary_TPO 2" xfId="9227" xr:uid="{00000000-0005-0000-0000-000052210000}"/>
    <cellStyle name="_Sino-US MetLife_2009-2011 Plan - Japan JV Sales Plan_2Q2011 Expat " xfId="9228" xr:uid="{00000000-0005-0000-0000-000053210000}"/>
    <cellStyle name="_Sino-US MetLife_2009-2011 Plan - Japan JV Sales Plan_2Q2011 Expat  2" xfId="9229" xr:uid="{00000000-0005-0000-0000-000054210000}"/>
    <cellStyle name="_Sino-US MetLife_2009-2011 Plan - Japan JV Sales Plan_3Q2011_TP_Outbound_Grid_ongoing (version 4)" xfId="9230" xr:uid="{00000000-0005-0000-0000-000055210000}"/>
    <cellStyle name="_Sino-US MetLife_2009-2011 Plan - Japan JV Sales Plan_3Q2011_TP_Outbound_Grid_ongoing (version 4) 2" xfId="9231" xr:uid="{00000000-0005-0000-0000-000056210000}"/>
    <cellStyle name="_Sino-US MetLife_2009-2011 Plan - Japan JV Sales Plan_3Q2011_TP_Outbound_Grid_ongoing (version 4) backup" xfId="9232" xr:uid="{00000000-0005-0000-0000-000057210000}"/>
    <cellStyle name="_Sino-US MetLife_2009-2011 Plan - Japan JV Sales Plan_3Q2011_TP_Outbound_Grid_ongoing (version 4) backup 2" xfId="9233" xr:uid="{00000000-0005-0000-0000-000058210000}"/>
    <cellStyle name="_Sino-US MetLife_2009-2011 Plan - Japan JV Sales Plan_3Q2011_TP_Outbound_Grid_ongoing v2" xfId="9234" xr:uid="{00000000-0005-0000-0000-000059210000}"/>
    <cellStyle name="_Sino-US MetLife_2009-2011 Plan - Japan JV Sales Plan_3Q2011_TP_Outbound_Grid_ongoing v2 2" xfId="9235" xr:uid="{00000000-0005-0000-0000-00005A210000}"/>
    <cellStyle name="_Sino-US MetLife_2009-2011 Plan - Japan JV Sales Plan_BU31035 Taiwan Interco Template" xfId="9236" xr:uid="{00000000-0005-0000-0000-00005B210000}"/>
    <cellStyle name="_Sino-US MetLife_2009-2011 Plan - Japan JV Sales Plan_BU31035 Taiwan Interco Template 2" xfId="9237" xr:uid="{00000000-0005-0000-0000-00005C210000}"/>
    <cellStyle name="_Sino-US MetLife_2009-2011 Plan - Japan JV Sales Plan_IT_Investments_" xfId="9238" xr:uid="{00000000-0005-0000-0000-00005D210000}"/>
    <cellStyle name="_Sino-US MetLife_2009-2011 Plan - Japan JV Sales Plan_IT_Investments_ 2" xfId="9239" xr:uid="{00000000-0005-0000-0000-00005E210000}"/>
    <cellStyle name="_Sino-US MetLife_2009-2011 Plan - Japan JV Sales Plan_Q1_2011 IT TP Corp Svcs Excl FFI" xfId="9240" xr:uid="{00000000-0005-0000-0000-00005F210000}"/>
    <cellStyle name="_Sino-US MetLife_2009-2011 Plan - Japan JV Sales Plan_Q1_2011 IT TP Corp Svcs Excl FFI 2" xfId="9241" xr:uid="{00000000-0005-0000-0000-000060210000}"/>
    <cellStyle name="_Sino-US MetLife_2009-2011 Plan - Korea Sales Plan" xfId="9242" xr:uid="{00000000-0005-0000-0000-000061210000}"/>
    <cellStyle name="_Sino-US MetLife_2009-2011 Plan - Korea Sales Plan 2" xfId="9243" xr:uid="{00000000-0005-0000-0000-000062210000}"/>
    <cellStyle name="_Sino-US MetLife_2009-2011 Plan - Korea Sales Plan_03Q11 Australia US TP OB Invoice Final" xfId="9244" xr:uid="{00000000-0005-0000-0000-000063210000}"/>
    <cellStyle name="_Sino-US MetLife_2009-2011 Plan - Korea Sales Plan_03Q11 Australia US TP OB Invoice Final 2" xfId="9245" xr:uid="{00000000-0005-0000-0000-000064210000}"/>
    <cellStyle name="_Sino-US MetLife_2009-2011 Plan - Korea Sales Plan_2010_Q2_IT" xfId="9246" xr:uid="{00000000-0005-0000-0000-000065210000}"/>
    <cellStyle name="_Sino-US MetLife_2009-2011 Plan - Korea Sales Plan_2010_Q2_IT 2" xfId="9247" xr:uid="{00000000-0005-0000-0000-000066210000}"/>
    <cellStyle name="_Sino-US MetLife_2009-2011 Plan - Korea Sales Plan_2010_Q3_TP_Summary_TPO" xfId="9248" xr:uid="{00000000-0005-0000-0000-000067210000}"/>
    <cellStyle name="_Sino-US MetLife_2009-2011 Plan - Korea Sales Plan_2010_Q3_TP_Summary_TPO 2" xfId="9249" xr:uid="{00000000-0005-0000-0000-000068210000}"/>
    <cellStyle name="_Sino-US MetLife_2009-2011 Plan - Korea Sales Plan_2Q2011 Expat " xfId="9250" xr:uid="{00000000-0005-0000-0000-000069210000}"/>
    <cellStyle name="_Sino-US MetLife_2009-2011 Plan - Korea Sales Plan_2Q2011 Expat  2" xfId="9251" xr:uid="{00000000-0005-0000-0000-00006A210000}"/>
    <cellStyle name="_Sino-US MetLife_2009-2011 Plan - Korea Sales Plan_3Q2011_TP_Outbound_Grid_ongoing (version 4)" xfId="9252" xr:uid="{00000000-0005-0000-0000-00006B210000}"/>
    <cellStyle name="_Sino-US MetLife_2009-2011 Plan - Korea Sales Plan_3Q2011_TP_Outbound_Grid_ongoing (version 4) 2" xfId="9253" xr:uid="{00000000-0005-0000-0000-00006C210000}"/>
    <cellStyle name="_Sino-US MetLife_2009-2011 Plan - Korea Sales Plan_3Q2011_TP_Outbound_Grid_ongoing (version 4) backup" xfId="9254" xr:uid="{00000000-0005-0000-0000-00006D210000}"/>
    <cellStyle name="_Sino-US MetLife_2009-2011 Plan - Korea Sales Plan_3Q2011_TP_Outbound_Grid_ongoing (version 4) backup 2" xfId="9255" xr:uid="{00000000-0005-0000-0000-00006E210000}"/>
    <cellStyle name="_Sino-US MetLife_2009-2011 Plan - Korea Sales Plan_3Q2011_TP_Outbound_Grid_ongoing v2" xfId="9256" xr:uid="{00000000-0005-0000-0000-00006F210000}"/>
    <cellStyle name="_Sino-US MetLife_2009-2011 Plan - Korea Sales Plan_3Q2011_TP_Outbound_Grid_ongoing v2 2" xfId="9257" xr:uid="{00000000-0005-0000-0000-000070210000}"/>
    <cellStyle name="_Sino-US MetLife_2009-2011 Plan - Korea Sales Plan_BU31035 Taiwan Interco Template" xfId="9258" xr:uid="{00000000-0005-0000-0000-000071210000}"/>
    <cellStyle name="_Sino-US MetLife_2009-2011 Plan - Korea Sales Plan_BU31035 Taiwan Interco Template 2" xfId="9259" xr:uid="{00000000-0005-0000-0000-000072210000}"/>
    <cellStyle name="_Sino-US MetLife_2009-2011 Plan - Korea Sales Plan_IT_Investments_" xfId="9260" xr:uid="{00000000-0005-0000-0000-000073210000}"/>
    <cellStyle name="_Sino-US MetLife_2009-2011 Plan - Korea Sales Plan_IT_Investments_ 2" xfId="9261" xr:uid="{00000000-0005-0000-0000-000074210000}"/>
    <cellStyle name="_Sino-US MetLife_2009-2011 Plan - Korea Sales Plan_Q1_2011 IT TP Corp Svcs Excl FFI" xfId="9262" xr:uid="{00000000-0005-0000-0000-000075210000}"/>
    <cellStyle name="_Sino-US MetLife_2009-2011 Plan - Korea Sales Plan_Q1_2011 IT TP Corp Svcs Excl FFI 2" xfId="9263" xr:uid="{00000000-0005-0000-0000-000076210000}"/>
    <cellStyle name="_Sino-US MetLife_2009-2011 Plan - Taiwan Sales Plan" xfId="9264" xr:uid="{00000000-0005-0000-0000-000077210000}"/>
    <cellStyle name="_Sino-US MetLife_2009-2011 Plan - Taiwan Sales Plan 2" xfId="9265" xr:uid="{00000000-0005-0000-0000-000078210000}"/>
    <cellStyle name="_Sino-US MetLife_2009-2011 Plan - Taiwan Sales Plan_03Q11 Australia US TP OB Invoice Final" xfId="9266" xr:uid="{00000000-0005-0000-0000-000079210000}"/>
    <cellStyle name="_Sino-US MetLife_2009-2011 Plan - Taiwan Sales Plan_03Q11 Australia US TP OB Invoice Final 2" xfId="9267" xr:uid="{00000000-0005-0000-0000-00007A210000}"/>
    <cellStyle name="_Sino-US MetLife_2009-2011 Plan - Taiwan Sales Plan_2010_Q2_IT" xfId="9268" xr:uid="{00000000-0005-0000-0000-00007B210000}"/>
    <cellStyle name="_Sino-US MetLife_2009-2011 Plan - Taiwan Sales Plan_2010_Q2_IT 2" xfId="9269" xr:uid="{00000000-0005-0000-0000-00007C210000}"/>
    <cellStyle name="_Sino-US MetLife_2009-2011 Plan - Taiwan Sales Plan_2010_Q3_TP_Summary_TPO" xfId="9270" xr:uid="{00000000-0005-0000-0000-00007D210000}"/>
    <cellStyle name="_Sino-US MetLife_2009-2011 Plan - Taiwan Sales Plan_2010_Q3_TP_Summary_TPO 2" xfId="9271" xr:uid="{00000000-0005-0000-0000-00007E210000}"/>
    <cellStyle name="_Sino-US MetLife_2009-2011 Plan - Taiwan Sales Plan_2Q2011 Expat " xfId="9272" xr:uid="{00000000-0005-0000-0000-00007F210000}"/>
    <cellStyle name="_Sino-US MetLife_2009-2011 Plan - Taiwan Sales Plan_2Q2011 Expat  2" xfId="9273" xr:uid="{00000000-0005-0000-0000-000080210000}"/>
    <cellStyle name="_Sino-US MetLife_2009-2011 Plan - Taiwan Sales Plan_3Q2011_TP_Outbound_Grid_ongoing (version 4)" xfId="9274" xr:uid="{00000000-0005-0000-0000-000081210000}"/>
    <cellStyle name="_Sino-US MetLife_2009-2011 Plan - Taiwan Sales Plan_3Q2011_TP_Outbound_Grid_ongoing (version 4) 2" xfId="9275" xr:uid="{00000000-0005-0000-0000-000082210000}"/>
    <cellStyle name="_Sino-US MetLife_2009-2011 Plan - Taiwan Sales Plan_3Q2011_TP_Outbound_Grid_ongoing (version 4) backup" xfId="9276" xr:uid="{00000000-0005-0000-0000-000083210000}"/>
    <cellStyle name="_Sino-US MetLife_2009-2011 Plan - Taiwan Sales Plan_3Q2011_TP_Outbound_Grid_ongoing (version 4) backup 2" xfId="9277" xr:uid="{00000000-0005-0000-0000-000084210000}"/>
    <cellStyle name="_Sino-US MetLife_2009-2011 Plan - Taiwan Sales Plan_3Q2011_TP_Outbound_Grid_ongoing v2" xfId="9278" xr:uid="{00000000-0005-0000-0000-000085210000}"/>
    <cellStyle name="_Sino-US MetLife_2009-2011 Plan - Taiwan Sales Plan_3Q2011_TP_Outbound_Grid_ongoing v2 2" xfId="9279" xr:uid="{00000000-0005-0000-0000-000086210000}"/>
    <cellStyle name="_Sino-US MetLife_2009-2011 Plan - Taiwan Sales Plan_BU31035 Taiwan Interco Template" xfId="9280" xr:uid="{00000000-0005-0000-0000-000087210000}"/>
    <cellStyle name="_Sino-US MetLife_2009-2011 Plan - Taiwan Sales Plan_BU31035 Taiwan Interco Template 2" xfId="9281" xr:uid="{00000000-0005-0000-0000-000088210000}"/>
    <cellStyle name="_Sino-US MetLife_2009-2011 Plan - Taiwan Sales Plan_IT_Investments_" xfId="9282" xr:uid="{00000000-0005-0000-0000-000089210000}"/>
    <cellStyle name="_Sino-US MetLife_2009-2011 Plan - Taiwan Sales Plan_IT_Investments_ 2" xfId="9283" xr:uid="{00000000-0005-0000-0000-00008A210000}"/>
    <cellStyle name="_Sino-US MetLife_2009-2011 Plan - Taiwan Sales Plan_Q1_2011 IT TP Corp Svcs Excl FFI" xfId="9284" xr:uid="{00000000-0005-0000-0000-00008B210000}"/>
    <cellStyle name="_Sino-US MetLife_2009-2011 Plan - Taiwan Sales Plan_Q1_2011 IT TP Corp Svcs Excl FFI 2" xfId="9285" xr:uid="{00000000-0005-0000-0000-00008C210000}"/>
    <cellStyle name="_Sino-US MetLife_2010_Q2_IT" xfId="9286" xr:uid="{00000000-0005-0000-0000-00008D210000}"/>
    <cellStyle name="_Sino-US MetLife_2010_Q2_IT 2" xfId="9287" xr:uid="{00000000-0005-0000-0000-00008E210000}"/>
    <cellStyle name="_Sino-US MetLife_2010_Q3_TP_Summary_TPO" xfId="9288" xr:uid="{00000000-0005-0000-0000-00008F210000}"/>
    <cellStyle name="_Sino-US MetLife_2010_Q3_TP_Summary_TPO 2" xfId="9289" xr:uid="{00000000-0005-0000-0000-000090210000}"/>
    <cellStyle name="_Sino-US MetLife_2Q2011 Expat " xfId="9290" xr:uid="{00000000-0005-0000-0000-000091210000}"/>
    <cellStyle name="_Sino-US MetLife_2Q2011 Expat  2" xfId="9291" xr:uid="{00000000-0005-0000-0000-000092210000}"/>
    <cellStyle name="_Sino-US MetLife_3Q2011_TP_Outbound_Grid_ongoing (version 4)" xfId="9292" xr:uid="{00000000-0005-0000-0000-000093210000}"/>
    <cellStyle name="_Sino-US MetLife_3Q2011_TP_Outbound_Grid_ongoing (version 4) 2" xfId="9293" xr:uid="{00000000-0005-0000-0000-000094210000}"/>
    <cellStyle name="_Sino-US MetLife_3Q2011_TP_Outbound_Grid_ongoing (version 4) backup" xfId="9294" xr:uid="{00000000-0005-0000-0000-000095210000}"/>
    <cellStyle name="_Sino-US MetLife_3Q2011_TP_Outbound_Grid_ongoing (version 4) backup 2" xfId="9295" xr:uid="{00000000-0005-0000-0000-000096210000}"/>
    <cellStyle name="_Sino-US MetLife_3Q2011_TP_Outbound_Grid_ongoing v2" xfId="9296" xr:uid="{00000000-0005-0000-0000-000097210000}"/>
    <cellStyle name="_Sino-US MetLife_3Q2011_TP_Outbound_Grid_ongoing v2 2" xfId="9297" xr:uid="{00000000-0005-0000-0000-000098210000}"/>
    <cellStyle name="_Sino-US MetLife_BU31035 Taiwan Interco Template" xfId="9298" xr:uid="{00000000-0005-0000-0000-000099210000}"/>
    <cellStyle name="_Sino-US MetLife_BU31035 Taiwan Interco Template 2" xfId="9299" xr:uid="{00000000-0005-0000-0000-00009A210000}"/>
    <cellStyle name="_Sino-US MetLife_China Beijing 09 HO Act" xfId="9300" xr:uid="{00000000-0005-0000-0000-00009B210000}"/>
    <cellStyle name="_Sino-US MetLife_China Beijing 09 HO Act 2" xfId="9301" xr:uid="{00000000-0005-0000-0000-00009C210000}"/>
    <cellStyle name="_Sino-US MetLife_China Beijing 09 HO Act_03Q11 Australia US TP OB Invoice Final" xfId="9302" xr:uid="{00000000-0005-0000-0000-00009D210000}"/>
    <cellStyle name="_Sino-US MetLife_China Beijing 09 HO Act_03Q11 Australia US TP OB Invoice Final 2" xfId="9303" xr:uid="{00000000-0005-0000-0000-00009E210000}"/>
    <cellStyle name="_Sino-US MetLife_China Beijing 09 HO Act_2010_Q2_IT" xfId="9304" xr:uid="{00000000-0005-0000-0000-00009F210000}"/>
    <cellStyle name="_Sino-US MetLife_China Beijing 09 HO Act_2010_Q2_IT 2" xfId="9305" xr:uid="{00000000-0005-0000-0000-0000A0210000}"/>
    <cellStyle name="_Sino-US MetLife_China Beijing 09 HO Act_2010_Q3_TP_Summary_TPO" xfId="9306" xr:uid="{00000000-0005-0000-0000-0000A1210000}"/>
    <cellStyle name="_Sino-US MetLife_China Beijing 09 HO Act_2010_Q3_TP_Summary_TPO 2" xfId="9307" xr:uid="{00000000-0005-0000-0000-0000A2210000}"/>
    <cellStyle name="_Sino-US MetLife_China Beijing 09 HO Act_2Q2011 Expat " xfId="9308" xr:uid="{00000000-0005-0000-0000-0000A3210000}"/>
    <cellStyle name="_Sino-US MetLife_China Beijing 09 HO Act_2Q2011 Expat  2" xfId="9309" xr:uid="{00000000-0005-0000-0000-0000A4210000}"/>
    <cellStyle name="_Sino-US MetLife_China Beijing 09 HO Act_3Q2011_TP_Outbound_Grid_ongoing (version 4)" xfId="9310" xr:uid="{00000000-0005-0000-0000-0000A5210000}"/>
    <cellStyle name="_Sino-US MetLife_China Beijing 09 HO Act_3Q2011_TP_Outbound_Grid_ongoing (version 4) 2" xfId="9311" xr:uid="{00000000-0005-0000-0000-0000A6210000}"/>
    <cellStyle name="_Sino-US MetLife_China Beijing 09 HO Act_3Q2011_TP_Outbound_Grid_ongoing (version 4) backup" xfId="9312" xr:uid="{00000000-0005-0000-0000-0000A7210000}"/>
    <cellStyle name="_Sino-US MetLife_China Beijing 09 HO Act_3Q2011_TP_Outbound_Grid_ongoing (version 4) backup 2" xfId="9313" xr:uid="{00000000-0005-0000-0000-0000A8210000}"/>
    <cellStyle name="_Sino-US MetLife_China Beijing 09 HO Act_3Q2011_TP_Outbound_Grid_ongoing v2" xfId="9314" xr:uid="{00000000-0005-0000-0000-0000A9210000}"/>
    <cellStyle name="_Sino-US MetLife_China Beijing 09 HO Act_3Q2011_TP_Outbound_Grid_ongoing v2 2" xfId="9315" xr:uid="{00000000-0005-0000-0000-0000AA210000}"/>
    <cellStyle name="_Sino-US MetLife_China Beijing 09 HO Act_BU31035 Taiwan Interco Template" xfId="9316" xr:uid="{00000000-0005-0000-0000-0000AB210000}"/>
    <cellStyle name="_Sino-US MetLife_China Beijing 09 HO Act_BU31035 Taiwan Interco Template 2" xfId="9317" xr:uid="{00000000-0005-0000-0000-0000AC210000}"/>
    <cellStyle name="_Sino-US MetLife_China Beijing 09 HO Act_IT_Investments_" xfId="9318" xr:uid="{00000000-0005-0000-0000-0000AD210000}"/>
    <cellStyle name="_Sino-US MetLife_China Beijing 09 HO Act_IT_Investments_ 2" xfId="9319" xr:uid="{00000000-0005-0000-0000-0000AE210000}"/>
    <cellStyle name="_Sino-US MetLife_China Beijing 09 HO Act_Q1_2011 IT TP Corp Svcs Excl FFI" xfId="9320" xr:uid="{00000000-0005-0000-0000-0000AF210000}"/>
    <cellStyle name="_Sino-US MetLife_China Beijing 09 HO Act_Q1_2011 IT TP Corp Svcs Excl FFI 2" xfId="9321" xr:uid="{00000000-0005-0000-0000-0000B0210000}"/>
    <cellStyle name="_Sino-US MetLife_China Beijing 09 Org Act" xfId="9322" xr:uid="{00000000-0005-0000-0000-0000B1210000}"/>
    <cellStyle name="_Sino-US MetLife_China Beijing 09 Org Act 2" xfId="9323" xr:uid="{00000000-0005-0000-0000-0000B2210000}"/>
    <cellStyle name="_Sino-US MetLife_China Beijing 09 Org Act_03Q11 Australia US TP OB Invoice Final" xfId="9324" xr:uid="{00000000-0005-0000-0000-0000B3210000}"/>
    <cellStyle name="_Sino-US MetLife_China Beijing 09 Org Act_03Q11 Australia US TP OB Invoice Final 2" xfId="9325" xr:uid="{00000000-0005-0000-0000-0000B4210000}"/>
    <cellStyle name="_Sino-US MetLife_China Beijing 09 Org Act_2010_Q2_IT" xfId="9326" xr:uid="{00000000-0005-0000-0000-0000B5210000}"/>
    <cellStyle name="_Sino-US MetLife_China Beijing 09 Org Act_2010_Q2_IT 2" xfId="9327" xr:uid="{00000000-0005-0000-0000-0000B6210000}"/>
    <cellStyle name="_Sino-US MetLife_China Beijing 09 Org Act_2010_Q3_TP_Summary_TPO" xfId="9328" xr:uid="{00000000-0005-0000-0000-0000B7210000}"/>
    <cellStyle name="_Sino-US MetLife_China Beijing 09 Org Act_2010_Q3_TP_Summary_TPO 2" xfId="9329" xr:uid="{00000000-0005-0000-0000-0000B8210000}"/>
    <cellStyle name="_Sino-US MetLife_China Beijing 09 Org Act_2Q2011 Expat " xfId="9330" xr:uid="{00000000-0005-0000-0000-0000B9210000}"/>
    <cellStyle name="_Sino-US MetLife_China Beijing 09 Org Act_2Q2011 Expat  2" xfId="9331" xr:uid="{00000000-0005-0000-0000-0000BA210000}"/>
    <cellStyle name="_Sino-US MetLife_China Beijing 09 Org Act_3Q2011_TP_Outbound_Grid_ongoing (version 4)" xfId="9332" xr:uid="{00000000-0005-0000-0000-0000BB210000}"/>
    <cellStyle name="_Sino-US MetLife_China Beijing 09 Org Act_3Q2011_TP_Outbound_Grid_ongoing (version 4) 2" xfId="9333" xr:uid="{00000000-0005-0000-0000-0000BC210000}"/>
    <cellStyle name="_Sino-US MetLife_China Beijing 09 Org Act_3Q2011_TP_Outbound_Grid_ongoing (version 4) backup" xfId="9334" xr:uid="{00000000-0005-0000-0000-0000BD210000}"/>
    <cellStyle name="_Sino-US MetLife_China Beijing 09 Org Act_3Q2011_TP_Outbound_Grid_ongoing (version 4) backup 2" xfId="9335" xr:uid="{00000000-0005-0000-0000-0000BE210000}"/>
    <cellStyle name="_Sino-US MetLife_China Beijing 09 Org Act_3Q2011_TP_Outbound_Grid_ongoing v2" xfId="9336" xr:uid="{00000000-0005-0000-0000-0000BF210000}"/>
    <cellStyle name="_Sino-US MetLife_China Beijing 09 Org Act_3Q2011_TP_Outbound_Grid_ongoing v2 2" xfId="9337" xr:uid="{00000000-0005-0000-0000-0000C0210000}"/>
    <cellStyle name="_Sino-US MetLife_China Beijing 09 Org Act_BU31035 Taiwan Interco Template" xfId="9338" xr:uid="{00000000-0005-0000-0000-0000C1210000}"/>
    <cellStyle name="_Sino-US MetLife_China Beijing 09 Org Act_BU31035 Taiwan Interco Template 2" xfId="9339" xr:uid="{00000000-0005-0000-0000-0000C2210000}"/>
    <cellStyle name="_Sino-US MetLife_China Beijing 09 Org Act_IT_Investments_" xfId="9340" xr:uid="{00000000-0005-0000-0000-0000C3210000}"/>
    <cellStyle name="_Sino-US MetLife_China Beijing 09 Org Act_IT_Investments_ 2" xfId="9341" xr:uid="{00000000-0005-0000-0000-0000C4210000}"/>
    <cellStyle name="_Sino-US MetLife_China Beijing 09 Org Act_Q1_2011 IT TP Corp Svcs Excl FFI" xfId="9342" xr:uid="{00000000-0005-0000-0000-0000C5210000}"/>
    <cellStyle name="_Sino-US MetLife_China Beijing 09 Org Act_Q1_2011 IT TP Corp Svcs Excl FFI 2" xfId="9343" xr:uid="{00000000-0005-0000-0000-0000C6210000}"/>
    <cellStyle name="_Sino-US MetLife_China Beijing 09 Projection" xfId="9344" xr:uid="{00000000-0005-0000-0000-0000C7210000}"/>
    <cellStyle name="_Sino-US MetLife_China Beijing 09 Projection 2" xfId="9345" xr:uid="{00000000-0005-0000-0000-0000C8210000}"/>
    <cellStyle name="_Sino-US MetLife_China Beijing 09 Projection_03Q11 Australia US TP OB Invoice Final" xfId="9346" xr:uid="{00000000-0005-0000-0000-0000C9210000}"/>
    <cellStyle name="_Sino-US MetLife_China Beijing 09 Projection_03Q11 Australia US TP OB Invoice Final 2" xfId="9347" xr:uid="{00000000-0005-0000-0000-0000CA210000}"/>
    <cellStyle name="_Sino-US MetLife_China Beijing 09 Projection_2010_Q2_IT" xfId="9348" xr:uid="{00000000-0005-0000-0000-0000CB210000}"/>
    <cellStyle name="_Sino-US MetLife_China Beijing 09 Projection_2010_Q2_IT 2" xfId="9349" xr:uid="{00000000-0005-0000-0000-0000CC210000}"/>
    <cellStyle name="_Sino-US MetLife_China Beijing 09 Projection_2010_Q3_TP_Summary_TPO" xfId="9350" xr:uid="{00000000-0005-0000-0000-0000CD210000}"/>
    <cellStyle name="_Sino-US MetLife_China Beijing 09 Projection_2010_Q3_TP_Summary_TPO 2" xfId="9351" xr:uid="{00000000-0005-0000-0000-0000CE210000}"/>
    <cellStyle name="_Sino-US MetLife_China Beijing 09 Projection_2Q2011 Expat " xfId="9352" xr:uid="{00000000-0005-0000-0000-0000CF210000}"/>
    <cellStyle name="_Sino-US MetLife_China Beijing 09 Projection_2Q2011 Expat  2" xfId="9353" xr:uid="{00000000-0005-0000-0000-0000D0210000}"/>
    <cellStyle name="_Sino-US MetLife_China Beijing 09 Projection_3Q2011_TP_Outbound_Grid_ongoing (version 4)" xfId="9354" xr:uid="{00000000-0005-0000-0000-0000D1210000}"/>
    <cellStyle name="_Sino-US MetLife_China Beijing 09 Projection_3Q2011_TP_Outbound_Grid_ongoing (version 4) 2" xfId="9355" xr:uid="{00000000-0005-0000-0000-0000D2210000}"/>
    <cellStyle name="_Sino-US MetLife_China Beijing 09 Projection_3Q2011_TP_Outbound_Grid_ongoing (version 4) backup" xfId="9356" xr:uid="{00000000-0005-0000-0000-0000D3210000}"/>
    <cellStyle name="_Sino-US MetLife_China Beijing 09 Projection_3Q2011_TP_Outbound_Grid_ongoing (version 4) backup 2" xfId="9357" xr:uid="{00000000-0005-0000-0000-0000D4210000}"/>
    <cellStyle name="_Sino-US MetLife_China Beijing 09 Projection_3Q2011_TP_Outbound_Grid_ongoing v2" xfId="9358" xr:uid="{00000000-0005-0000-0000-0000D5210000}"/>
    <cellStyle name="_Sino-US MetLife_China Beijing 09 Projection_3Q2011_TP_Outbound_Grid_ongoing v2 2" xfId="9359" xr:uid="{00000000-0005-0000-0000-0000D6210000}"/>
    <cellStyle name="_Sino-US MetLife_China Beijing 09 Projection_BU31035 Taiwan Interco Template" xfId="9360" xr:uid="{00000000-0005-0000-0000-0000D7210000}"/>
    <cellStyle name="_Sino-US MetLife_China Beijing 09 Projection_BU31035 Taiwan Interco Template 2" xfId="9361" xr:uid="{00000000-0005-0000-0000-0000D8210000}"/>
    <cellStyle name="_Sino-US MetLife_China Beijing 09 Projection_IT_Investments_" xfId="9362" xr:uid="{00000000-0005-0000-0000-0000D9210000}"/>
    <cellStyle name="_Sino-US MetLife_China Beijing 09 Projection_IT_Investments_ 2" xfId="9363" xr:uid="{00000000-0005-0000-0000-0000DA210000}"/>
    <cellStyle name="_Sino-US MetLife_China Beijing 09 Projection_Q1_2011 IT TP Corp Svcs Excl FFI" xfId="9364" xr:uid="{00000000-0005-0000-0000-0000DB210000}"/>
    <cellStyle name="_Sino-US MetLife_China Beijing 09 Projection_Q1_2011 IT TP Corp Svcs Excl FFI 2" xfId="9365" xr:uid="{00000000-0005-0000-0000-0000DC210000}"/>
    <cellStyle name="_Sino-US MetLife_IT_Investments_" xfId="9366" xr:uid="{00000000-0005-0000-0000-0000DD210000}"/>
    <cellStyle name="_Sino-US MetLife_IT_Investments_ 2" xfId="9367" xr:uid="{00000000-0005-0000-0000-0000DE210000}"/>
    <cellStyle name="_Sino-US MetLife_Kor 09 Org Act" xfId="9368" xr:uid="{00000000-0005-0000-0000-0000DF210000}"/>
    <cellStyle name="_Sino-US MetLife_Kor 09 Org Act 2" xfId="9369" xr:uid="{00000000-0005-0000-0000-0000E0210000}"/>
    <cellStyle name="_Sino-US MetLife_Kor 09 Org Act_03Q11 Australia US TP OB Invoice Final" xfId="9370" xr:uid="{00000000-0005-0000-0000-0000E1210000}"/>
    <cellStyle name="_Sino-US MetLife_Kor 09 Org Act_03Q11 Australia US TP OB Invoice Final 2" xfId="9371" xr:uid="{00000000-0005-0000-0000-0000E2210000}"/>
    <cellStyle name="_Sino-US MetLife_Kor 09 Org Act_2010_Q2_IT" xfId="9372" xr:uid="{00000000-0005-0000-0000-0000E3210000}"/>
    <cellStyle name="_Sino-US MetLife_Kor 09 Org Act_2010_Q2_IT 2" xfId="9373" xr:uid="{00000000-0005-0000-0000-0000E4210000}"/>
    <cellStyle name="_Sino-US MetLife_Kor 09 Org Act_2010_Q3_TP_Summary_TPO" xfId="9374" xr:uid="{00000000-0005-0000-0000-0000E5210000}"/>
    <cellStyle name="_Sino-US MetLife_Kor 09 Org Act_2010_Q3_TP_Summary_TPO 2" xfId="9375" xr:uid="{00000000-0005-0000-0000-0000E6210000}"/>
    <cellStyle name="_Sino-US MetLife_Kor 09 Org Act_2Q2011 Expat " xfId="9376" xr:uid="{00000000-0005-0000-0000-0000E7210000}"/>
    <cellStyle name="_Sino-US MetLife_Kor 09 Org Act_2Q2011 Expat  2" xfId="9377" xr:uid="{00000000-0005-0000-0000-0000E8210000}"/>
    <cellStyle name="_Sino-US MetLife_Kor 09 Org Act_3Q2011_TP_Outbound_Grid_ongoing (version 4)" xfId="9378" xr:uid="{00000000-0005-0000-0000-0000E9210000}"/>
    <cellStyle name="_Sino-US MetLife_Kor 09 Org Act_3Q2011_TP_Outbound_Grid_ongoing (version 4) 2" xfId="9379" xr:uid="{00000000-0005-0000-0000-0000EA210000}"/>
    <cellStyle name="_Sino-US MetLife_Kor 09 Org Act_3Q2011_TP_Outbound_Grid_ongoing (version 4) backup" xfId="9380" xr:uid="{00000000-0005-0000-0000-0000EB210000}"/>
    <cellStyle name="_Sino-US MetLife_Kor 09 Org Act_3Q2011_TP_Outbound_Grid_ongoing (version 4) backup 2" xfId="9381" xr:uid="{00000000-0005-0000-0000-0000EC210000}"/>
    <cellStyle name="_Sino-US MetLife_Kor 09 Org Act_3Q2011_TP_Outbound_Grid_ongoing v2" xfId="9382" xr:uid="{00000000-0005-0000-0000-0000ED210000}"/>
    <cellStyle name="_Sino-US MetLife_Kor 09 Org Act_3Q2011_TP_Outbound_Grid_ongoing v2 2" xfId="9383" xr:uid="{00000000-0005-0000-0000-0000EE210000}"/>
    <cellStyle name="_Sino-US MetLife_Kor 09 Org Act_BU31035 Taiwan Interco Template" xfId="9384" xr:uid="{00000000-0005-0000-0000-0000EF210000}"/>
    <cellStyle name="_Sino-US MetLife_Kor 09 Org Act_BU31035 Taiwan Interco Template 2" xfId="9385" xr:uid="{00000000-0005-0000-0000-0000F0210000}"/>
    <cellStyle name="_Sino-US MetLife_Kor 09 Org Act_IT_Investments_" xfId="9386" xr:uid="{00000000-0005-0000-0000-0000F1210000}"/>
    <cellStyle name="_Sino-US MetLife_Kor 09 Org Act_IT_Investments_ 2" xfId="9387" xr:uid="{00000000-0005-0000-0000-0000F2210000}"/>
    <cellStyle name="_Sino-US MetLife_Kor 09 Org Act_Q1_2011 IT TP Corp Svcs Excl FFI" xfId="9388" xr:uid="{00000000-0005-0000-0000-0000F3210000}"/>
    <cellStyle name="_Sino-US MetLife_Kor 09 Org Act_Q1_2011 IT TP Corp Svcs Excl FFI 2" xfId="9389" xr:uid="{00000000-0005-0000-0000-0000F4210000}"/>
    <cellStyle name="_Sino-US MetLife_Q1_2011 IT TP Corp Svcs Excl FFI" xfId="9390" xr:uid="{00000000-0005-0000-0000-0000F5210000}"/>
    <cellStyle name="_Sino-US MetLife_Q1_2011 IT TP Corp Svcs Excl FFI 2" xfId="9391" xr:uid="{00000000-0005-0000-0000-0000F6210000}"/>
    <cellStyle name="_Software" xfId="394" xr:uid="{00000000-0005-0000-0000-0000F7210000}"/>
    <cellStyle name="_SOFTWARE_1" xfId="395" xr:uid="{00000000-0005-0000-0000-0000F8210000}"/>
    <cellStyle name="_SOFTWARE_1_DEVOLUÇÃO DE COMPETENCIA" xfId="9392" xr:uid="{00000000-0005-0000-0000-0000F9210000}"/>
    <cellStyle name="_Software_2" xfId="9393" xr:uid="{00000000-0005-0000-0000-0000FA210000}"/>
    <cellStyle name="_Software_2_Check USGAAP" xfId="9394" xr:uid="{00000000-0005-0000-0000-0000FB210000}"/>
    <cellStyle name="_Software_2_Check USGAAP_DEVOLUÇÃO DE COMPETENCIA" xfId="9395" xr:uid="{00000000-0005-0000-0000-0000FC210000}"/>
    <cellStyle name="_Software_2_DEVOLUÇÃO DE COMPETENCIA" xfId="9396" xr:uid="{00000000-0005-0000-0000-0000FD210000}"/>
    <cellStyle name="_Software_2_OP Invest" xfId="9397" xr:uid="{00000000-0005-0000-0000-0000FE210000}"/>
    <cellStyle name="_Software_2_OP Invest_DEVOLUÇÃO DE COMPETENCIA" xfId="9398" xr:uid="{00000000-0005-0000-0000-0000FF210000}"/>
    <cellStyle name="_Software_2_Sheet2" xfId="9399" xr:uid="{00000000-0005-0000-0000-000000220000}"/>
    <cellStyle name="_Software_2_Sheet2_HFM Dental" xfId="9400" xr:uid="{00000000-0005-0000-0000-000001220000}"/>
    <cellStyle name="_Software_APLICAÇÃO" xfId="9401" xr:uid="{00000000-0005-0000-0000-000002220000}"/>
    <cellStyle name="_Software_APLICAÇÃO_HFM Dental" xfId="9402" xr:uid="{00000000-0005-0000-0000-000003220000}"/>
    <cellStyle name="_Software_Check USGAAP" xfId="9403" xr:uid="{00000000-0005-0000-0000-000004220000}"/>
    <cellStyle name="_Software_Check USGAAP_DEVOLUÇÃO DE COMPETENCIA" xfId="9404" xr:uid="{00000000-0005-0000-0000-000005220000}"/>
    <cellStyle name="_Software_DEVOLUÇÃO DE COMPETENCIA" xfId="9405" xr:uid="{00000000-0005-0000-0000-000006220000}"/>
    <cellStyle name="_Software_HFM" xfId="9406" xr:uid="{00000000-0005-0000-0000-000007220000}"/>
    <cellStyle name="_Software_HFM_APLICAÇÃO" xfId="9407" xr:uid="{00000000-0005-0000-0000-000008220000}"/>
    <cellStyle name="_Software_HFM_APLICAÇÃO_HFM Dental" xfId="9408" xr:uid="{00000000-0005-0000-0000-000009220000}"/>
    <cellStyle name="_Software_HFM_Check USGAAP" xfId="9409" xr:uid="{00000000-0005-0000-0000-00000A220000}"/>
    <cellStyle name="_Software_HFM_Check USGAAP_DEVOLUÇÃO DE COMPETENCIA" xfId="9410" xr:uid="{00000000-0005-0000-0000-00000B220000}"/>
    <cellStyle name="_Software_HFM_DEVOLUÇÃO DE COMPETENCIA" xfId="9411" xr:uid="{00000000-0005-0000-0000-00000C220000}"/>
    <cellStyle name="_Software_HFM_OP Invest" xfId="9412" xr:uid="{00000000-0005-0000-0000-00000D220000}"/>
    <cellStyle name="_Software_HFM_OP Invest_DEVOLUÇÃO DE COMPETENCIA" xfId="9413" xr:uid="{00000000-0005-0000-0000-00000E220000}"/>
    <cellStyle name="_Software_HFM_RECLAS DEPREC" xfId="9414" xr:uid="{00000000-0005-0000-0000-00000F220000}"/>
    <cellStyle name="_Software_HFM_SUPORTE ASTROMIG" xfId="9415" xr:uid="{00000000-0005-0000-0000-000010220000}"/>
    <cellStyle name="_Software_IRenda" xfId="9416" xr:uid="{00000000-0005-0000-0000-000011220000}"/>
    <cellStyle name="_Software_IRenda_APLICAÇÃO" xfId="9417" xr:uid="{00000000-0005-0000-0000-000012220000}"/>
    <cellStyle name="_Software_IRenda_APLICAÇÃO_HFM Dental" xfId="9418" xr:uid="{00000000-0005-0000-0000-000013220000}"/>
    <cellStyle name="_Software_IRenda_Check USGAAP" xfId="9419" xr:uid="{00000000-0005-0000-0000-000014220000}"/>
    <cellStyle name="_Software_IRenda_Check USGAAP_DEVOLUÇÃO DE COMPETENCIA" xfId="9420" xr:uid="{00000000-0005-0000-0000-000015220000}"/>
    <cellStyle name="_Software_IRenda_DEVOLUÇÃO DE COMPETENCIA" xfId="9421" xr:uid="{00000000-0005-0000-0000-000016220000}"/>
    <cellStyle name="_Software_IRenda_OP Invest" xfId="9422" xr:uid="{00000000-0005-0000-0000-000017220000}"/>
    <cellStyle name="_Software_IRenda_OP Invest_DEVOLUÇÃO DE COMPETENCIA" xfId="9423" xr:uid="{00000000-0005-0000-0000-000018220000}"/>
    <cellStyle name="_Software_LANÇAMENTO" xfId="9424" xr:uid="{00000000-0005-0000-0000-000019220000}"/>
    <cellStyle name="_Software_LANÇAMENTO_APLICAÇÃO" xfId="9425" xr:uid="{00000000-0005-0000-0000-00001A220000}"/>
    <cellStyle name="_Software_LANÇAMENTO_APLICAÇÃO_HFM Dental" xfId="9426" xr:uid="{00000000-0005-0000-0000-00001B220000}"/>
    <cellStyle name="_Software_LANÇAMENTO_Check USGAAP" xfId="9427" xr:uid="{00000000-0005-0000-0000-00001C220000}"/>
    <cellStyle name="_Software_LANÇAMENTO_Check USGAAP_DEVOLUÇÃO DE COMPETENCIA" xfId="9428" xr:uid="{00000000-0005-0000-0000-00001D220000}"/>
    <cellStyle name="_Software_LANÇAMENTO_DEVOLUÇÃO DE COMPETENCIA" xfId="9429" xr:uid="{00000000-0005-0000-0000-00001E220000}"/>
    <cellStyle name="_Software_LANÇAMENTO_OP Invest" xfId="9430" xr:uid="{00000000-0005-0000-0000-00001F220000}"/>
    <cellStyle name="_Software_LANÇAMENTO_OP Invest_DEVOLUÇÃO DE COMPETENCIA" xfId="9431" xr:uid="{00000000-0005-0000-0000-000020220000}"/>
    <cellStyle name="_Software_LANÇAMENTO_RECLAS DEPREC" xfId="9432" xr:uid="{00000000-0005-0000-0000-000021220000}"/>
    <cellStyle name="_Software_LANÇAMENTO_SUPORTE ASTROMIG" xfId="9433" xr:uid="{00000000-0005-0000-0000-000022220000}"/>
    <cellStyle name="_Software_LOTE (2)" xfId="9434" xr:uid="{00000000-0005-0000-0000-000023220000}"/>
    <cellStyle name="_Software_LOTE (2)_Check USGAAP" xfId="9435" xr:uid="{00000000-0005-0000-0000-000024220000}"/>
    <cellStyle name="_Software_LOTE (2)_Check USGAAP_DEVOLUÇÃO DE COMPETENCIA" xfId="9436" xr:uid="{00000000-0005-0000-0000-000025220000}"/>
    <cellStyle name="_Software_LOTE (2)_DEVOLUÇÃO DE COMPETENCIA" xfId="9437" xr:uid="{00000000-0005-0000-0000-000026220000}"/>
    <cellStyle name="_Software_LOTE (2)_HFM Dental" xfId="9438" xr:uid="{00000000-0005-0000-0000-000027220000}"/>
    <cellStyle name="_Software_LOTE (2)_OP Invest" xfId="9439" xr:uid="{00000000-0005-0000-0000-000028220000}"/>
    <cellStyle name="_Software_LOTE (2)_OP Invest_DEVOLUÇÃO DE COMPETENCIA" xfId="9440" xr:uid="{00000000-0005-0000-0000-000029220000}"/>
    <cellStyle name="_Software_LOTE (2)_Sheet2" xfId="9441" xr:uid="{00000000-0005-0000-0000-00002A220000}"/>
    <cellStyle name="_Software_LOTE (2)_Sheet2_RECLAS DEPREC" xfId="9442" xr:uid="{00000000-0005-0000-0000-00002B220000}"/>
    <cellStyle name="_Software_OP Invest" xfId="9443" xr:uid="{00000000-0005-0000-0000-00002C220000}"/>
    <cellStyle name="_Software_OP Invest_DEVOLUÇÃO DE COMPETENCIA" xfId="9444" xr:uid="{00000000-0005-0000-0000-00002D220000}"/>
    <cellStyle name="_Software_Plan3" xfId="9445" xr:uid="{00000000-0005-0000-0000-00002E220000}"/>
    <cellStyle name="_Software_Plan3_APLICAÇÃO" xfId="9446" xr:uid="{00000000-0005-0000-0000-00002F220000}"/>
    <cellStyle name="_Software_Plan3_APLICAÇÃO_HFM Dental" xfId="9447" xr:uid="{00000000-0005-0000-0000-000030220000}"/>
    <cellStyle name="_Software_Plan3_Check USGAAP" xfId="9448" xr:uid="{00000000-0005-0000-0000-000031220000}"/>
    <cellStyle name="_Software_Plan3_Check USGAAP_DEVOLUÇÃO DE COMPETENCIA" xfId="9449" xr:uid="{00000000-0005-0000-0000-000032220000}"/>
    <cellStyle name="_Software_Plan3_DEVOLUÇÃO DE COMPETENCIA" xfId="9450" xr:uid="{00000000-0005-0000-0000-000033220000}"/>
    <cellStyle name="_Software_Plan3_OP Invest" xfId="9451" xr:uid="{00000000-0005-0000-0000-000034220000}"/>
    <cellStyle name="_Software_Plan3_OP Invest_DEVOLUÇÃO DE COMPETENCIA" xfId="9452" xr:uid="{00000000-0005-0000-0000-000035220000}"/>
    <cellStyle name="_Software_Plan3_RECLAS DEPREC" xfId="9453" xr:uid="{00000000-0005-0000-0000-000036220000}"/>
    <cellStyle name="_Software_Plan3_SUPORTE ASTROMIG" xfId="9454" xr:uid="{00000000-0005-0000-0000-000037220000}"/>
    <cellStyle name="_Software_Prov Civeis" xfId="9455" xr:uid="{00000000-0005-0000-0000-000038220000}"/>
    <cellStyle name="_Software_RECLAS DEPREC" xfId="9456" xr:uid="{00000000-0005-0000-0000-000039220000}"/>
    <cellStyle name="_Software_Sheet9" xfId="9457" xr:uid="{00000000-0005-0000-0000-00003A220000}"/>
    <cellStyle name="_Software_Sheet9_APLICAÇÃO" xfId="9458" xr:uid="{00000000-0005-0000-0000-00003B220000}"/>
    <cellStyle name="_Software_Sheet9_APLICAÇÃO_HFM Dental" xfId="9459" xr:uid="{00000000-0005-0000-0000-00003C220000}"/>
    <cellStyle name="_Software_Sheet9_Check USGAAP" xfId="9460" xr:uid="{00000000-0005-0000-0000-00003D220000}"/>
    <cellStyle name="_Software_Sheet9_Check USGAAP_DEVOLUÇÃO DE COMPETENCIA" xfId="9461" xr:uid="{00000000-0005-0000-0000-00003E220000}"/>
    <cellStyle name="_Software_Sheet9_DEVOLUÇÃO DE COMPETENCIA" xfId="9462" xr:uid="{00000000-0005-0000-0000-00003F220000}"/>
    <cellStyle name="_Software_Sheet9_OP Invest" xfId="9463" xr:uid="{00000000-0005-0000-0000-000040220000}"/>
    <cellStyle name="_Software_Sheet9_OP Invest_DEVOLUÇÃO DE COMPETENCIA" xfId="9464" xr:uid="{00000000-0005-0000-0000-000041220000}"/>
    <cellStyle name="_Software_Software2" xfId="9465" xr:uid="{00000000-0005-0000-0000-000042220000}"/>
    <cellStyle name="_Software_Software2_Check USGAAP" xfId="9466" xr:uid="{00000000-0005-0000-0000-000043220000}"/>
    <cellStyle name="_Software_Software2_Check USGAAP_DEVOLUÇÃO DE COMPETENCIA" xfId="9467" xr:uid="{00000000-0005-0000-0000-000044220000}"/>
    <cellStyle name="_Software_Software2_DEVOLUÇÃO DE COMPETENCIA" xfId="9468" xr:uid="{00000000-0005-0000-0000-000045220000}"/>
    <cellStyle name="_Software_Software2_OP Invest" xfId="9469" xr:uid="{00000000-0005-0000-0000-000046220000}"/>
    <cellStyle name="_Software_Software2_OP Invest_DEVOLUÇÃO DE COMPETENCIA" xfId="9470" xr:uid="{00000000-0005-0000-0000-000047220000}"/>
    <cellStyle name="_Software_Software2_Sheet2" xfId="9471" xr:uid="{00000000-0005-0000-0000-000048220000}"/>
    <cellStyle name="_Software_Software2_Sheet2_HFM Dental" xfId="9472" xr:uid="{00000000-0005-0000-0000-000049220000}"/>
    <cellStyle name="_Software_SUPORTE ASTROMIG" xfId="9473" xr:uid="{00000000-0005-0000-0000-00004A220000}"/>
    <cellStyle name="_Software_Trial Balance_Dental" xfId="9474" xr:uid="{00000000-0005-0000-0000-00004B220000}"/>
    <cellStyle name="_Software_Trial Balance_Dental_HFM Dental" xfId="9475" xr:uid="{00000000-0005-0000-0000-00004C220000}"/>
    <cellStyle name="_Software2" xfId="9476" xr:uid="{00000000-0005-0000-0000-00004D220000}"/>
    <cellStyle name="_Software2_APLICAÇÃO" xfId="9477" xr:uid="{00000000-0005-0000-0000-00004E220000}"/>
    <cellStyle name="_Software2_APLICAÇÃO_HFM Dental" xfId="9478" xr:uid="{00000000-0005-0000-0000-00004F220000}"/>
    <cellStyle name="_Software2_Check USGAAP" xfId="9479" xr:uid="{00000000-0005-0000-0000-000050220000}"/>
    <cellStyle name="_Software2_Check USGAAP_DEVOLUÇÃO DE COMPETENCIA" xfId="9480" xr:uid="{00000000-0005-0000-0000-000051220000}"/>
    <cellStyle name="_Software2_DEVOLUÇÃO DE COMPETENCIA" xfId="9481" xr:uid="{00000000-0005-0000-0000-000052220000}"/>
    <cellStyle name="_Software2_HFM" xfId="9482" xr:uid="{00000000-0005-0000-0000-000053220000}"/>
    <cellStyle name="_Software2_HFM_APLICAÇÃO" xfId="9483" xr:uid="{00000000-0005-0000-0000-000054220000}"/>
    <cellStyle name="_Software2_HFM_APLICAÇÃO_HFM Dental" xfId="9484" xr:uid="{00000000-0005-0000-0000-000055220000}"/>
    <cellStyle name="_Software2_HFM_Check USGAAP" xfId="9485" xr:uid="{00000000-0005-0000-0000-000056220000}"/>
    <cellStyle name="_Software2_HFM_Check USGAAP_DEVOLUÇÃO DE COMPETENCIA" xfId="9486" xr:uid="{00000000-0005-0000-0000-000057220000}"/>
    <cellStyle name="_Software2_HFM_DEVOLUÇÃO DE COMPETENCIA" xfId="9487" xr:uid="{00000000-0005-0000-0000-000058220000}"/>
    <cellStyle name="_Software2_HFM_OP Invest" xfId="9488" xr:uid="{00000000-0005-0000-0000-000059220000}"/>
    <cellStyle name="_Software2_HFM_OP Invest_DEVOLUÇÃO DE COMPETENCIA" xfId="9489" xr:uid="{00000000-0005-0000-0000-00005A220000}"/>
    <cellStyle name="_Software2_HFM_RECLAS DEPREC" xfId="9490" xr:uid="{00000000-0005-0000-0000-00005B220000}"/>
    <cellStyle name="_Software2_HFM_SUPORTE ASTROMIG" xfId="9491" xr:uid="{00000000-0005-0000-0000-00005C220000}"/>
    <cellStyle name="_Software2_IRenda" xfId="9492" xr:uid="{00000000-0005-0000-0000-00005D220000}"/>
    <cellStyle name="_Software2_IRenda_APLICAÇÃO" xfId="9493" xr:uid="{00000000-0005-0000-0000-00005E220000}"/>
    <cellStyle name="_Software2_IRenda_APLICAÇÃO_HFM Dental" xfId="9494" xr:uid="{00000000-0005-0000-0000-00005F220000}"/>
    <cellStyle name="_Software2_IRenda_Check USGAAP" xfId="9495" xr:uid="{00000000-0005-0000-0000-000060220000}"/>
    <cellStyle name="_Software2_IRenda_Check USGAAP_DEVOLUÇÃO DE COMPETENCIA" xfId="9496" xr:uid="{00000000-0005-0000-0000-000061220000}"/>
    <cellStyle name="_Software2_IRenda_DEVOLUÇÃO DE COMPETENCIA" xfId="9497" xr:uid="{00000000-0005-0000-0000-000062220000}"/>
    <cellStyle name="_Software2_IRenda_OP Invest" xfId="9498" xr:uid="{00000000-0005-0000-0000-000063220000}"/>
    <cellStyle name="_Software2_IRenda_OP Invest_DEVOLUÇÃO DE COMPETENCIA" xfId="9499" xr:uid="{00000000-0005-0000-0000-000064220000}"/>
    <cellStyle name="_Software2_LANÇAMENTO" xfId="9500" xr:uid="{00000000-0005-0000-0000-000065220000}"/>
    <cellStyle name="_Software2_LANÇAMENTO_APLICAÇÃO" xfId="9501" xr:uid="{00000000-0005-0000-0000-000066220000}"/>
    <cellStyle name="_Software2_LANÇAMENTO_APLICAÇÃO_HFM Dental" xfId="9502" xr:uid="{00000000-0005-0000-0000-000067220000}"/>
    <cellStyle name="_Software2_LANÇAMENTO_Check USGAAP" xfId="9503" xr:uid="{00000000-0005-0000-0000-000068220000}"/>
    <cellStyle name="_Software2_LANÇAMENTO_Check USGAAP_DEVOLUÇÃO DE COMPETENCIA" xfId="9504" xr:uid="{00000000-0005-0000-0000-000069220000}"/>
    <cellStyle name="_Software2_LANÇAMENTO_DEVOLUÇÃO DE COMPETENCIA" xfId="9505" xr:uid="{00000000-0005-0000-0000-00006A220000}"/>
    <cellStyle name="_Software2_LANÇAMENTO_OP Invest" xfId="9506" xr:uid="{00000000-0005-0000-0000-00006B220000}"/>
    <cellStyle name="_Software2_LANÇAMENTO_OP Invest_DEVOLUÇÃO DE COMPETENCIA" xfId="9507" xr:uid="{00000000-0005-0000-0000-00006C220000}"/>
    <cellStyle name="_Software2_LANÇAMENTO_RECLAS DEPREC" xfId="9508" xr:uid="{00000000-0005-0000-0000-00006D220000}"/>
    <cellStyle name="_Software2_LANÇAMENTO_SUPORTE ASTROMIG" xfId="9509" xr:uid="{00000000-0005-0000-0000-00006E220000}"/>
    <cellStyle name="_Software2_OP Invest" xfId="9510" xr:uid="{00000000-0005-0000-0000-00006F220000}"/>
    <cellStyle name="_Software2_OP Invest_DEVOLUÇÃO DE COMPETENCIA" xfId="9511" xr:uid="{00000000-0005-0000-0000-000070220000}"/>
    <cellStyle name="_Software2_Plan3" xfId="9512" xr:uid="{00000000-0005-0000-0000-000071220000}"/>
    <cellStyle name="_Software2_Plan3_APLICAÇÃO" xfId="9513" xr:uid="{00000000-0005-0000-0000-000072220000}"/>
    <cellStyle name="_Software2_Plan3_APLICAÇÃO_HFM Dental" xfId="9514" xr:uid="{00000000-0005-0000-0000-000073220000}"/>
    <cellStyle name="_Software2_Plan3_Check USGAAP" xfId="9515" xr:uid="{00000000-0005-0000-0000-000074220000}"/>
    <cellStyle name="_Software2_Plan3_Check USGAAP_DEVOLUÇÃO DE COMPETENCIA" xfId="9516" xr:uid="{00000000-0005-0000-0000-000075220000}"/>
    <cellStyle name="_Software2_Plan3_DEVOLUÇÃO DE COMPETENCIA" xfId="9517" xr:uid="{00000000-0005-0000-0000-000076220000}"/>
    <cellStyle name="_Software2_Plan3_OP Invest" xfId="9518" xr:uid="{00000000-0005-0000-0000-000077220000}"/>
    <cellStyle name="_Software2_Plan3_OP Invest_DEVOLUÇÃO DE COMPETENCIA" xfId="9519" xr:uid="{00000000-0005-0000-0000-000078220000}"/>
    <cellStyle name="_Software2_Plan3_RECLAS DEPREC" xfId="9520" xr:uid="{00000000-0005-0000-0000-000079220000}"/>
    <cellStyle name="_Software2_Plan3_SUPORTE ASTROMIG" xfId="9521" xr:uid="{00000000-0005-0000-0000-00007A220000}"/>
    <cellStyle name="_Software2_RECLAS DEPREC" xfId="9522" xr:uid="{00000000-0005-0000-0000-00007B220000}"/>
    <cellStyle name="_Software2_Sheet9" xfId="9523" xr:uid="{00000000-0005-0000-0000-00007C220000}"/>
    <cellStyle name="_Software2_Sheet9_APLICAÇÃO" xfId="9524" xr:uid="{00000000-0005-0000-0000-00007D220000}"/>
    <cellStyle name="_Software2_Sheet9_APLICAÇÃO_HFM Dental" xfId="9525" xr:uid="{00000000-0005-0000-0000-00007E220000}"/>
    <cellStyle name="_Software2_Sheet9_Check USGAAP" xfId="9526" xr:uid="{00000000-0005-0000-0000-00007F220000}"/>
    <cellStyle name="_Software2_Sheet9_Check USGAAP_DEVOLUÇÃO DE COMPETENCIA" xfId="9527" xr:uid="{00000000-0005-0000-0000-000080220000}"/>
    <cellStyle name="_Software2_Sheet9_DEVOLUÇÃO DE COMPETENCIA" xfId="9528" xr:uid="{00000000-0005-0000-0000-000081220000}"/>
    <cellStyle name="_Software2_Sheet9_OP Invest" xfId="9529" xr:uid="{00000000-0005-0000-0000-000082220000}"/>
    <cellStyle name="_Software2_Sheet9_OP Invest_DEVOLUÇÃO DE COMPETENCIA" xfId="9530" xr:uid="{00000000-0005-0000-0000-000083220000}"/>
    <cellStyle name="_Software2_SUPORTE ASTROMIG" xfId="9531" xr:uid="{00000000-0005-0000-0000-000084220000}"/>
    <cellStyle name="_Soporte Cobro IC Servicios 0608" xfId="9532" xr:uid="{00000000-0005-0000-0000-000085220000}"/>
    <cellStyle name="_Soporte Cobro IC Servicios 0608 2" xfId="9533" xr:uid="{00000000-0005-0000-0000-000086220000}"/>
    <cellStyle name="_Soporte Cobro IC Servicios 0608_~4991161" xfId="9534" xr:uid="{00000000-0005-0000-0000-000087220000}"/>
    <cellStyle name="_Soporte Cobro IC Servicios 0608_~4991161 2" xfId="9535" xr:uid="{00000000-0005-0000-0000-000088220000}"/>
    <cellStyle name="_Soporte Cobro IC Servicios 0608_02Q10 HKM TP USIB Invoice" xfId="9536" xr:uid="{00000000-0005-0000-0000-000089220000}"/>
    <cellStyle name="_Soporte Cobro IC Servicios 0608_02Q10 HKM TP USIB Invoice 2" xfId="9537" xr:uid="{00000000-0005-0000-0000-00008A220000}"/>
    <cellStyle name="_Soporte Cobro IC Servicios 0608_Chile_Quarterly_TP_Invoice_Template_Final_Q3_2010 v2" xfId="9538" xr:uid="{00000000-0005-0000-0000-00008B220000}"/>
    <cellStyle name="_Soporte Cobro IC Servicios 0608_Chile_Quarterly_TP_Invoice_Template_Final_Q3_2010 v2 2" xfId="9539" xr:uid="{00000000-0005-0000-0000-00008C220000}"/>
    <cellStyle name="_Summary" xfId="9540" xr:uid="{00000000-0005-0000-0000-00008D220000}"/>
    <cellStyle name="_Summary 2" xfId="9541" xr:uid="{00000000-0005-0000-0000-00008E220000}"/>
    <cellStyle name="_Summary Plan Adj by Country" xfId="9542" xr:uid="{00000000-0005-0000-0000-00008F220000}"/>
    <cellStyle name="_Summary Plan Adj by Country 2" xfId="9543" xr:uid="{00000000-0005-0000-0000-000090220000}"/>
    <cellStyle name="_Summary Plan Adj by Country USD" xfId="9544" xr:uid="{00000000-0005-0000-0000-000091220000}"/>
    <cellStyle name="_Summary Plan Adj by Country USD 2" xfId="9545" xr:uid="{00000000-0005-0000-0000-000092220000}"/>
    <cellStyle name="_Summary Plan Adj by Country USD_2012-2013 TP - Controllers Summary (JN 12152011)" xfId="9546" xr:uid="{00000000-0005-0000-0000-000093220000}"/>
    <cellStyle name="_Summary Plan Adj by Country USD_2012-2013 TP - Controllers Summary (JN 12152011) 2" xfId="9547" xr:uid="{00000000-0005-0000-0000-000094220000}"/>
    <cellStyle name="_Summary Plan Adj by Country_2012-2013 TP - Controllers Summary (JN 12152011)" xfId="9548" xr:uid="{00000000-0005-0000-0000-000095220000}"/>
    <cellStyle name="_Summary Plan Adj by Country_2012-2013 TP - Controllers Summary (JN 12152011) 2" xfId="9549" xr:uid="{00000000-0005-0000-0000-000096220000}"/>
    <cellStyle name="_suporte do est prepaid" xfId="9550" xr:uid="{00000000-0005-0000-0000-000097220000}"/>
    <cellStyle name="_suporte do est prepaid_Check USGAAP" xfId="9551" xr:uid="{00000000-0005-0000-0000-000098220000}"/>
    <cellStyle name="_suporte do est prepaid_Check USGAAP_DEVOLUÇÃO DE COMPETENCIA" xfId="9552" xr:uid="{00000000-0005-0000-0000-000099220000}"/>
    <cellStyle name="_suporte do est prepaid_DEVOLUÇÃO DE COMPETENCIA" xfId="9553" xr:uid="{00000000-0005-0000-0000-00009A220000}"/>
    <cellStyle name="_suporte do est prepaid_HFM Dental" xfId="9554" xr:uid="{00000000-0005-0000-0000-00009B220000}"/>
    <cellStyle name="_suporte do est prepaid_OP Invest" xfId="9555" xr:uid="{00000000-0005-0000-0000-00009C220000}"/>
    <cellStyle name="_suporte do est prepaid_OP Invest_DEVOLUÇÃO DE COMPETENCIA" xfId="9556" xr:uid="{00000000-0005-0000-0000-00009D220000}"/>
    <cellStyle name="_suporte do est prepaid_Sheet2" xfId="9557" xr:uid="{00000000-0005-0000-0000-00009E220000}"/>
    <cellStyle name="_suporte do est prepaid_Sheet2_RECLAS DEPREC" xfId="9558" xr:uid="{00000000-0005-0000-0000-00009F220000}"/>
    <cellStyle name="_Suporte salarios a pagar fev_2010" xfId="9559" xr:uid="{00000000-0005-0000-0000-0000A0220000}"/>
    <cellStyle name="_Support documentation-update" xfId="9560" xr:uid="{00000000-0005-0000-0000-0000A1220000}"/>
    <cellStyle name="_Support documentation-update 2" xfId="9561" xr:uid="{00000000-0005-0000-0000-0000A2220000}"/>
    <cellStyle name="_Support documentation-update_03Q11 Australia US TP OB Invoice Final" xfId="9562" xr:uid="{00000000-0005-0000-0000-0000A3220000}"/>
    <cellStyle name="_Support documentation-update_03Q11 Australia US TP OB Invoice Final 2" xfId="9563" xr:uid="{00000000-0005-0000-0000-0000A4220000}"/>
    <cellStyle name="_Support documentation-update_2010_Q2_IT" xfId="9564" xr:uid="{00000000-0005-0000-0000-0000A5220000}"/>
    <cellStyle name="_Support documentation-update_2010_Q2_IT 2" xfId="9565" xr:uid="{00000000-0005-0000-0000-0000A6220000}"/>
    <cellStyle name="_Support documentation-update_2010_Q3_TP_Summary_TPO" xfId="9566" xr:uid="{00000000-0005-0000-0000-0000A7220000}"/>
    <cellStyle name="_Support documentation-update_2010_Q3_TP_Summary_TPO 2" xfId="9567" xr:uid="{00000000-0005-0000-0000-0000A8220000}"/>
    <cellStyle name="_Support documentation-update_3Q2011_TP_Outbound_Grid_ongoing (version 4)" xfId="9568" xr:uid="{00000000-0005-0000-0000-0000A9220000}"/>
    <cellStyle name="_Support documentation-update_3Q2011_TP_Outbound_Grid_ongoing (version 4) 2" xfId="9569" xr:uid="{00000000-0005-0000-0000-0000AA220000}"/>
    <cellStyle name="_Support documentation-update_3Q2011_TP_Outbound_Grid_ongoing (version 4) backup" xfId="9570" xr:uid="{00000000-0005-0000-0000-0000AB220000}"/>
    <cellStyle name="_Support documentation-update_3Q2011_TP_Outbound_Grid_ongoing (version 4) backup 2" xfId="9571" xr:uid="{00000000-0005-0000-0000-0000AC220000}"/>
    <cellStyle name="_Support documentation-update_3Q2011_TP_Outbound_Grid_ongoing v2" xfId="9572" xr:uid="{00000000-0005-0000-0000-0000AD220000}"/>
    <cellStyle name="_Support documentation-update_3Q2011_TP_Outbound_Grid_ongoing v2 2" xfId="9573" xr:uid="{00000000-0005-0000-0000-0000AE220000}"/>
    <cellStyle name="_Support documentation-update_Argentina AW Expense pass-through to Brazil" xfId="9574" xr:uid="{00000000-0005-0000-0000-0000AF220000}"/>
    <cellStyle name="_Support documentation-update_Argentina AW Expense pass-through to Brazil 2" xfId="9575" xr:uid="{00000000-0005-0000-0000-0000B0220000}"/>
    <cellStyle name="_Support documentation-update_BU31035 Taiwan Interco Template" xfId="9576" xr:uid="{00000000-0005-0000-0000-0000B1220000}"/>
    <cellStyle name="_Support documentation-update_BU31035 Taiwan Interco Template 2" xfId="9577" xr:uid="{00000000-0005-0000-0000-0000B2220000}"/>
    <cellStyle name="_Support documentation-update_BU31050 China JV  Interco Template" xfId="9578" xr:uid="{00000000-0005-0000-0000-0000B3220000}"/>
    <cellStyle name="_Support documentation-update_BU31050 China JV  Interco Template 2" xfId="9579" xr:uid="{00000000-0005-0000-0000-0000B4220000}"/>
    <cellStyle name="_Support documentation-update_Internal Audit Pass-through from Argentina" xfId="9580" xr:uid="{00000000-0005-0000-0000-0000B5220000}"/>
    <cellStyle name="_Support documentation-update_Internal Audit Pass-through from Argentina 2" xfId="9581" xr:uid="{00000000-0005-0000-0000-0000B6220000}"/>
    <cellStyle name="_Support documentation-update_IT_Investments_" xfId="9582" xr:uid="{00000000-0005-0000-0000-0000B7220000}"/>
    <cellStyle name="_Support documentation-update_IT_Investments_ 2" xfId="9583" xr:uid="{00000000-0005-0000-0000-0000B8220000}"/>
    <cellStyle name="_Support documentation-update_Q1_2011 IT TP Corp Svcs Excl FFI" xfId="9584" xr:uid="{00000000-0005-0000-0000-0000B9220000}"/>
    <cellStyle name="_Support documentation-update_Q1_2011 IT TP Corp Svcs Excl FFI 2" xfId="9585" xr:uid="{00000000-0005-0000-0000-0000BA220000}"/>
    <cellStyle name="_Taiwan" xfId="9586" xr:uid="{00000000-0005-0000-0000-0000BB220000}"/>
    <cellStyle name="_Taiwan HO Act" xfId="9587" xr:uid="{00000000-0005-0000-0000-0000BC220000}"/>
    <cellStyle name="_Taiwan HO Act 2" xfId="9588" xr:uid="{00000000-0005-0000-0000-0000BD220000}"/>
    <cellStyle name="_Taiwan HO Act_China Beijing 09 Projection" xfId="9589" xr:uid="{00000000-0005-0000-0000-0000BE220000}"/>
    <cellStyle name="_Taiwan HO Act_China Beijing 09 Projection 2" xfId="9590" xr:uid="{00000000-0005-0000-0000-0000BF220000}"/>
    <cellStyle name="_Taiwan HO Act_Japan 08  Projection" xfId="9591" xr:uid="{00000000-0005-0000-0000-0000C0220000}"/>
    <cellStyle name="_Taiwan HO Act_Japan 08  Projection 2" xfId="9592" xr:uid="{00000000-0005-0000-0000-0000C1220000}"/>
    <cellStyle name="_Taiwan HO Act_Japan 08  Projection_China Beijing 09 Projection" xfId="9593" xr:uid="{00000000-0005-0000-0000-0000C2220000}"/>
    <cellStyle name="_Taiwan HO Act_Japan 08  Projection_China Beijing 09 Projection 2" xfId="9594" xr:uid="{00000000-0005-0000-0000-0000C3220000}"/>
    <cellStyle name="_Taiwan_03Q11 Australia US TP OB Invoice Final" xfId="9595" xr:uid="{00000000-0005-0000-0000-0000C4220000}"/>
    <cellStyle name="_Taiwan_2010_Q2_IT" xfId="9596" xr:uid="{00000000-0005-0000-0000-0000C5220000}"/>
    <cellStyle name="_Taiwan_2010_Q3_TP_Summary_TPO" xfId="9597" xr:uid="{00000000-0005-0000-0000-0000C6220000}"/>
    <cellStyle name="_Taiwan_2Q2011 Expat " xfId="9598" xr:uid="{00000000-0005-0000-0000-0000C7220000}"/>
    <cellStyle name="_Taiwan_3Q2011_TP_Outbound_Grid_ongoing (version 4)" xfId="9599" xr:uid="{00000000-0005-0000-0000-0000C8220000}"/>
    <cellStyle name="_Taiwan_3Q2011_TP_Outbound_Grid_ongoing (version 4) backup" xfId="9600" xr:uid="{00000000-0005-0000-0000-0000C9220000}"/>
    <cellStyle name="_Taiwan_3Q2011_TP_Outbound_Grid_ongoing v2" xfId="9601" xr:uid="{00000000-0005-0000-0000-0000CA220000}"/>
    <cellStyle name="_Taiwan_BU31035 Taiwan Interco Template" xfId="9602" xr:uid="{00000000-0005-0000-0000-0000CB220000}"/>
    <cellStyle name="_Taiwan_IT_Investments_" xfId="9603" xr:uid="{00000000-0005-0000-0000-0000CC220000}"/>
    <cellStyle name="_Taiwan_Q1_2011 IT TP Corp Svcs Excl FFI" xfId="9604" xr:uid="{00000000-0005-0000-0000-0000CD220000}"/>
    <cellStyle name="_Tax Information MLA Comercial 4Q07" xfId="9605" xr:uid="{00000000-0005-0000-0000-0000CE220000}"/>
    <cellStyle name="_Tax Information MLA Comercial 4Q07 2" xfId="9606" xr:uid="{00000000-0005-0000-0000-0000CF220000}"/>
    <cellStyle name="_Tax Information MLA Comercial 4Q07_APLICAÇÃO" xfId="9607" xr:uid="{00000000-0005-0000-0000-0000D0220000}"/>
    <cellStyle name="_Tax Information MLA Comercial 4Q07_APLICAÇÃO_HFM Dental" xfId="9608" xr:uid="{00000000-0005-0000-0000-0000D1220000}"/>
    <cellStyle name="_Tax Information MLA Comercial 4Q07_Check USGAAP" xfId="9609" xr:uid="{00000000-0005-0000-0000-0000D2220000}"/>
    <cellStyle name="_Tax Information MLA Comercial 4Q07_Check USGAAP 2" xfId="9610" xr:uid="{00000000-0005-0000-0000-0000D3220000}"/>
    <cellStyle name="_Tax Information MLA Comercial 4Q07_Check USGAAP_1" xfId="9611" xr:uid="{00000000-0005-0000-0000-0000D4220000}"/>
    <cellStyle name="_Tax Information MLA Comercial 4Q07_Check USGAAP_1 2" xfId="9612" xr:uid="{00000000-0005-0000-0000-0000D5220000}"/>
    <cellStyle name="_Tax Information MLA Comercial 4Q07_Check USGAAP_1_DEVOLUÇÃO DE COMPETENCIA" xfId="9613" xr:uid="{00000000-0005-0000-0000-0000D6220000}"/>
    <cellStyle name="_Tax Information MLA Comercial 4Q07_Check USGAAP_2" xfId="9614" xr:uid="{00000000-0005-0000-0000-0000D7220000}"/>
    <cellStyle name="_Tax Information MLA Comercial 4Q07_Check USGAAP_2 2" xfId="9615" xr:uid="{00000000-0005-0000-0000-0000D8220000}"/>
    <cellStyle name="_Tax Information MLA Comercial 4Q07_Check USGAAP_2_DEVOLUÇÃO DE COMPETENCIA" xfId="9616" xr:uid="{00000000-0005-0000-0000-0000D9220000}"/>
    <cellStyle name="_Tax Information MLA Comercial 4Q07_Check USGAAP_Check USGAAP" xfId="9617" xr:uid="{00000000-0005-0000-0000-0000DA220000}"/>
    <cellStyle name="_Tax Information MLA Comercial 4Q07_Check USGAAP_Check USGAAP 2" xfId="9618" xr:uid="{00000000-0005-0000-0000-0000DB220000}"/>
    <cellStyle name="_Tax Information MLA Comercial 4Q07_Check USGAAP_Check USGAAP_DEVOLUÇÃO DE COMPETENCIA" xfId="9619" xr:uid="{00000000-0005-0000-0000-0000DC220000}"/>
    <cellStyle name="_Tax Information MLA Comercial 4Q07_Check USGAAP_DEVOLUÇÃO DE COMPETENCIA" xfId="9620" xr:uid="{00000000-0005-0000-0000-0000DD220000}"/>
    <cellStyle name="_Tax Information MLA Comercial 4Q07_DEVOLUÇÃO DE COMPETENCIA" xfId="9621" xr:uid="{00000000-0005-0000-0000-0000DE220000}"/>
    <cellStyle name="_Tax Information MLA Comercial 4Q07_OP Invest" xfId="9622" xr:uid="{00000000-0005-0000-0000-0000DF220000}"/>
    <cellStyle name="_Tax Information MLA Comercial 4Q07_OP Invest 2" xfId="9623" xr:uid="{00000000-0005-0000-0000-0000E0220000}"/>
    <cellStyle name="_Tax Information MLA Comercial 4Q07_OP Invest_DEVOLUÇÃO DE COMPETENCIA" xfId="9624" xr:uid="{00000000-0005-0000-0000-0000E1220000}"/>
    <cellStyle name="_Tax Information MLA Comercial 4Q07_Plan2" xfId="9625" xr:uid="{00000000-0005-0000-0000-0000E2220000}"/>
    <cellStyle name="_TBBS-Template12-31-07 (MLA Comercial)" xfId="9626" xr:uid="{00000000-0005-0000-0000-0000E3220000}"/>
    <cellStyle name="_TBBS-Template12-31-07 (MLA Comercial) 2" xfId="9627" xr:uid="{00000000-0005-0000-0000-0000E4220000}"/>
    <cellStyle name="_TBBS-Template12-31-07 (MLA Comercial)_APLICAÇÃO" xfId="9628" xr:uid="{00000000-0005-0000-0000-0000E5220000}"/>
    <cellStyle name="_TBBS-Template12-31-07 (MLA Comercial)_APLICAÇÃO_HFM Dental" xfId="9629" xr:uid="{00000000-0005-0000-0000-0000E6220000}"/>
    <cellStyle name="_TBBS-Template12-31-07 (MLA Comercial)_Check USGAAP" xfId="9630" xr:uid="{00000000-0005-0000-0000-0000E7220000}"/>
    <cellStyle name="_TBBS-Template12-31-07 (MLA Comercial)_Check USGAAP 2" xfId="9631" xr:uid="{00000000-0005-0000-0000-0000E8220000}"/>
    <cellStyle name="_TBBS-Template12-31-07 (MLA Comercial)_Check USGAAP_1" xfId="9632" xr:uid="{00000000-0005-0000-0000-0000E9220000}"/>
    <cellStyle name="_TBBS-Template12-31-07 (MLA Comercial)_Check USGAAP_1 2" xfId="9633" xr:uid="{00000000-0005-0000-0000-0000EA220000}"/>
    <cellStyle name="_TBBS-Template12-31-07 (MLA Comercial)_Check USGAAP_1_DEVOLUÇÃO DE COMPETENCIA" xfId="9634" xr:uid="{00000000-0005-0000-0000-0000EB220000}"/>
    <cellStyle name="_TBBS-Template12-31-07 (MLA Comercial)_Check USGAAP_2" xfId="9635" xr:uid="{00000000-0005-0000-0000-0000EC220000}"/>
    <cellStyle name="_TBBS-Template12-31-07 (MLA Comercial)_Check USGAAP_2 2" xfId="9636" xr:uid="{00000000-0005-0000-0000-0000ED220000}"/>
    <cellStyle name="_TBBS-Template12-31-07 (MLA Comercial)_Check USGAAP_2_DEVOLUÇÃO DE COMPETENCIA" xfId="9637" xr:uid="{00000000-0005-0000-0000-0000EE220000}"/>
    <cellStyle name="_TBBS-Template12-31-07 (MLA Comercial)_Check USGAAP_Check USGAAP" xfId="9638" xr:uid="{00000000-0005-0000-0000-0000EF220000}"/>
    <cellStyle name="_TBBS-Template12-31-07 (MLA Comercial)_Check USGAAP_Check USGAAP 2" xfId="9639" xr:uid="{00000000-0005-0000-0000-0000F0220000}"/>
    <cellStyle name="_TBBS-Template12-31-07 (MLA Comercial)_Check USGAAP_Check USGAAP_DEVOLUÇÃO DE COMPETENCIA" xfId="9640" xr:uid="{00000000-0005-0000-0000-0000F1220000}"/>
    <cellStyle name="_TBBS-Template12-31-07 (MLA Comercial)_Check USGAAP_DEVOLUÇÃO DE COMPETENCIA" xfId="9641" xr:uid="{00000000-0005-0000-0000-0000F2220000}"/>
    <cellStyle name="_TBBS-Template12-31-07 (MLA Comercial)_DEVOLUÇÃO DE COMPETENCIA" xfId="9642" xr:uid="{00000000-0005-0000-0000-0000F3220000}"/>
    <cellStyle name="_TBBS-Template12-31-07 (MLA Comercial)_OP Invest" xfId="9643" xr:uid="{00000000-0005-0000-0000-0000F4220000}"/>
    <cellStyle name="_TBBS-Template12-31-07 (MLA Comercial)_OP Invest 2" xfId="9644" xr:uid="{00000000-0005-0000-0000-0000F5220000}"/>
    <cellStyle name="_TBBS-Template12-31-07 (MLA Comercial)_OP Invest_DEVOLUÇÃO DE COMPETENCIA" xfId="9645" xr:uid="{00000000-0005-0000-0000-0000F6220000}"/>
    <cellStyle name="_TBBS-Template12-31-07 (MLA Comercial)_Plan2" xfId="9646" xr:uid="{00000000-0005-0000-0000-0000F7220000}"/>
    <cellStyle name="_TCS" xfId="9647" xr:uid="{00000000-0005-0000-0000-0000F8220000}"/>
    <cellStyle name="_TCS 10" xfId="9648" xr:uid="{00000000-0005-0000-0000-0000F9220000}"/>
    <cellStyle name="_TCS 10 2" xfId="9649" xr:uid="{00000000-0005-0000-0000-0000FA220000}"/>
    <cellStyle name="_TCS 11" xfId="9650" xr:uid="{00000000-0005-0000-0000-0000FB220000}"/>
    <cellStyle name="_TCS 11 2" xfId="9651" xr:uid="{00000000-0005-0000-0000-0000FC220000}"/>
    <cellStyle name="_TCS 12" xfId="9652" xr:uid="{00000000-0005-0000-0000-0000FD220000}"/>
    <cellStyle name="_TCS 12 2" xfId="9653" xr:uid="{00000000-0005-0000-0000-0000FE220000}"/>
    <cellStyle name="_TCS 13" xfId="9654" xr:uid="{00000000-0005-0000-0000-0000FF220000}"/>
    <cellStyle name="_TCS 13 2" xfId="9655" xr:uid="{00000000-0005-0000-0000-000000230000}"/>
    <cellStyle name="_TCS 14" xfId="9656" xr:uid="{00000000-0005-0000-0000-000001230000}"/>
    <cellStyle name="_TCS 14 2" xfId="9657" xr:uid="{00000000-0005-0000-0000-000002230000}"/>
    <cellStyle name="_TCS 15" xfId="9658" xr:uid="{00000000-0005-0000-0000-000003230000}"/>
    <cellStyle name="_TCS 15 2" xfId="9659" xr:uid="{00000000-0005-0000-0000-000004230000}"/>
    <cellStyle name="_TCS 16" xfId="9660" xr:uid="{00000000-0005-0000-0000-000005230000}"/>
    <cellStyle name="_TCS 16 2" xfId="9661" xr:uid="{00000000-0005-0000-0000-000006230000}"/>
    <cellStyle name="_TCS 17" xfId="9662" xr:uid="{00000000-0005-0000-0000-000007230000}"/>
    <cellStyle name="_TCS 17 2" xfId="9663" xr:uid="{00000000-0005-0000-0000-000008230000}"/>
    <cellStyle name="_TCS 18" xfId="9664" xr:uid="{00000000-0005-0000-0000-000009230000}"/>
    <cellStyle name="_TCS 18 2" xfId="9665" xr:uid="{00000000-0005-0000-0000-00000A230000}"/>
    <cellStyle name="_TCS 19" xfId="9666" xr:uid="{00000000-0005-0000-0000-00000B230000}"/>
    <cellStyle name="_TCS 19 2" xfId="9667" xr:uid="{00000000-0005-0000-0000-00000C230000}"/>
    <cellStyle name="_TCS 2" xfId="9668" xr:uid="{00000000-0005-0000-0000-00000D230000}"/>
    <cellStyle name="_TCS 2 2" xfId="9669" xr:uid="{00000000-0005-0000-0000-00000E230000}"/>
    <cellStyle name="_TCS 2_03Q11 Australia US TP OB Invoice Final" xfId="9670" xr:uid="{00000000-0005-0000-0000-00000F230000}"/>
    <cellStyle name="_TCS 2_03Q11 Australia US TP OB Invoice Final 2" xfId="9671" xr:uid="{00000000-0005-0000-0000-000010230000}"/>
    <cellStyle name="_TCS 2_3Q2011_TP_Outbound_Grid_ongoing (version 4)" xfId="9672" xr:uid="{00000000-0005-0000-0000-000011230000}"/>
    <cellStyle name="_TCS 2_3Q2011_TP_Outbound_Grid_ongoing (version 4) 2" xfId="9673" xr:uid="{00000000-0005-0000-0000-000012230000}"/>
    <cellStyle name="_TCS 2_3Q2011_TP_Outbound_Grid_ongoing (version 4) backup" xfId="9674" xr:uid="{00000000-0005-0000-0000-000013230000}"/>
    <cellStyle name="_TCS 2_3Q2011_TP_Outbound_Grid_ongoing (version 4) backup 2" xfId="9675" xr:uid="{00000000-0005-0000-0000-000014230000}"/>
    <cellStyle name="_TCS 2_3Q2011_TP_Outbound_Grid_ongoing v2" xfId="9676" xr:uid="{00000000-0005-0000-0000-000015230000}"/>
    <cellStyle name="_TCS 2_3Q2011_TP_Outbound_Grid_ongoing v2 2" xfId="9677" xr:uid="{00000000-0005-0000-0000-000016230000}"/>
    <cellStyle name="_TCS 2_BU31035 Taiwan Interco Template" xfId="9678" xr:uid="{00000000-0005-0000-0000-000017230000}"/>
    <cellStyle name="_TCS 2_BU31035 Taiwan Interco Template 2" xfId="9679" xr:uid="{00000000-0005-0000-0000-000018230000}"/>
    <cellStyle name="_TCS 2_Invoice issued to MSSL(UKP)-Q12011" xfId="9680" xr:uid="{00000000-0005-0000-0000-000019230000}"/>
    <cellStyle name="_TCS 2_Invoice issued to MSSL(UKP)-Q12011 2" xfId="9681" xr:uid="{00000000-0005-0000-0000-00001A230000}"/>
    <cellStyle name="_TCS 2_Q12011 Invoice issued to MSSL for (MIHI)" xfId="9682" xr:uid="{00000000-0005-0000-0000-00001B230000}"/>
    <cellStyle name="_TCS 2_Q12011 Invoice issued to MSSL for (MIHI) 2" xfId="9683" xr:uid="{00000000-0005-0000-0000-00001C230000}"/>
    <cellStyle name="_TCS 2_Q3 TP Template Corp Svcs Excl FFI - v2" xfId="9684" xr:uid="{00000000-0005-0000-0000-00001D230000}"/>
    <cellStyle name="_TCS 2_Q3 TP Template Corp Svcs Excl FFI - v2 2" xfId="9685" xr:uid="{00000000-0005-0000-0000-00001E230000}"/>
    <cellStyle name="_TCS 20" xfId="9686" xr:uid="{00000000-0005-0000-0000-00001F230000}"/>
    <cellStyle name="_TCS 20 2" xfId="9687" xr:uid="{00000000-0005-0000-0000-000020230000}"/>
    <cellStyle name="_TCS 21" xfId="9688" xr:uid="{00000000-0005-0000-0000-000021230000}"/>
    <cellStyle name="_TCS 21 2" xfId="9689" xr:uid="{00000000-0005-0000-0000-000022230000}"/>
    <cellStyle name="_TCS 22" xfId="9690" xr:uid="{00000000-0005-0000-0000-000023230000}"/>
    <cellStyle name="_TCS 22 2" xfId="9691" xr:uid="{00000000-0005-0000-0000-000024230000}"/>
    <cellStyle name="_TCS 23" xfId="9692" xr:uid="{00000000-0005-0000-0000-000025230000}"/>
    <cellStyle name="_TCS 23 2" xfId="9693" xr:uid="{00000000-0005-0000-0000-000026230000}"/>
    <cellStyle name="_TCS 24" xfId="9694" xr:uid="{00000000-0005-0000-0000-000027230000}"/>
    <cellStyle name="_TCS 24 2" xfId="9695" xr:uid="{00000000-0005-0000-0000-000028230000}"/>
    <cellStyle name="_TCS 25" xfId="9696" xr:uid="{00000000-0005-0000-0000-000029230000}"/>
    <cellStyle name="_TCS 25 2" xfId="9697" xr:uid="{00000000-0005-0000-0000-00002A230000}"/>
    <cellStyle name="_TCS 26" xfId="9698" xr:uid="{00000000-0005-0000-0000-00002B230000}"/>
    <cellStyle name="_TCS 26 2" xfId="9699" xr:uid="{00000000-0005-0000-0000-00002C230000}"/>
    <cellStyle name="_TCS 27" xfId="9700" xr:uid="{00000000-0005-0000-0000-00002D230000}"/>
    <cellStyle name="_TCS 27 2" xfId="9701" xr:uid="{00000000-0005-0000-0000-00002E230000}"/>
    <cellStyle name="_TCS 28" xfId="9702" xr:uid="{00000000-0005-0000-0000-00002F230000}"/>
    <cellStyle name="_TCS 28 2" xfId="9703" xr:uid="{00000000-0005-0000-0000-000030230000}"/>
    <cellStyle name="_TCS 29" xfId="9704" xr:uid="{00000000-0005-0000-0000-000031230000}"/>
    <cellStyle name="_TCS 29 2" xfId="9705" xr:uid="{00000000-0005-0000-0000-000032230000}"/>
    <cellStyle name="_TCS 3" xfId="9706" xr:uid="{00000000-0005-0000-0000-000033230000}"/>
    <cellStyle name="_TCS 3 2" xfId="9707" xr:uid="{00000000-0005-0000-0000-000034230000}"/>
    <cellStyle name="_TCS 30" xfId="9708" xr:uid="{00000000-0005-0000-0000-000035230000}"/>
    <cellStyle name="_TCS 30 2" xfId="9709" xr:uid="{00000000-0005-0000-0000-000036230000}"/>
    <cellStyle name="_TCS 31" xfId="9710" xr:uid="{00000000-0005-0000-0000-000037230000}"/>
    <cellStyle name="_TCS 31 2" xfId="9711" xr:uid="{00000000-0005-0000-0000-000038230000}"/>
    <cellStyle name="_TCS 32" xfId="9712" xr:uid="{00000000-0005-0000-0000-000039230000}"/>
    <cellStyle name="_TCS 32 2" xfId="9713" xr:uid="{00000000-0005-0000-0000-00003A230000}"/>
    <cellStyle name="_TCS 33" xfId="9714" xr:uid="{00000000-0005-0000-0000-00003B230000}"/>
    <cellStyle name="_TCS 33 2" xfId="9715" xr:uid="{00000000-0005-0000-0000-00003C230000}"/>
    <cellStyle name="_TCS 34" xfId="9716" xr:uid="{00000000-0005-0000-0000-00003D230000}"/>
    <cellStyle name="_TCS 34 2" xfId="9717" xr:uid="{00000000-0005-0000-0000-00003E230000}"/>
    <cellStyle name="_TCS 35" xfId="9718" xr:uid="{00000000-0005-0000-0000-00003F230000}"/>
    <cellStyle name="_TCS 35 2" xfId="9719" xr:uid="{00000000-0005-0000-0000-000040230000}"/>
    <cellStyle name="_TCS 36" xfId="9720" xr:uid="{00000000-0005-0000-0000-000041230000}"/>
    <cellStyle name="_TCS 36 2" xfId="9721" xr:uid="{00000000-0005-0000-0000-000042230000}"/>
    <cellStyle name="_TCS 37" xfId="9722" xr:uid="{00000000-0005-0000-0000-000043230000}"/>
    <cellStyle name="_TCS 37 2" xfId="9723" xr:uid="{00000000-0005-0000-0000-000044230000}"/>
    <cellStyle name="_TCS 38" xfId="9724" xr:uid="{00000000-0005-0000-0000-000045230000}"/>
    <cellStyle name="_TCS 38 2" xfId="9725" xr:uid="{00000000-0005-0000-0000-000046230000}"/>
    <cellStyle name="_TCS 39" xfId="9726" xr:uid="{00000000-0005-0000-0000-000047230000}"/>
    <cellStyle name="_TCS 39 2" xfId="9727" xr:uid="{00000000-0005-0000-0000-000048230000}"/>
    <cellStyle name="_TCS 4" xfId="9728" xr:uid="{00000000-0005-0000-0000-000049230000}"/>
    <cellStyle name="_TCS 4 2" xfId="9729" xr:uid="{00000000-0005-0000-0000-00004A230000}"/>
    <cellStyle name="_TCS 40" xfId="9730" xr:uid="{00000000-0005-0000-0000-00004B230000}"/>
    <cellStyle name="_TCS 40 2" xfId="9731" xr:uid="{00000000-0005-0000-0000-00004C230000}"/>
    <cellStyle name="_TCS 41" xfId="9732" xr:uid="{00000000-0005-0000-0000-00004D230000}"/>
    <cellStyle name="_TCS 41 2" xfId="9733" xr:uid="{00000000-0005-0000-0000-00004E230000}"/>
    <cellStyle name="_TCS 42" xfId="9734" xr:uid="{00000000-0005-0000-0000-00004F230000}"/>
    <cellStyle name="_TCS 42 2" xfId="9735" xr:uid="{00000000-0005-0000-0000-000050230000}"/>
    <cellStyle name="_TCS 43" xfId="9736" xr:uid="{00000000-0005-0000-0000-000051230000}"/>
    <cellStyle name="_TCS 44" xfId="9737" xr:uid="{00000000-0005-0000-0000-000052230000}"/>
    <cellStyle name="_TCS 5" xfId="9738" xr:uid="{00000000-0005-0000-0000-000053230000}"/>
    <cellStyle name="_TCS 5 2" xfId="9739" xr:uid="{00000000-0005-0000-0000-000054230000}"/>
    <cellStyle name="_TCS 6" xfId="9740" xr:uid="{00000000-0005-0000-0000-000055230000}"/>
    <cellStyle name="_TCS 6 2" xfId="9741" xr:uid="{00000000-0005-0000-0000-000056230000}"/>
    <cellStyle name="_TCS 7" xfId="9742" xr:uid="{00000000-0005-0000-0000-000057230000}"/>
    <cellStyle name="_TCS 7 2" xfId="9743" xr:uid="{00000000-0005-0000-0000-000058230000}"/>
    <cellStyle name="_TCS 8" xfId="9744" xr:uid="{00000000-0005-0000-0000-000059230000}"/>
    <cellStyle name="_TCS 8 2" xfId="9745" xr:uid="{00000000-0005-0000-0000-00005A230000}"/>
    <cellStyle name="_TCS 9" xfId="9746" xr:uid="{00000000-0005-0000-0000-00005B230000}"/>
    <cellStyle name="_TCS 9 2" xfId="9747" xr:uid="{00000000-0005-0000-0000-00005C230000}"/>
    <cellStyle name="_TCS_~4991161" xfId="9748" xr:uid="{00000000-0005-0000-0000-00005D230000}"/>
    <cellStyle name="_TCS_~4991161 2" xfId="9749" xr:uid="{00000000-0005-0000-0000-00005E230000}"/>
    <cellStyle name="_TCS_02Q10 HKM Payroll" xfId="9750" xr:uid="{00000000-0005-0000-0000-00005F230000}"/>
    <cellStyle name="_TCS_02Q10 HKM Payroll 2" xfId="9751" xr:uid="{00000000-0005-0000-0000-000060230000}"/>
    <cellStyle name="_TCS_02Q10 HKM TP USIB Invoice" xfId="9752" xr:uid="{00000000-0005-0000-0000-000061230000}"/>
    <cellStyle name="_TCS_02Q10 HKM TP USIB Invoice 2" xfId="9753" xr:uid="{00000000-0005-0000-0000-000062230000}"/>
    <cellStyle name="_TCS_062010 HK MET TP Interco Template" xfId="9754" xr:uid="{00000000-0005-0000-0000-000063230000}"/>
    <cellStyle name="_TCS_062010 HK MET TP Interco Template 2" xfId="9755" xr:uid="{00000000-0005-0000-0000-000064230000}"/>
    <cellStyle name="_TCS_2010_Q2_IT" xfId="9756" xr:uid="{00000000-0005-0000-0000-000065230000}"/>
    <cellStyle name="_TCS_2010_Q2_IT 2" xfId="9757" xr:uid="{00000000-0005-0000-0000-000066230000}"/>
    <cellStyle name="_TCS_2010_Q3_TP_Summary_TPO" xfId="9758" xr:uid="{00000000-0005-0000-0000-000067230000}"/>
    <cellStyle name="_TCS_2010_Q3_TP_Summary_TPO 2" xfId="9759" xr:uid="{00000000-0005-0000-0000-000068230000}"/>
    <cellStyle name="_TCS_Chile_Quarterly_TP_Invoice_Template_Final_Q3_2010 v2" xfId="9760" xr:uid="{00000000-0005-0000-0000-000069230000}"/>
    <cellStyle name="_TCS_Chile_Quarterly_TP_Invoice_Template_Final_Q3_2010 v2 2" xfId="9761" xr:uid="{00000000-0005-0000-0000-00006A230000}"/>
    <cellStyle name="_TCS_HKM Additonal to Invoice" xfId="9762" xr:uid="{00000000-0005-0000-0000-00006B230000}"/>
    <cellStyle name="_TCS_HKM Additonal to Invoice 2" xfId="9763" xr:uid="{00000000-0005-0000-0000-00006C230000}"/>
    <cellStyle name="_TCS_IT_Investments_" xfId="9764" xr:uid="{00000000-0005-0000-0000-00006D230000}"/>
    <cellStyle name="_TCS_IT_Investments_ 2" xfId="9765" xr:uid="{00000000-0005-0000-0000-00006E230000}"/>
    <cellStyle name="_TCS_Q1_2011 IT TP Corp Svcs Excl FFI" xfId="9766" xr:uid="{00000000-0005-0000-0000-00006F230000}"/>
    <cellStyle name="_TCS_Q1_2011 IT TP Corp Svcs Excl FFI 2" xfId="9767" xr:uid="{00000000-0005-0000-0000-000070230000}"/>
    <cellStyle name="_TCS_Q3 TP Template Corp Svcs Excl FFI - v2" xfId="9768" xr:uid="{00000000-0005-0000-0000-000071230000}"/>
    <cellStyle name="_TCS_Q3 TP Template Corp Svcs Excl FFI - v2 2" xfId="9769" xr:uid="{00000000-0005-0000-0000-000072230000}"/>
    <cellStyle name="_Template for 2q 08" xfId="9770" xr:uid="{00000000-0005-0000-0000-000073230000}"/>
    <cellStyle name="_Template for 2q 08 2" xfId="9771" xr:uid="{00000000-0005-0000-0000-000074230000}"/>
    <cellStyle name="_Template for 2q 08_2012-2013 TP - Controllers Summary (JN 12152011)" xfId="9772" xr:uid="{00000000-0005-0000-0000-000075230000}"/>
    <cellStyle name="_Template for 2q 08_2012-2013 TP - Controllers Summary (JN 12152011) 2" xfId="9773" xr:uid="{00000000-0005-0000-0000-000076230000}"/>
    <cellStyle name="_Terceiros_022007" xfId="396" xr:uid="{00000000-0005-0000-0000-000077230000}"/>
    <cellStyle name="_Terceiros_022007 2" xfId="397" xr:uid="{00000000-0005-0000-0000-000078230000}"/>
    <cellStyle name="_Terceiros_022007 2_DEVOLUÇÃO DE COMPETENCIA" xfId="9774" xr:uid="{00000000-0005-0000-0000-000079230000}"/>
    <cellStyle name="_Terceiros_022007_13332-MAQ_EQPTOS NAO HOSP-ODONT" xfId="9775" xr:uid="{00000000-0005-0000-0000-00007A230000}"/>
    <cellStyle name="_Terceiros_022007_13332-MAQ_EQPTOS NAO HOSP-ODONT_HFM Dental" xfId="9776" xr:uid="{00000000-0005-0000-0000-00007B230000}"/>
    <cellStyle name="_Terceiros_022007_AJUSTE FATUR 881" xfId="398" xr:uid="{00000000-0005-0000-0000-00007C230000}"/>
    <cellStyle name="_Terceiros_022007_AJUSTE FATUR 881_DEVOLUÇÃO DE COMPETENCIA" xfId="9777" xr:uid="{00000000-0005-0000-0000-00007D230000}"/>
    <cellStyle name="_Terceiros_022007_APLICAÇÃO" xfId="9778" xr:uid="{00000000-0005-0000-0000-00007E230000}"/>
    <cellStyle name="_Terceiros_022007_APLICAÇÃO_HFM Dental" xfId="9779" xr:uid="{00000000-0005-0000-0000-00007F230000}"/>
    <cellStyle name="_Terceiros_022007_BENFEITORIAS" xfId="9780" xr:uid="{00000000-0005-0000-0000-000080230000}"/>
    <cellStyle name="_Terceiros_022007_BENFEITORIAS_HFM Dental" xfId="9781" xr:uid="{00000000-0005-0000-0000-000081230000}"/>
    <cellStyle name="_Terceiros_022007_Check USGAAP" xfId="9782" xr:uid="{00000000-0005-0000-0000-000082230000}"/>
    <cellStyle name="_Terceiros_022007_Check USGAAP_DEVOLUÇÃO DE COMPETENCIA" xfId="9783" xr:uid="{00000000-0005-0000-0000-000083230000}"/>
    <cellStyle name="_Terceiros_022007_DEVOLUÇÃO DE COMPETENCIA" xfId="9784" xr:uid="{00000000-0005-0000-0000-000084230000}"/>
    <cellStyle name="_Terceiros_022007_HARDWARE" xfId="9785" xr:uid="{00000000-0005-0000-0000-000085230000}"/>
    <cellStyle name="_Terceiros_022007_HARDWARE_HFM Dental" xfId="9786" xr:uid="{00000000-0005-0000-0000-000086230000}"/>
    <cellStyle name="_Terceiros_022007_HFM" xfId="9787" xr:uid="{00000000-0005-0000-0000-000087230000}"/>
    <cellStyle name="_Terceiros_022007_HFM_APLICAÇÃO" xfId="9788" xr:uid="{00000000-0005-0000-0000-000088230000}"/>
    <cellStyle name="_Terceiros_022007_HFM_APLICAÇÃO_HFM Dental" xfId="9789" xr:uid="{00000000-0005-0000-0000-000089230000}"/>
    <cellStyle name="_Terceiros_022007_HFM_Check USGAAP" xfId="9790" xr:uid="{00000000-0005-0000-0000-00008A230000}"/>
    <cellStyle name="_Terceiros_022007_HFM_Check USGAAP_DEVOLUÇÃO DE COMPETENCIA" xfId="9791" xr:uid="{00000000-0005-0000-0000-00008B230000}"/>
    <cellStyle name="_Terceiros_022007_HFM_DEVOLUÇÃO DE COMPETENCIA" xfId="9792" xr:uid="{00000000-0005-0000-0000-00008C230000}"/>
    <cellStyle name="_Terceiros_022007_HFM_OP Invest" xfId="9793" xr:uid="{00000000-0005-0000-0000-00008D230000}"/>
    <cellStyle name="_Terceiros_022007_HFM_OP Invest_DEVOLUÇÃO DE COMPETENCIA" xfId="9794" xr:uid="{00000000-0005-0000-0000-00008E230000}"/>
    <cellStyle name="_Terceiros_022007_HFM_RECLAS DEPREC" xfId="9795" xr:uid="{00000000-0005-0000-0000-00008F230000}"/>
    <cellStyle name="_Terceiros_022007_HFM_SUPORTE ASTROMIG" xfId="9796" xr:uid="{00000000-0005-0000-0000-000090230000}"/>
    <cellStyle name="_Terceiros_022007_Imobilizado - 2011-11" xfId="9797" xr:uid="{00000000-0005-0000-0000-000091230000}"/>
    <cellStyle name="_Terceiros_022007_Imobilizado - 2012006" xfId="9798" xr:uid="{00000000-0005-0000-0000-000092230000}"/>
    <cellStyle name="_Terceiros_022007_INSTALAÇÕES" xfId="9799" xr:uid="{00000000-0005-0000-0000-000093230000}"/>
    <cellStyle name="_Terceiros_022007_INSTALAÇÕES_HFM Dental" xfId="9800" xr:uid="{00000000-0005-0000-0000-000094230000}"/>
    <cellStyle name="_Terceiros_022007_IRenda" xfId="9801" xr:uid="{00000000-0005-0000-0000-000095230000}"/>
    <cellStyle name="_Terceiros_022007_IRenda_APLICAÇÃO" xfId="9802" xr:uid="{00000000-0005-0000-0000-000096230000}"/>
    <cellStyle name="_Terceiros_022007_IRenda_APLICAÇÃO_HFM Dental" xfId="9803" xr:uid="{00000000-0005-0000-0000-000097230000}"/>
    <cellStyle name="_Terceiros_022007_IRenda_Check USGAAP" xfId="9804" xr:uid="{00000000-0005-0000-0000-000098230000}"/>
    <cellStyle name="_Terceiros_022007_IRenda_Check USGAAP_DEVOLUÇÃO DE COMPETENCIA" xfId="9805" xr:uid="{00000000-0005-0000-0000-000099230000}"/>
    <cellStyle name="_Terceiros_022007_IRenda_DEVOLUÇÃO DE COMPETENCIA" xfId="9806" xr:uid="{00000000-0005-0000-0000-00009A230000}"/>
    <cellStyle name="_Terceiros_022007_IRenda_OP Invest" xfId="9807" xr:uid="{00000000-0005-0000-0000-00009B230000}"/>
    <cellStyle name="_Terceiros_022007_IRenda_OP Invest_DEVOLUÇÃO DE COMPETENCIA" xfId="9808" xr:uid="{00000000-0005-0000-0000-00009C230000}"/>
    <cellStyle name="_Terceiros_022007_LANÇAMENTO" xfId="9809" xr:uid="{00000000-0005-0000-0000-00009D230000}"/>
    <cellStyle name="_Terceiros_022007_LANÇAMENTO_APLICAÇÃO" xfId="9810" xr:uid="{00000000-0005-0000-0000-00009E230000}"/>
    <cellStyle name="_Terceiros_022007_LANÇAMENTO_APLICAÇÃO_HFM Dental" xfId="9811" xr:uid="{00000000-0005-0000-0000-00009F230000}"/>
    <cellStyle name="_Terceiros_022007_LANÇAMENTO_Check USGAAP" xfId="9812" xr:uid="{00000000-0005-0000-0000-0000A0230000}"/>
    <cellStyle name="_Terceiros_022007_LANÇAMENTO_Check USGAAP_DEVOLUÇÃO DE COMPETENCIA" xfId="9813" xr:uid="{00000000-0005-0000-0000-0000A1230000}"/>
    <cellStyle name="_Terceiros_022007_LANÇAMENTO_DEVOLUÇÃO DE COMPETENCIA" xfId="9814" xr:uid="{00000000-0005-0000-0000-0000A2230000}"/>
    <cellStyle name="_Terceiros_022007_LANÇAMENTO_OP Invest" xfId="9815" xr:uid="{00000000-0005-0000-0000-0000A3230000}"/>
    <cellStyle name="_Terceiros_022007_LANÇAMENTO_OP Invest_DEVOLUÇÃO DE COMPETENCIA" xfId="9816" xr:uid="{00000000-0005-0000-0000-0000A4230000}"/>
    <cellStyle name="_Terceiros_022007_LANÇAMENTO_RECLAS DEPREC" xfId="9817" xr:uid="{00000000-0005-0000-0000-0000A5230000}"/>
    <cellStyle name="_Terceiros_022007_LANÇAMENTO_SUPORTE ASTROMIG" xfId="9818" xr:uid="{00000000-0005-0000-0000-0000A6230000}"/>
    <cellStyle name="_Terceiros_022007_Maq e Equip Hosp" xfId="9819" xr:uid="{00000000-0005-0000-0000-0000A7230000}"/>
    <cellStyle name="_Terceiros_022007_Maq e Equip Hosp_HFM Dental" xfId="9820" xr:uid="{00000000-0005-0000-0000-0000A8230000}"/>
    <cellStyle name="_Terceiros_022007_MMU" xfId="9821" xr:uid="{00000000-0005-0000-0000-0000A9230000}"/>
    <cellStyle name="_Terceiros_022007_MMU_HFM Dental" xfId="9822" xr:uid="{00000000-0005-0000-0000-0000AA230000}"/>
    <cellStyle name="_Terceiros_022007_OP Invest" xfId="9823" xr:uid="{00000000-0005-0000-0000-0000AB230000}"/>
    <cellStyle name="_Terceiros_022007_OP Invest_DEVOLUÇÃO DE COMPETENCIA" xfId="9824" xr:uid="{00000000-0005-0000-0000-0000AC230000}"/>
    <cellStyle name="_Terceiros_022007_OP Invest_HFM Dental" xfId="9825" xr:uid="{00000000-0005-0000-0000-0000AD230000}"/>
    <cellStyle name="_Terceiros_022007_Pagnet 042015" xfId="9826" xr:uid="{00000000-0005-0000-0000-0000AE230000}"/>
    <cellStyle name="_Terceiros_022007_Plan3" xfId="9827" xr:uid="{00000000-0005-0000-0000-0000AF230000}"/>
    <cellStyle name="_Terceiros_022007_Plan3_APLICAÇÃO" xfId="9828" xr:uid="{00000000-0005-0000-0000-0000B0230000}"/>
    <cellStyle name="_Terceiros_022007_Plan3_APLICAÇÃO_HFM Dental" xfId="9829" xr:uid="{00000000-0005-0000-0000-0000B1230000}"/>
    <cellStyle name="_Terceiros_022007_Plan3_Check USGAAP" xfId="9830" xr:uid="{00000000-0005-0000-0000-0000B2230000}"/>
    <cellStyle name="_Terceiros_022007_Plan3_Check USGAAP_DEVOLUÇÃO DE COMPETENCIA" xfId="9831" xr:uid="{00000000-0005-0000-0000-0000B3230000}"/>
    <cellStyle name="_Terceiros_022007_Plan3_DEVOLUÇÃO DE COMPETENCIA" xfId="9832" xr:uid="{00000000-0005-0000-0000-0000B4230000}"/>
    <cellStyle name="_Terceiros_022007_Plan3_OP Invest" xfId="9833" xr:uid="{00000000-0005-0000-0000-0000B5230000}"/>
    <cellStyle name="_Terceiros_022007_Plan3_OP Invest_DEVOLUÇÃO DE COMPETENCIA" xfId="9834" xr:uid="{00000000-0005-0000-0000-0000B6230000}"/>
    <cellStyle name="_Terceiros_022007_Plan3_RECLAS DEPREC" xfId="9835" xr:uid="{00000000-0005-0000-0000-0000B7230000}"/>
    <cellStyle name="_Terceiros_022007_Plan3_SUPORTE ASTROMIG" xfId="9836" xr:uid="{00000000-0005-0000-0000-0000B8230000}"/>
    <cellStyle name="_Terceiros_022007_Prov Civeis" xfId="9837" xr:uid="{00000000-0005-0000-0000-0000B9230000}"/>
    <cellStyle name="_Terceiros_022007_RECLA" xfId="399" xr:uid="{00000000-0005-0000-0000-0000BA230000}"/>
    <cellStyle name="_Terceiros_022007_RECLA 989" xfId="400" xr:uid="{00000000-0005-0000-0000-0000BB230000}"/>
    <cellStyle name="_Terceiros_022007_RECLA 989_DEVOLUÇÃO DE COMPETENCIA" xfId="9838" xr:uid="{00000000-0005-0000-0000-0000BC230000}"/>
    <cellStyle name="_Terceiros_022007_RECLA_DEVOLUÇÃO DE COMPETENCIA" xfId="9839" xr:uid="{00000000-0005-0000-0000-0000BD230000}"/>
    <cellStyle name="_Terceiros_022007_RECLAS DEPREC" xfId="9840" xr:uid="{00000000-0005-0000-0000-0000BE230000}"/>
    <cellStyle name="_Terceiros_022007_Reclass. GAAP Invest." xfId="9841" xr:uid="{00000000-0005-0000-0000-0000BF230000}"/>
    <cellStyle name="_Terceiros_022007_Reclass. GAAP Invest._HFM Dental" xfId="9842" xr:uid="{00000000-0005-0000-0000-0000C0230000}"/>
    <cellStyle name="_Terceiros_022007_Resumo Imobilizado" xfId="9843" xr:uid="{00000000-0005-0000-0000-0000C1230000}"/>
    <cellStyle name="_Terceiros_022007_Resumo Imobilizado_HFM Dental" xfId="9844" xr:uid="{00000000-0005-0000-0000-0000C2230000}"/>
    <cellStyle name="_Terceiros_022007_Sheet9" xfId="9845" xr:uid="{00000000-0005-0000-0000-0000C3230000}"/>
    <cellStyle name="_Terceiros_022007_Sheet9_APLICAÇÃO" xfId="9846" xr:uid="{00000000-0005-0000-0000-0000C4230000}"/>
    <cellStyle name="_Terceiros_022007_Sheet9_APLICAÇÃO_HFM Dental" xfId="9847" xr:uid="{00000000-0005-0000-0000-0000C5230000}"/>
    <cellStyle name="_Terceiros_022007_Sheet9_Check USGAAP" xfId="9848" xr:uid="{00000000-0005-0000-0000-0000C6230000}"/>
    <cellStyle name="_Terceiros_022007_Sheet9_Check USGAAP_DEVOLUÇÃO DE COMPETENCIA" xfId="9849" xr:uid="{00000000-0005-0000-0000-0000C7230000}"/>
    <cellStyle name="_Terceiros_022007_Sheet9_DEVOLUÇÃO DE COMPETENCIA" xfId="9850" xr:uid="{00000000-0005-0000-0000-0000C8230000}"/>
    <cellStyle name="_Terceiros_022007_Sheet9_OP Invest" xfId="9851" xr:uid="{00000000-0005-0000-0000-0000C9230000}"/>
    <cellStyle name="_Terceiros_022007_Sheet9_OP Invest_DEVOLUÇÃO DE COMPETENCIA" xfId="9852" xr:uid="{00000000-0005-0000-0000-0000CA230000}"/>
    <cellStyle name="_Terceiros_022007_SOFTWARE" xfId="9853" xr:uid="{00000000-0005-0000-0000-0000CB230000}"/>
    <cellStyle name="_Terceiros_022007_SOFTWARE_HFM Dental" xfId="9854" xr:uid="{00000000-0005-0000-0000-0000CC230000}"/>
    <cellStyle name="_Terceiros_022007_SUPORTE ASTROMIG" xfId="9855" xr:uid="{00000000-0005-0000-0000-0000CD230000}"/>
    <cellStyle name="_Terceiros_022007_Trial Balance_Dental" xfId="9856" xr:uid="{00000000-0005-0000-0000-0000CE230000}"/>
    <cellStyle name="_Terceiros_022007_Trial Balance_Dental_HFM Dental" xfId="9857" xr:uid="{00000000-0005-0000-0000-0000CF230000}"/>
    <cellStyle name="_Terceiros_022007_Veiculos" xfId="9858" xr:uid="{00000000-0005-0000-0000-0000D0230000}"/>
    <cellStyle name="_Terceiros_022007_Veiculos_HFM Dental" xfId="9859" xr:uid="{00000000-0005-0000-0000-0000D1230000}"/>
    <cellStyle name="_Terceiros_032007" xfId="401" xr:uid="{00000000-0005-0000-0000-0000D2230000}"/>
    <cellStyle name="_Terceiros_032007 2" xfId="402" xr:uid="{00000000-0005-0000-0000-0000D3230000}"/>
    <cellStyle name="_Terceiros_032007 2_DEVOLUÇÃO DE COMPETENCIA" xfId="9860" xr:uid="{00000000-0005-0000-0000-0000D4230000}"/>
    <cellStyle name="_Terceiros_032007_13332-MAQ_EQPTOS NAO HOSP-ODONT" xfId="9861" xr:uid="{00000000-0005-0000-0000-0000D5230000}"/>
    <cellStyle name="_Terceiros_032007_13332-MAQ_EQPTOS NAO HOSP-ODONT_HFM Dental" xfId="9862" xr:uid="{00000000-0005-0000-0000-0000D6230000}"/>
    <cellStyle name="_Terceiros_032007_AJUSTE FATUR 881" xfId="403" xr:uid="{00000000-0005-0000-0000-0000D7230000}"/>
    <cellStyle name="_Terceiros_032007_AJUSTE FATUR 881_DEVOLUÇÃO DE COMPETENCIA" xfId="9863" xr:uid="{00000000-0005-0000-0000-0000D8230000}"/>
    <cellStyle name="_Terceiros_032007_APLICAÇÃO" xfId="9864" xr:uid="{00000000-0005-0000-0000-0000D9230000}"/>
    <cellStyle name="_Terceiros_032007_APLICAÇÃO_HFM Dental" xfId="9865" xr:uid="{00000000-0005-0000-0000-0000DA230000}"/>
    <cellStyle name="_Terceiros_032007_BENFEITORIAS" xfId="9866" xr:uid="{00000000-0005-0000-0000-0000DB230000}"/>
    <cellStyle name="_Terceiros_032007_BENFEITORIAS_HFM Dental" xfId="9867" xr:uid="{00000000-0005-0000-0000-0000DC230000}"/>
    <cellStyle name="_Terceiros_032007_Check USGAAP" xfId="9868" xr:uid="{00000000-0005-0000-0000-0000DD230000}"/>
    <cellStyle name="_Terceiros_032007_Check USGAAP_DEVOLUÇÃO DE COMPETENCIA" xfId="9869" xr:uid="{00000000-0005-0000-0000-0000DE230000}"/>
    <cellStyle name="_Terceiros_032007_DEVOLUÇÃO DE COMPETENCIA" xfId="9870" xr:uid="{00000000-0005-0000-0000-0000DF230000}"/>
    <cellStyle name="_Terceiros_032007_HARDWARE" xfId="9871" xr:uid="{00000000-0005-0000-0000-0000E0230000}"/>
    <cellStyle name="_Terceiros_032007_HARDWARE_HFM Dental" xfId="9872" xr:uid="{00000000-0005-0000-0000-0000E1230000}"/>
    <cellStyle name="_Terceiros_032007_HFM" xfId="9873" xr:uid="{00000000-0005-0000-0000-0000E2230000}"/>
    <cellStyle name="_Terceiros_032007_HFM_APLICAÇÃO" xfId="9874" xr:uid="{00000000-0005-0000-0000-0000E3230000}"/>
    <cellStyle name="_Terceiros_032007_HFM_APLICAÇÃO_HFM Dental" xfId="9875" xr:uid="{00000000-0005-0000-0000-0000E4230000}"/>
    <cellStyle name="_Terceiros_032007_HFM_Check USGAAP" xfId="9876" xr:uid="{00000000-0005-0000-0000-0000E5230000}"/>
    <cellStyle name="_Terceiros_032007_HFM_Check USGAAP_DEVOLUÇÃO DE COMPETENCIA" xfId="9877" xr:uid="{00000000-0005-0000-0000-0000E6230000}"/>
    <cellStyle name="_Terceiros_032007_HFM_DEVOLUÇÃO DE COMPETENCIA" xfId="9878" xr:uid="{00000000-0005-0000-0000-0000E7230000}"/>
    <cellStyle name="_Terceiros_032007_HFM_OP Invest" xfId="9879" xr:uid="{00000000-0005-0000-0000-0000E8230000}"/>
    <cellStyle name="_Terceiros_032007_HFM_OP Invest_DEVOLUÇÃO DE COMPETENCIA" xfId="9880" xr:uid="{00000000-0005-0000-0000-0000E9230000}"/>
    <cellStyle name="_Terceiros_032007_HFM_RECLAS DEPREC" xfId="9881" xr:uid="{00000000-0005-0000-0000-0000EA230000}"/>
    <cellStyle name="_Terceiros_032007_HFM_SUPORTE ASTROMIG" xfId="9882" xr:uid="{00000000-0005-0000-0000-0000EB230000}"/>
    <cellStyle name="_Terceiros_032007_Imobilizado - 2011-11" xfId="9883" xr:uid="{00000000-0005-0000-0000-0000EC230000}"/>
    <cellStyle name="_Terceiros_032007_Imobilizado - 2012006" xfId="9884" xr:uid="{00000000-0005-0000-0000-0000ED230000}"/>
    <cellStyle name="_Terceiros_032007_INSTALAÇÕES" xfId="9885" xr:uid="{00000000-0005-0000-0000-0000EE230000}"/>
    <cellStyle name="_Terceiros_032007_INSTALAÇÕES_HFM Dental" xfId="9886" xr:uid="{00000000-0005-0000-0000-0000EF230000}"/>
    <cellStyle name="_Terceiros_032007_IRenda" xfId="9887" xr:uid="{00000000-0005-0000-0000-0000F0230000}"/>
    <cellStyle name="_Terceiros_032007_IRenda_APLICAÇÃO" xfId="9888" xr:uid="{00000000-0005-0000-0000-0000F1230000}"/>
    <cellStyle name="_Terceiros_032007_IRenda_APLICAÇÃO_HFM Dental" xfId="9889" xr:uid="{00000000-0005-0000-0000-0000F2230000}"/>
    <cellStyle name="_Terceiros_032007_IRenda_Check USGAAP" xfId="9890" xr:uid="{00000000-0005-0000-0000-0000F3230000}"/>
    <cellStyle name="_Terceiros_032007_IRenda_Check USGAAP_DEVOLUÇÃO DE COMPETENCIA" xfId="9891" xr:uid="{00000000-0005-0000-0000-0000F4230000}"/>
    <cellStyle name="_Terceiros_032007_IRenda_DEVOLUÇÃO DE COMPETENCIA" xfId="9892" xr:uid="{00000000-0005-0000-0000-0000F5230000}"/>
    <cellStyle name="_Terceiros_032007_IRenda_OP Invest" xfId="9893" xr:uid="{00000000-0005-0000-0000-0000F6230000}"/>
    <cellStyle name="_Terceiros_032007_IRenda_OP Invest_DEVOLUÇÃO DE COMPETENCIA" xfId="9894" xr:uid="{00000000-0005-0000-0000-0000F7230000}"/>
    <cellStyle name="_Terceiros_032007_LANÇAMENTO" xfId="9895" xr:uid="{00000000-0005-0000-0000-0000F8230000}"/>
    <cellStyle name="_Terceiros_032007_LANÇAMENTO_APLICAÇÃO" xfId="9896" xr:uid="{00000000-0005-0000-0000-0000F9230000}"/>
    <cellStyle name="_Terceiros_032007_LANÇAMENTO_APLICAÇÃO_HFM Dental" xfId="9897" xr:uid="{00000000-0005-0000-0000-0000FA230000}"/>
    <cellStyle name="_Terceiros_032007_LANÇAMENTO_Check USGAAP" xfId="9898" xr:uid="{00000000-0005-0000-0000-0000FB230000}"/>
    <cellStyle name="_Terceiros_032007_LANÇAMENTO_Check USGAAP_DEVOLUÇÃO DE COMPETENCIA" xfId="9899" xr:uid="{00000000-0005-0000-0000-0000FC230000}"/>
    <cellStyle name="_Terceiros_032007_LANÇAMENTO_DEVOLUÇÃO DE COMPETENCIA" xfId="9900" xr:uid="{00000000-0005-0000-0000-0000FD230000}"/>
    <cellStyle name="_Terceiros_032007_LANÇAMENTO_OP Invest" xfId="9901" xr:uid="{00000000-0005-0000-0000-0000FE230000}"/>
    <cellStyle name="_Terceiros_032007_LANÇAMENTO_OP Invest_DEVOLUÇÃO DE COMPETENCIA" xfId="9902" xr:uid="{00000000-0005-0000-0000-0000FF230000}"/>
    <cellStyle name="_Terceiros_032007_LANÇAMENTO_RECLAS DEPREC" xfId="9903" xr:uid="{00000000-0005-0000-0000-000000240000}"/>
    <cellStyle name="_Terceiros_032007_LANÇAMENTO_SUPORTE ASTROMIG" xfId="9904" xr:uid="{00000000-0005-0000-0000-000001240000}"/>
    <cellStyle name="_Terceiros_032007_Maq e Equip Hosp" xfId="9905" xr:uid="{00000000-0005-0000-0000-000002240000}"/>
    <cellStyle name="_Terceiros_032007_Maq e Equip Hosp_HFM Dental" xfId="9906" xr:uid="{00000000-0005-0000-0000-000003240000}"/>
    <cellStyle name="_Terceiros_032007_MMU" xfId="9907" xr:uid="{00000000-0005-0000-0000-000004240000}"/>
    <cellStyle name="_Terceiros_032007_MMU_HFM Dental" xfId="9908" xr:uid="{00000000-0005-0000-0000-000005240000}"/>
    <cellStyle name="_Terceiros_032007_OP Invest" xfId="9909" xr:uid="{00000000-0005-0000-0000-000006240000}"/>
    <cellStyle name="_Terceiros_032007_OP Invest_DEVOLUÇÃO DE COMPETENCIA" xfId="9910" xr:uid="{00000000-0005-0000-0000-000007240000}"/>
    <cellStyle name="_Terceiros_032007_OP Invest_HFM Dental" xfId="9911" xr:uid="{00000000-0005-0000-0000-000008240000}"/>
    <cellStyle name="_Terceiros_032007_Pagnet 042015" xfId="9912" xr:uid="{00000000-0005-0000-0000-000009240000}"/>
    <cellStyle name="_Terceiros_032007_Plan3" xfId="9913" xr:uid="{00000000-0005-0000-0000-00000A240000}"/>
    <cellStyle name="_Terceiros_032007_Plan3_APLICAÇÃO" xfId="9914" xr:uid="{00000000-0005-0000-0000-00000B240000}"/>
    <cellStyle name="_Terceiros_032007_Plan3_APLICAÇÃO_HFM Dental" xfId="9915" xr:uid="{00000000-0005-0000-0000-00000C240000}"/>
    <cellStyle name="_Terceiros_032007_Plan3_Check USGAAP" xfId="9916" xr:uid="{00000000-0005-0000-0000-00000D240000}"/>
    <cellStyle name="_Terceiros_032007_Plan3_Check USGAAP_DEVOLUÇÃO DE COMPETENCIA" xfId="9917" xr:uid="{00000000-0005-0000-0000-00000E240000}"/>
    <cellStyle name="_Terceiros_032007_Plan3_DEVOLUÇÃO DE COMPETENCIA" xfId="9918" xr:uid="{00000000-0005-0000-0000-00000F240000}"/>
    <cellStyle name="_Terceiros_032007_Plan3_OP Invest" xfId="9919" xr:uid="{00000000-0005-0000-0000-000010240000}"/>
    <cellStyle name="_Terceiros_032007_Plan3_OP Invest_DEVOLUÇÃO DE COMPETENCIA" xfId="9920" xr:uid="{00000000-0005-0000-0000-000011240000}"/>
    <cellStyle name="_Terceiros_032007_Plan3_RECLAS DEPREC" xfId="9921" xr:uid="{00000000-0005-0000-0000-000012240000}"/>
    <cellStyle name="_Terceiros_032007_Plan3_SUPORTE ASTROMIG" xfId="9922" xr:uid="{00000000-0005-0000-0000-000013240000}"/>
    <cellStyle name="_Terceiros_032007_Prov Civeis" xfId="9923" xr:uid="{00000000-0005-0000-0000-000014240000}"/>
    <cellStyle name="_Terceiros_032007_RECLA" xfId="404" xr:uid="{00000000-0005-0000-0000-000015240000}"/>
    <cellStyle name="_Terceiros_032007_RECLA 989" xfId="405" xr:uid="{00000000-0005-0000-0000-000016240000}"/>
    <cellStyle name="_Terceiros_032007_RECLA 989_DEVOLUÇÃO DE COMPETENCIA" xfId="9924" xr:uid="{00000000-0005-0000-0000-000017240000}"/>
    <cellStyle name="_Terceiros_032007_RECLA_DEVOLUÇÃO DE COMPETENCIA" xfId="9925" xr:uid="{00000000-0005-0000-0000-000018240000}"/>
    <cellStyle name="_Terceiros_032007_RECLAS DEPREC" xfId="9926" xr:uid="{00000000-0005-0000-0000-000019240000}"/>
    <cellStyle name="_Terceiros_032007_Reclass. GAAP Invest." xfId="9927" xr:uid="{00000000-0005-0000-0000-00001A240000}"/>
    <cellStyle name="_Terceiros_032007_Reclass. GAAP Invest._HFM Dental" xfId="9928" xr:uid="{00000000-0005-0000-0000-00001B240000}"/>
    <cellStyle name="_Terceiros_032007_Resumo Imobilizado" xfId="9929" xr:uid="{00000000-0005-0000-0000-00001C240000}"/>
    <cellStyle name="_Terceiros_032007_Resumo Imobilizado_HFM Dental" xfId="9930" xr:uid="{00000000-0005-0000-0000-00001D240000}"/>
    <cellStyle name="_Terceiros_032007_Sheet9" xfId="9931" xr:uid="{00000000-0005-0000-0000-00001E240000}"/>
    <cellStyle name="_Terceiros_032007_Sheet9_APLICAÇÃO" xfId="9932" xr:uid="{00000000-0005-0000-0000-00001F240000}"/>
    <cellStyle name="_Terceiros_032007_Sheet9_APLICAÇÃO_HFM Dental" xfId="9933" xr:uid="{00000000-0005-0000-0000-000020240000}"/>
    <cellStyle name="_Terceiros_032007_Sheet9_Check USGAAP" xfId="9934" xr:uid="{00000000-0005-0000-0000-000021240000}"/>
    <cellStyle name="_Terceiros_032007_Sheet9_Check USGAAP_DEVOLUÇÃO DE COMPETENCIA" xfId="9935" xr:uid="{00000000-0005-0000-0000-000022240000}"/>
    <cellStyle name="_Terceiros_032007_Sheet9_DEVOLUÇÃO DE COMPETENCIA" xfId="9936" xr:uid="{00000000-0005-0000-0000-000023240000}"/>
    <cellStyle name="_Terceiros_032007_Sheet9_OP Invest" xfId="9937" xr:uid="{00000000-0005-0000-0000-000024240000}"/>
    <cellStyle name="_Terceiros_032007_Sheet9_OP Invest_DEVOLUÇÃO DE COMPETENCIA" xfId="9938" xr:uid="{00000000-0005-0000-0000-000025240000}"/>
    <cellStyle name="_Terceiros_032007_SOFTWARE" xfId="9939" xr:uid="{00000000-0005-0000-0000-000026240000}"/>
    <cellStyle name="_Terceiros_032007_SOFTWARE_HFM Dental" xfId="9940" xr:uid="{00000000-0005-0000-0000-000027240000}"/>
    <cellStyle name="_Terceiros_032007_SUPORTE ASTROMIG" xfId="9941" xr:uid="{00000000-0005-0000-0000-000028240000}"/>
    <cellStyle name="_Terceiros_032007_Trial Balance_Dental" xfId="9942" xr:uid="{00000000-0005-0000-0000-000029240000}"/>
    <cellStyle name="_Terceiros_032007_Trial Balance_Dental_HFM Dental" xfId="9943" xr:uid="{00000000-0005-0000-0000-00002A240000}"/>
    <cellStyle name="_Terceiros_032007_Veiculos" xfId="9944" xr:uid="{00000000-0005-0000-0000-00002B240000}"/>
    <cellStyle name="_Terceiros_032007_Veiculos_HFM Dental" xfId="9945" xr:uid="{00000000-0005-0000-0000-00002C240000}"/>
    <cellStyle name="_Terceiros_042007" xfId="406" xr:uid="{00000000-0005-0000-0000-00002D240000}"/>
    <cellStyle name="_Terceiros_042007 2" xfId="407" xr:uid="{00000000-0005-0000-0000-00002E240000}"/>
    <cellStyle name="_Terceiros_042007 2_DEVOLUÇÃO DE COMPETENCIA" xfId="9946" xr:uid="{00000000-0005-0000-0000-00002F240000}"/>
    <cellStyle name="_Terceiros_042007_13332-MAQ_EQPTOS NAO HOSP-ODONT" xfId="9947" xr:uid="{00000000-0005-0000-0000-000030240000}"/>
    <cellStyle name="_Terceiros_042007_13332-MAQ_EQPTOS NAO HOSP-ODONT_HFM Dental" xfId="9948" xr:uid="{00000000-0005-0000-0000-000031240000}"/>
    <cellStyle name="_Terceiros_042007_AJUSTE FATUR 881" xfId="408" xr:uid="{00000000-0005-0000-0000-000032240000}"/>
    <cellStyle name="_Terceiros_042007_AJUSTE FATUR 881_DEVOLUÇÃO DE COMPETENCIA" xfId="9949" xr:uid="{00000000-0005-0000-0000-000033240000}"/>
    <cellStyle name="_Terceiros_042007_APLICAÇÃO" xfId="9950" xr:uid="{00000000-0005-0000-0000-000034240000}"/>
    <cellStyle name="_Terceiros_042007_APLICAÇÃO_HFM Dental" xfId="9951" xr:uid="{00000000-0005-0000-0000-000035240000}"/>
    <cellStyle name="_Terceiros_042007_BENFEITORIAS" xfId="9952" xr:uid="{00000000-0005-0000-0000-000036240000}"/>
    <cellStyle name="_Terceiros_042007_BENFEITORIAS_HFM Dental" xfId="9953" xr:uid="{00000000-0005-0000-0000-000037240000}"/>
    <cellStyle name="_Terceiros_042007_Check USGAAP" xfId="9954" xr:uid="{00000000-0005-0000-0000-000038240000}"/>
    <cellStyle name="_Terceiros_042007_Check USGAAP_DEVOLUÇÃO DE COMPETENCIA" xfId="9955" xr:uid="{00000000-0005-0000-0000-000039240000}"/>
    <cellStyle name="_Terceiros_042007_DEVOLUÇÃO DE COMPETENCIA" xfId="9956" xr:uid="{00000000-0005-0000-0000-00003A240000}"/>
    <cellStyle name="_Terceiros_042007_HARDWARE" xfId="9957" xr:uid="{00000000-0005-0000-0000-00003B240000}"/>
    <cellStyle name="_Terceiros_042007_HARDWARE_HFM Dental" xfId="9958" xr:uid="{00000000-0005-0000-0000-00003C240000}"/>
    <cellStyle name="_Terceiros_042007_HFM" xfId="9959" xr:uid="{00000000-0005-0000-0000-00003D240000}"/>
    <cellStyle name="_Terceiros_042007_HFM_APLICAÇÃO" xfId="9960" xr:uid="{00000000-0005-0000-0000-00003E240000}"/>
    <cellStyle name="_Terceiros_042007_HFM_APLICAÇÃO_HFM Dental" xfId="9961" xr:uid="{00000000-0005-0000-0000-00003F240000}"/>
    <cellStyle name="_Terceiros_042007_HFM_Check USGAAP" xfId="9962" xr:uid="{00000000-0005-0000-0000-000040240000}"/>
    <cellStyle name="_Terceiros_042007_HFM_Check USGAAP_DEVOLUÇÃO DE COMPETENCIA" xfId="9963" xr:uid="{00000000-0005-0000-0000-000041240000}"/>
    <cellStyle name="_Terceiros_042007_HFM_DEVOLUÇÃO DE COMPETENCIA" xfId="9964" xr:uid="{00000000-0005-0000-0000-000042240000}"/>
    <cellStyle name="_Terceiros_042007_HFM_OP Invest" xfId="9965" xr:uid="{00000000-0005-0000-0000-000043240000}"/>
    <cellStyle name="_Terceiros_042007_HFM_OP Invest_DEVOLUÇÃO DE COMPETENCIA" xfId="9966" xr:uid="{00000000-0005-0000-0000-000044240000}"/>
    <cellStyle name="_Terceiros_042007_HFM_RECLAS DEPREC" xfId="9967" xr:uid="{00000000-0005-0000-0000-000045240000}"/>
    <cellStyle name="_Terceiros_042007_HFM_SUPORTE ASTROMIG" xfId="9968" xr:uid="{00000000-0005-0000-0000-000046240000}"/>
    <cellStyle name="_Terceiros_042007_Imobilizado - 2011-11" xfId="9969" xr:uid="{00000000-0005-0000-0000-000047240000}"/>
    <cellStyle name="_Terceiros_042007_Imobilizado - 2012006" xfId="9970" xr:uid="{00000000-0005-0000-0000-000048240000}"/>
    <cellStyle name="_Terceiros_042007_INSTALAÇÕES" xfId="9971" xr:uid="{00000000-0005-0000-0000-000049240000}"/>
    <cellStyle name="_Terceiros_042007_INSTALAÇÕES_HFM Dental" xfId="9972" xr:uid="{00000000-0005-0000-0000-00004A240000}"/>
    <cellStyle name="_Terceiros_042007_IRenda" xfId="9973" xr:uid="{00000000-0005-0000-0000-00004B240000}"/>
    <cellStyle name="_Terceiros_042007_IRenda_APLICAÇÃO" xfId="9974" xr:uid="{00000000-0005-0000-0000-00004C240000}"/>
    <cellStyle name="_Terceiros_042007_IRenda_APLICAÇÃO_HFM Dental" xfId="9975" xr:uid="{00000000-0005-0000-0000-00004D240000}"/>
    <cellStyle name="_Terceiros_042007_IRenda_Check USGAAP" xfId="9976" xr:uid="{00000000-0005-0000-0000-00004E240000}"/>
    <cellStyle name="_Terceiros_042007_IRenda_Check USGAAP_DEVOLUÇÃO DE COMPETENCIA" xfId="9977" xr:uid="{00000000-0005-0000-0000-00004F240000}"/>
    <cellStyle name="_Terceiros_042007_IRenda_DEVOLUÇÃO DE COMPETENCIA" xfId="9978" xr:uid="{00000000-0005-0000-0000-000050240000}"/>
    <cellStyle name="_Terceiros_042007_IRenda_OP Invest" xfId="9979" xr:uid="{00000000-0005-0000-0000-000051240000}"/>
    <cellStyle name="_Terceiros_042007_IRenda_OP Invest_DEVOLUÇÃO DE COMPETENCIA" xfId="9980" xr:uid="{00000000-0005-0000-0000-000052240000}"/>
    <cellStyle name="_Terceiros_042007_LANÇAMENTO" xfId="9981" xr:uid="{00000000-0005-0000-0000-000053240000}"/>
    <cellStyle name="_Terceiros_042007_LANÇAMENTO_APLICAÇÃO" xfId="9982" xr:uid="{00000000-0005-0000-0000-000054240000}"/>
    <cellStyle name="_Terceiros_042007_LANÇAMENTO_APLICAÇÃO_HFM Dental" xfId="9983" xr:uid="{00000000-0005-0000-0000-000055240000}"/>
    <cellStyle name="_Terceiros_042007_LANÇAMENTO_Check USGAAP" xfId="9984" xr:uid="{00000000-0005-0000-0000-000056240000}"/>
    <cellStyle name="_Terceiros_042007_LANÇAMENTO_Check USGAAP_DEVOLUÇÃO DE COMPETENCIA" xfId="9985" xr:uid="{00000000-0005-0000-0000-000057240000}"/>
    <cellStyle name="_Terceiros_042007_LANÇAMENTO_DEVOLUÇÃO DE COMPETENCIA" xfId="9986" xr:uid="{00000000-0005-0000-0000-000058240000}"/>
    <cellStyle name="_Terceiros_042007_LANÇAMENTO_OP Invest" xfId="9987" xr:uid="{00000000-0005-0000-0000-000059240000}"/>
    <cellStyle name="_Terceiros_042007_LANÇAMENTO_OP Invest_DEVOLUÇÃO DE COMPETENCIA" xfId="9988" xr:uid="{00000000-0005-0000-0000-00005A240000}"/>
    <cellStyle name="_Terceiros_042007_LANÇAMENTO_RECLAS DEPREC" xfId="9989" xr:uid="{00000000-0005-0000-0000-00005B240000}"/>
    <cellStyle name="_Terceiros_042007_LANÇAMENTO_SUPORTE ASTROMIG" xfId="9990" xr:uid="{00000000-0005-0000-0000-00005C240000}"/>
    <cellStyle name="_Terceiros_042007_Maq e Equip Hosp" xfId="9991" xr:uid="{00000000-0005-0000-0000-00005D240000}"/>
    <cellStyle name="_Terceiros_042007_Maq e Equip Hosp_HFM Dental" xfId="9992" xr:uid="{00000000-0005-0000-0000-00005E240000}"/>
    <cellStyle name="_Terceiros_042007_MMU" xfId="9993" xr:uid="{00000000-0005-0000-0000-00005F240000}"/>
    <cellStyle name="_Terceiros_042007_MMU_HFM Dental" xfId="9994" xr:uid="{00000000-0005-0000-0000-000060240000}"/>
    <cellStyle name="_Terceiros_042007_OP Invest" xfId="9995" xr:uid="{00000000-0005-0000-0000-000061240000}"/>
    <cellStyle name="_Terceiros_042007_OP Invest_DEVOLUÇÃO DE COMPETENCIA" xfId="9996" xr:uid="{00000000-0005-0000-0000-000062240000}"/>
    <cellStyle name="_Terceiros_042007_OP Invest_HFM Dental" xfId="9997" xr:uid="{00000000-0005-0000-0000-000063240000}"/>
    <cellStyle name="_Terceiros_042007_Pagnet 042015" xfId="9998" xr:uid="{00000000-0005-0000-0000-000064240000}"/>
    <cellStyle name="_Terceiros_042007_Plan3" xfId="9999" xr:uid="{00000000-0005-0000-0000-000065240000}"/>
    <cellStyle name="_Terceiros_042007_Plan3_APLICAÇÃO" xfId="10000" xr:uid="{00000000-0005-0000-0000-000066240000}"/>
    <cellStyle name="_Terceiros_042007_Plan3_APLICAÇÃO_HFM Dental" xfId="10001" xr:uid="{00000000-0005-0000-0000-000067240000}"/>
    <cellStyle name="_Terceiros_042007_Plan3_Check USGAAP" xfId="10002" xr:uid="{00000000-0005-0000-0000-000068240000}"/>
    <cellStyle name="_Terceiros_042007_Plan3_Check USGAAP_DEVOLUÇÃO DE COMPETENCIA" xfId="10003" xr:uid="{00000000-0005-0000-0000-000069240000}"/>
    <cellStyle name="_Terceiros_042007_Plan3_DEVOLUÇÃO DE COMPETENCIA" xfId="10004" xr:uid="{00000000-0005-0000-0000-00006A240000}"/>
    <cellStyle name="_Terceiros_042007_Plan3_OP Invest" xfId="10005" xr:uid="{00000000-0005-0000-0000-00006B240000}"/>
    <cellStyle name="_Terceiros_042007_Plan3_OP Invest_DEVOLUÇÃO DE COMPETENCIA" xfId="10006" xr:uid="{00000000-0005-0000-0000-00006C240000}"/>
    <cellStyle name="_Terceiros_042007_Plan3_RECLAS DEPREC" xfId="10007" xr:uid="{00000000-0005-0000-0000-00006D240000}"/>
    <cellStyle name="_Terceiros_042007_Plan3_SUPORTE ASTROMIG" xfId="10008" xr:uid="{00000000-0005-0000-0000-00006E240000}"/>
    <cellStyle name="_Terceiros_042007_Prov Civeis" xfId="10009" xr:uid="{00000000-0005-0000-0000-00006F240000}"/>
    <cellStyle name="_Terceiros_042007_RECLA" xfId="409" xr:uid="{00000000-0005-0000-0000-000070240000}"/>
    <cellStyle name="_Terceiros_042007_RECLA 989" xfId="410" xr:uid="{00000000-0005-0000-0000-000071240000}"/>
    <cellStyle name="_Terceiros_042007_RECLA 989_DEVOLUÇÃO DE COMPETENCIA" xfId="10010" xr:uid="{00000000-0005-0000-0000-000072240000}"/>
    <cellStyle name="_Terceiros_042007_RECLA_DEVOLUÇÃO DE COMPETENCIA" xfId="10011" xr:uid="{00000000-0005-0000-0000-000073240000}"/>
    <cellStyle name="_Terceiros_042007_RECLAS DEPREC" xfId="10012" xr:uid="{00000000-0005-0000-0000-000074240000}"/>
    <cellStyle name="_Terceiros_042007_Reclass. GAAP Invest." xfId="10013" xr:uid="{00000000-0005-0000-0000-000075240000}"/>
    <cellStyle name="_Terceiros_042007_Reclass. GAAP Invest._HFM Dental" xfId="10014" xr:uid="{00000000-0005-0000-0000-000076240000}"/>
    <cellStyle name="_Terceiros_042007_Resumo Imobilizado" xfId="10015" xr:uid="{00000000-0005-0000-0000-000077240000}"/>
    <cellStyle name="_Terceiros_042007_Resumo Imobilizado_HFM Dental" xfId="10016" xr:uid="{00000000-0005-0000-0000-000078240000}"/>
    <cellStyle name="_Terceiros_042007_Sheet9" xfId="10017" xr:uid="{00000000-0005-0000-0000-000079240000}"/>
    <cellStyle name="_Terceiros_042007_Sheet9_APLICAÇÃO" xfId="10018" xr:uid="{00000000-0005-0000-0000-00007A240000}"/>
    <cellStyle name="_Terceiros_042007_Sheet9_APLICAÇÃO_HFM Dental" xfId="10019" xr:uid="{00000000-0005-0000-0000-00007B240000}"/>
    <cellStyle name="_Terceiros_042007_Sheet9_Check USGAAP" xfId="10020" xr:uid="{00000000-0005-0000-0000-00007C240000}"/>
    <cellStyle name="_Terceiros_042007_Sheet9_Check USGAAP_DEVOLUÇÃO DE COMPETENCIA" xfId="10021" xr:uid="{00000000-0005-0000-0000-00007D240000}"/>
    <cellStyle name="_Terceiros_042007_Sheet9_DEVOLUÇÃO DE COMPETENCIA" xfId="10022" xr:uid="{00000000-0005-0000-0000-00007E240000}"/>
    <cellStyle name="_Terceiros_042007_Sheet9_OP Invest" xfId="10023" xr:uid="{00000000-0005-0000-0000-00007F240000}"/>
    <cellStyle name="_Terceiros_042007_Sheet9_OP Invest_DEVOLUÇÃO DE COMPETENCIA" xfId="10024" xr:uid="{00000000-0005-0000-0000-000080240000}"/>
    <cellStyle name="_Terceiros_042007_SOFTWARE" xfId="10025" xr:uid="{00000000-0005-0000-0000-000081240000}"/>
    <cellStyle name="_Terceiros_042007_SOFTWARE_HFM Dental" xfId="10026" xr:uid="{00000000-0005-0000-0000-000082240000}"/>
    <cellStyle name="_Terceiros_042007_SUPORTE ASTROMIG" xfId="10027" xr:uid="{00000000-0005-0000-0000-000083240000}"/>
    <cellStyle name="_Terceiros_042007_Trial Balance_Dental" xfId="10028" xr:uid="{00000000-0005-0000-0000-000084240000}"/>
    <cellStyle name="_Terceiros_042007_Trial Balance_Dental_HFM Dental" xfId="10029" xr:uid="{00000000-0005-0000-0000-000085240000}"/>
    <cellStyle name="_Terceiros_042007_Veiculos" xfId="10030" xr:uid="{00000000-0005-0000-0000-000086240000}"/>
    <cellStyle name="_Terceiros_042007_Veiculos_HFM Dental" xfId="10031" xr:uid="{00000000-0005-0000-0000-000087240000}"/>
    <cellStyle name="_Terceiros_052007" xfId="411" xr:uid="{00000000-0005-0000-0000-000088240000}"/>
    <cellStyle name="_Terceiros_052007 2" xfId="412" xr:uid="{00000000-0005-0000-0000-000089240000}"/>
    <cellStyle name="_Terceiros_052007 2_DEVOLUÇÃO DE COMPETENCIA" xfId="10032" xr:uid="{00000000-0005-0000-0000-00008A240000}"/>
    <cellStyle name="_Terceiros_052007_13332-MAQ_EQPTOS NAO HOSP-ODONT" xfId="10033" xr:uid="{00000000-0005-0000-0000-00008B240000}"/>
    <cellStyle name="_Terceiros_052007_13332-MAQ_EQPTOS NAO HOSP-ODONT_HFM Dental" xfId="10034" xr:uid="{00000000-0005-0000-0000-00008C240000}"/>
    <cellStyle name="_Terceiros_052007_AJUSTE FATUR 881" xfId="413" xr:uid="{00000000-0005-0000-0000-00008D240000}"/>
    <cellStyle name="_Terceiros_052007_AJUSTE FATUR 881_DEVOLUÇÃO DE COMPETENCIA" xfId="10035" xr:uid="{00000000-0005-0000-0000-00008E240000}"/>
    <cellStyle name="_Terceiros_052007_APLICAÇÃO" xfId="10036" xr:uid="{00000000-0005-0000-0000-00008F240000}"/>
    <cellStyle name="_Terceiros_052007_APLICAÇÃO_HFM Dental" xfId="10037" xr:uid="{00000000-0005-0000-0000-000090240000}"/>
    <cellStyle name="_Terceiros_052007_BENFEITORIAS" xfId="10038" xr:uid="{00000000-0005-0000-0000-000091240000}"/>
    <cellStyle name="_Terceiros_052007_BENFEITORIAS_HFM Dental" xfId="10039" xr:uid="{00000000-0005-0000-0000-000092240000}"/>
    <cellStyle name="_Terceiros_052007_Check USGAAP" xfId="10040" xr:uid="{00000000-0005-0000-0000-000093240000}"/>
    <cellStyle name="_Terceiros_052007_Check USGAAP_DEVOLUÇÃO DE COMPETENCIA" xfId="10041" xr:uid="{00000000-0005-0000-0000-000094240000}"/>
    <cellStyle name="_Terceiros_052007_DEVOLUÇÃO DE COMPETENCIA" xfId="10042" xr:uid="{00000000-0005-0000-0000-000095240000}"/>
    <cellStyle name="_Terceiros_052007_HARDWARE" xfId="10043" xr:uid="{00000000-0005-0000-0000-000096240000}"/>
    <cellStyle name="_Terceiros_052007_HARDWARE_HFM Dental" xfId="10044" xr:uid="{00000000-0005-0000-0000-000097240000}"/>
    <cellStyle name="_Terceiros_052007_HFM" xfId="10045" xr:uid="{00000000-0005-0000-0000-000098240000}"/>
    <cellStyle name="_Terceiros_052007_HFM_APLICAÇÃO" xfId="10046" xr:uid="{00000000-0005-0000-0000-000099240000}"/>
    <cellStyle name="_Terceiros_052007_HFM_APLICAÇÃO_HFM Dental" xfId="10047" xr:uid="{00000000-0005-0000-0000-00009A240000}"/>
    <cellStyle name="_Terceiros_052007_HFM_Check USGAAP" xfId="10048" xr:uid="{00000000-0005-0000-0000-00009B240000}"/>
    <cellStyle name="_Terceiros_052007_HFM_Check USGAAP_DEVOLUÇÃO DE COMPETENCIA" xfId="10049" xr:uid="{00000000-0005-0000-0000-00009C240000}"/>
    <cellStyle name="_Terceiros_052007_HFM_DEVOLUÇÃO DE COMPETENCIA" xfId="10050" xr:uid="{00000000-0005-0000-0000-00009D240000}"/>
    <cellStyle name="_Terceiros_052007_HFM_OP Invest" xfId="10051" xr:uid="{00000000-0005-0000-0000-00009E240000}"/>
    <cellStyle name="_Terceiros_052007_HFM_OP Invest_DEVOLUÇÃO DE COMPETENCIA" xfId="10052" xr:uid="{00000000-0005-0000-0000-00009F240000}"/>
    <cellStyle name="_Terceiros_052007_HFM_RECLAS DEPREC" xfId="10053" xr:uid="{00000000-0005-0000-0000-0000A0240000}"/>
    <cellStyle name="_Terceiros_052007_HFM_SUPORTE ASTROMIG" xfId="10054" xr:uid="{00000000-0005-0000-0000-0000A1240000}"/>
    <cellStyle name="_Terceiros_052007_Imobilizado - 2011-11" xfId="10055" xr:uid="{00000000-0005-0000-0000-0000A2240000}"/>
    <cellStyle name="_Terceiros_052007_Imobilizado - 2012006" xfId="10056" xr:uid="{00000000-0005-0000-0000-0000A3240000}"/>
    <cellStyle name="_Terceiros_052007_INSTALAÇÕES" xfId="10057" xr:uid="{00000000-0005-0000-0000-0000A4240000}"/>
    <cellStyle name="_Terceiros_052007_INSTALAÇÕES_HFM Dental" xfId="10058" xr:uid="{00000000-0005-0000-0000-0000A5240000}"/>
    <cellStyle name="_Terceiros_052007_IRenda" xfId="10059" xr:uid="{00000000-0005-0000-0000-0000A6240000}"/>
    <cellStyle name="_Terceiros_052007_IRenda_APLICAÇÃO" xfId="10060" xr:uid="{00000000-0005-0000-0000-0000A7240000}"/>
    <cellStyle name="_Terceiros_052007_IRenda_APLICAÇÃO_HFM Dental" xfId="10061" xr:uid="{00000000-0005-0000-0000-0000A8240000}"/>
    <cellStyle name="_Terceiros_052007_IRenda_Check USGAAP" xfId="10062" xr:uid="{00000000-0005-0000-0000-0000A9240000}"/>
    <cellStyle name="_Terceiros_052007_IRenda_Check USGAAP_DEVOLUÇÃO DE COMPETENCIA" xfId="10063" xr:uid="{00000000-0005-0000-0000-0000AA240000}"/>
    <cellStyle name="_Terceiros_052007_IRenda_DEVOLUÇÃO DE COMPETENCIA" xfId="10064" xr:uid="{00000000-0005-0000-0000-0000AB240000}"/>
    <cellStyle name="_Terceiros_052007_IRenda_OP Invest" xfId="10065" xr:uid="{00000000-0005-0000-0000-0000AC240000}"/>
    <cellStyle name="_Terceiros_052007_IRenda_OP Invest_DEVOLUÇÃO DE COMPETENCIA" xfId="10066" xr:uid="{00000000-0005-0000-0000-0000AD240000}"/>
    <cellStyle name="_Terceiros_052007_LANÇAMENTO" xfId="10067" xr:uid="{00000000-0005-0000-0000-0000AE240000}"/>
    <cellStyle name="_Terceiros_052007_LANÇAMENTO_APLICAÇÃO" xfId="10068" xr:uid="{00000000-0005-0000-0000-0000AF240000}"/>
    <cellStyle name="_Terceiros_052007_LANÇAMENTO_APLICAÇÃO_HFM Dental" xfId="10069" xr:uid="{00000000-0005-0000-0000-0000B0240000}"/>
    <cellStyle name="_Terceiros_052007_LANÇAMENTO_Check USGAAP" xfId="10070" xr:uid="{00000000-0005-0000-0000-0000B1240000}"/>
    <cellStyle name="_Terceiros_052007_LANÇAMENTO_Check USGAAP_DEVOLUÇÃO DE COMPETENCIA" xfId="10071" xr:uid="{00000000-0005-0000-0000-0000B2240000}"/>
    <cellStyle name="_Terceiros_052007_LANÇAMENTO_DEVOLUÇÃO DE COMPETENCIA" xfId="10072" xr:uid="{00000000-0005-0000-0000-0000B3240000}"/>
    <cellStyle name="_Terceiros_052007_LANÇAMENTO_OP Invest" xfId="10073" xr:uid="{00000000-0005-0000-0000-0000B4240000}"/>
    <cellStyle name="_Terceiros_052007_LANÇAMENTO_OP Invest_DEVOLUÇÃO DE COMPETENCIA" xfId="10074" xr:uid="{00000000-0005-0000-0000-0000B5240000}"/>
    <cellStyle name="_Terceiros_052007_LANÇAMENTO_RECLAS DEPREC" xfId="10075" xr:uid="{00000000-0005-0000-0000-0000B6240000}"/>
    <cellStyle name="_Terceiros_052007_LANÇAMENTO_SUPORTE ASTROMIG" xfId="10076" xr:uid="{00000000-0005-0000-0000-0000B7240000}"/>
    <cellStyle name="_Terceiros_052007_Maq e Equip Hosp" xfId="10077" xr:uid="{00000000-0005-0000-0000-0000B8240000}"/>
    <cellStyle name="_Terceiros_052007_Maq e Equip Hosp_HFM Dental" xfId="10078" xr:uid="{00000000-0005-0000-0000-0000B9240000}"/>
    <cellStyle name="_Terceiros_052007_MMU" xfId="10079" xr:uid="{00000000-0005-0000-0000-0000BA240000}"/>
    <cellStyle name="_Terceiros_052007_MMU_HFM Dental" xfId="10080" xr:uid="{00000000-0005-0000-0000-0000BB240000}"/>
    <cellStyle name="_Terceiros_052007_OP Invest" xfId="10081" xr:uid="{00000000-0005-0000-0000-0000BC240000}"/>
    <cellStyle name="_Terceiros_052007_OP Invest_DEVOLUÇÃO DE COMPETENCIA" xfId="10082" xr:uid="{00000000-0005-0000-0000-0000BD240000}"/>
    <cellStyle name="_Terceiros_052007_OP Invest_HFM Dental" xfId="10083" xr:uid="{00000000-0005-0000-0000-0000BE240000}"/>
    <cellStyle name="_Terceiros_052007_Pagnet 042015" xfId="10084" xr:uid="{00000000-0005-0000-0000-0000BF240000}"/>
    <cellStyle name="_Terceiros_052007_Plan3" xfId="10085" xr:uid="{00000000-0005-0000-0000-0000C0240000}"/>
    <cellStyle name="_Terceiros_052007_Plan3_APLICAÇÃO" xfId="10086" xr:uid="{00000000-0005-0000-0000-0000C1240000}"/>
    <cellStyle name="_Terceiros_052007_Plan3_APLICAÇÃO_HFM Dental" xfId="10087" xr:uid="{00000000-0005-0000-0000-0000C2240000}"/>
    <cellStyle name="_Terceiros_052007_Plan3_Check USGAAP" xfId="10088" xr:uid="{00000000-0005-0000-0000-0000C3240000}"/>
    <cellStyle name="_Terceiros_052007_Plan3_Check USGAAP_DEVOLUÇÃO DE COMPETENCIA" xfId="10089" xr:uid="{00000000-0005-0000-0000-0000C4240000}"/>
    <cellStyle name="_Terceiros_052007_Plan3_DEVOLUÇÃO DE COMPETENCIA" xfId="10090" xr:uid="{00000000-0005-0000-0000-0000C5240000}"/>
    <cellStyle name="_Terceiros_052007_Plan3_OP Invest" xfId="10091" xr:uid="{00000000-0005-0000-0000-0000C6240000}"/>
    <cellStyle name="_Terceiros_052007_Plan3_OP Invest_DEVOLUÇÃO DE COMPETENCIA" xfId="10092" xr:uid="{00000000-0005-0000-0000-0000C7240000}"/>
    <cellStyle name="_Terceiros_052007_Plan3_RECLAS DEPREC" xfId="10093" xr:uid="{00000000-0005-0000-0000-0000C8240000}"/>
    <cellStyle name="_Terceiros_052007_Plan3_SUPORTE ASTROMIG" xfId="10094" xr:uid="{00000000-0005-0000-0000-0000C9240000}"/>
    <cellStyle name="_Terceiros_052007_Prov Civeis" xfId="10095" xr:uid="{00000000-0005-0000-0000-0000CA240000}"/>
    <cellStyle name="_Terceiros_052007_RECLA" xfId="414" xr:uid="{00000000-0005-0000-0000-0000CB240000}"/>
    <cellStyle name="_Terceiros_052007_RECLA 989" xfId="415" xr:uid="{00000000-0005-0000-0000-0000CC240000}"/>
    <cellStyle name="_Terceiros_052007_RECLA 989_DEVOLUÇÃO DE COMPETENCIA" xfId="10096" xr:uid="{00000000-0005-0000-0000-0000CD240000}"/>
    <cellStyle name="_Terceiros_052007_RECLA_DEVOLUÇÃO DE COMPETENCIA" xfId="10097" xr:uid="{00000000-0005-0000-0000-0000CE240000}"/>
    <cellStyle name="_Terceiros_052007_RECLAS DEPREC" xfId="10098" xr:uid="{00000000-0005-0000-0000-0000CF240000}"/>
    <cellStyle name="_Terceiros_052007_Reclass. GAAP Invest." xfId="10099" xr:uid="{00000000-0005-0000-0000-0000D0240000}"/>
    <cellStyle name="_Terceiros_052007_Reclass. GAAP Invest._HFM Dental" xfId="10100" xr:uid="{00000000-0005-0000-0000-0000D1240000}"/>
    <cellStyle name="_Terceiros_052007_Resumo Imobilizado" xfId="10101" xr:uid="{00000000-0005-0000-0000-0000D2240000}"/>
    <cellStyle name="_Terceiros_052007_Resumo Imobilizado_HFM Dental" xfId="10102" xr:uid="{00000000-0005-0000-0000-0000D3240000}"/>
    <cellStyle name="_Terceiros_052007_Sheet9" xfId="10103" xr:uid="{00000000-0005-0000-0000-0000D4240000}"/>
    <cellStyle name="_Terceiros_052007_Sheet9_APLICAÇÃO" xfId="10104" xr:uid="{00000000-0005-0000-0000-0000D5240000}"/>
    <cellStyle name="_Terceiros_052007_Sheet9_APLICAÇÃO_HFM Dental" xfId="10105" xr:uid="{00000000-0005-0000-0000-0000D6240000}"/>
    <cellStyle name="_Terceiros_052007_Sheet9_Check USGAAP" xfId="10106" xr:uid="{00000000-0005-0000-0000-0000D7240000}"/>
    <cellStyle name="_Terceiros_052007_Sheet9_Check USGAAP_DEVOLUÇÃO DE COMPETENCIA" xfId="10107" xr:uid="{00000000-0005-0000-0000-0000D8240000}"/>
    <cellStyle name="_Terceiros_052007_Sheet9_DEVOLUÇÃO DE COMPETENCIA" xfId="10108" xr:uid="{00000000-0005-0000-0000-0000D9240000}"/>
    <cellStyle name="_Terceiros_052007_Sheet9_OP Invest" xfId="10109" xr:uid="{00000000-0005-0000-0000-0000DA240000}"/>
    <cellStyle name="_Terceiros_052007_Sheet9_OP Invest_DEVOLUÇÃO DE COMPETENCIA" xfId="10110" xr:uid="{00000000-0005-0000-0000-0000DB240000}"/>
    <cellStyle name="_Terceiros_052007_SOFTWARE" xfId="10111" xr:uid="{00000000-0005-0000-0000-0000DC240000}"/>
    <cellStyle name="_Terceiros_052007_SOFTWARE_HFM Dental" xfId="10112" xr:uid="{00000000-0005-0000-0000-0000DD240000}"/>
    <cellStyle name="_Terceiros_052007_SUPORTE ASTROMIG" xfId="10113" xr:uid="{00000000-0005-0000-0000-0000DE240000}"/>
    <cellStyle name="_Terceiros_052007_Trial Balance_Dental" xfId="10114" xr:uid="{00000000-0005-0000-0000-0000DF240000}"/>
    <cellStyle name="_Terceiros_052007_Trial Balance_Dental_HFM Dental" xfId="10115" xr:uid="{00000000-0005-0000-0000-0000E0240000}"/>
    <cellStyle name="_Terceiros_052007_Veiculos" xfId="10116" xr:uid="{00000000-0005-0000-0000-0000E1240000}"/>
    <cellStyle name="_Terceiros_052007_Veiculos_HFM Dental" xfId="10117" xr:uid="{00000000-0005-0000-0000-0000E2240000}"/>
    <cellStyle name="_Terceiros_062007" xfId="416" xr:uid="{00000000-0005-0000-0000-0000E3240000}"/>
    <cellStyle name="_Terceiros_062007 2" xfId="417" xr:uid="{00000000-0005-0000-0000-0000E4240000}"/>
    <cellStyle name="_Terceiros_062007 2_DEVOLUÇÃO DE COMPETENCIA" xfId="10118" xr:uid="{00000000-0005-0000-0000-0000E5240000}"/>
    <cellStyle name="_Terceiros_062007_13332-MAQ_EQPTOS NAO HOSP-ODONT" xfId="10119" xr:uid="{00000000-0005-0000-0000-0000E6240000}"/>
    <cellStyle name="_Terceiros_062007_13332-MAQ_EQPTOS NAO HOSP-ODONT_HFM Dental" xfId="10120" xr:uid="{00000000-0005-0000-0000-0000E7240000}"/>
    <cellStyle name="_Terceiros_062007_AJUSTE FATUR 881" xfId="418" xr:uid="{00000000-0005-0000-0000-0000E8240000}"/>
    <cellStyle name="_Terceiros_062007_AJUSTE FATUR 881_DEVOLUÇÃO DE COMPETENCIA" xfId="10121" xr:uid="{00000000-0005-0000-0000-0000E9240000}"/>
    <cellStyle name="_Terceiros_062007_APLICAÇÃO" xfId="10122" xr:uid="{00000000-0005-0000-0000-0000EA240000}"/>
    <cellStyle name="_Terceiros_062007_APLICAÇÃO_HFM Dental" xfId="10123" xr:uid="{00000000-0005-0000-0000-0000EB240000}"/>
    <cellStyle name="_Terceiros_062007_BENFEITORIAS" xfId="10124" xr:uid="{00000000-0005-0000-0000-0000EC240000}"/>
    <cellStyle name="_Terceiros_062007_BENFEITORIAS_HFM Dental" xfId="10125" xr:uid="{00000000-0005-0000-0000-0000ED240000}"/>
    <cellStyle name="_Terceiros_062007_Check USGAAP" xfId="10126" xr:uid="{00000000-0005-0000-0000-0000EE240000}"/>
    <cellStyle name="_Terceiros_062007_Check USGAAP_DEVOLUÇÃO DE COMPETENCIA" xfId="10127" xr:uid="{00000000-0005-0000-0000-0000EF240000}"/>
    <cellStyle name="_Terceiros_062007_DEVOLUÇÃO DE COMPETENCIA" xfId="10128" xr:uid="{00000000-0005-0000-0000-0000F0240000}"/>
    <cellStyle name="_Terceiros_062007_HARDWARE" xfId="10129" xr:uid="{00000000-0005-0000-0000-0000F1240000}"/>
    <cellStyle name="_Terceiros_062007_HARDWARE_HFM Dental" xfId="10130" xr:uid="{00000000-0005-0000-0000-0000F2240000}"/>
    <cellStyle name="_Terceiros_062007_HFM" xfId="10131" xr:uid="{00000000-0005-0000-0000-0000F3240000}"/>
    <cellStyle name="_Terceiros_062007_HFM_APLICAÇÃO" xfId="10132" xr:uid="{00000000-0005-0000-0000-0000F4240000}"/>
    <cellStyle name="_Terceiros_062007_HFM_APLICAÇÃO_HFM Dental" xfId="10133" xr:uid="{00000000-0005-0000-0000-0000F5240000}"/>
    <cellStyle name="_Terceiros_062007_HFM_Check USGAAP" xfId="10134" xr:uid="{00000000-0005-0000-0000-0000F6240000}"/>
    <cellStyle name="_Terceiros_062007_HFM_Check USGAAP_DEVOLUÇÃO DE COMPETENCIA" xfId="10135" xr:uid="{00000000-0005-0000-0000-0000F7240000}"/>
    <cellStyle name="_Terceiros_062007_HFM_DEVOLUÇÃO DE COMPETENCIA" xfId="10136" xr:uid="{00000000-0005-0000-0000-0000F8240000}"/>
    <cellStyle name="_Terceiros_062007_HFM_OP Invest" xfId="10137" xr:uid="{00000000-0005-0000-0000-0000F9240000}"/>
    <cellStyle name="_Terceiros_062007_HFM_OP Invest_DEVOLUÇÃO DE COMPETENCIA" xfId="10138" xr:uid="{00000000-0005-0000-0000-0000FA240000}"/>
    <cellStyle name="_Terceiros_062007_HFM_RECLAS DEPREC" xfId="10139" xr:uid="{00000000-0005-0000-0000-0000FB240000}"/>
    <cellStyle name="_Terceiros_062007_HFM_SUPORTE ASTROMIG" xfId="10140" xr:uid="{00000000-0005-0000-0000-0000FC240000}"/>
    <cellStyle name="_Terceiros_062007_Imobilizado - 2011-11" xfId="10141" xr:uid="{00000000-0005-0000-0000-0000FD240000}"/>
    <cellStyle name="_Terceiros_062007_Imobilizado - 2012006" xfId="10142" xr:uid="{00000000-0005-0000-0000-0000FE240000}"/>
    <cellStyle name="_Terceiros_062007_INSTALAÇÕES" xfId="10143" xr:uid="{00000000-0005-0000-0000-0000FF240000}"/>
    <cellStyle name="_Terceiros_062007_INSTALAÇÕES_HFM Dental" xfId="10144" xr:uid="{00000000-0005-0000-0000-000000250000}"/>
    <cellStyle name="_Terceiros_062007_IRenda" xfId="10145" xr:uid="{00000000-0005-0000-0000-000001250000}"/>
    <cellStyle name="_Terceiros_062007_IRenda_APLICAÇÃO" xfId="10146" xr:uid="{00000000-0005-0000-0000-000002250000}"/>
    <cellStyle name="_Terceiros_062007_IRenda_APLICAÇÃO_HFM Dental" xfId="10147" xr:uid="{00000000-0005-0000-0000-000003250000}"/>
    <cellStyle name="_Terceiros_062007_IRenda_Check USGAAP" xfId="10148" xr:uid="{00000000-0005-0000-0000-000004250000}"/>
    <cellStyle name="_Terceiros_062007_IRenda_Check USGAAP_DEVOLUÇÃO DE COMPETENCIA" xfId="10149" xr:uid="{00000000-0005-0000-0000-000005250000}"/>
    <cellStyle name="_Terceiros_062007_IRenda_DEVOLUÇÃO DE COMPETENCIA" xfId="10150" xr:uid="{00000000-0005-0000-0000-000006250000}"/>
    <cellStyle name="_Terceiros_062007_IRenda_OP Invest" xfId="10151" xr:uid="{00000000-0005-0000-0000-000007250000}"/>
    <cellStyle name="_Terceiros_062007_IRenda_OP Invest_DEVOLUÇÃO DE COMPETENCIA" xfId="10152" xr:uid="{00000000-0005-0000-0000-000008250000}"/>
    <cellStyle name="_Terceiros_062007_LANÇAMENTO" xfId="10153" xr:uid="{00000000-0005-0000-0000-000009250000}"/>
    <cellStyle name="_Terceiros_062007_LANÇAMENTO_APLICAÇÃO" xfId="10154" xr:uid="{00000000-0005-0000-0000-00000A250000}"/>
    <cellStyle name="_Terceiros_062007_LANÇAMENTO_APLICAÇÃO_HFM Dental" xfId="10155" xr:uid="{00000000-0005-0000-0000-00000B250000}"/>
    <cellStyle name="_Terceiros_062007_LANÇAMENTO_Check USGAAP" xfId="10156" xr:uid="{00000000-0005-0000-0000-00000C250000}"/>
    <cellStyle name="_Terceiros_062007_LANÇAMENTO_Check USGAAP_DEVOLUÇÃO DE COMPETENCIA" xfId="10157" xr:uid="{00000000-0005-0000-0000-00000D250000}"/>
    <cellStyle name="_Terceiros_062007_LANÇAMENTO_DEVOLUÇÃO DE COMPETENCIA" xfId="10158" xr:uid="{00000000-0005-0000-0000-00000E250000}"/>
    <cellStyle name="_Terceiros_062007_LANÇAMENTO_OP Invest" xfId="10159" xr:uid="{00000000-0005-0000-0000-00000F250000}"/>
    <cellStyle name="_Terceiros_062007_LANÇAMENTO_OP Invest_DEVOLUÇÃO DE COMPETENCIA" xfId="10160" xr:uid="{00000000-0005-0000-0000-000010250000}"/>
    <cellStyle name="_Terceiros_062007_LANÇAMENTO_RECLAS DEPREC" xfId="10161" xr:uid="{00000000-0005-0000-0000-000011250000}"/>
    <cellStyle name="_Terceiros_062007_LANÇAMENTO_SUPORTE ASTROMIG" xfId="10162" xr:uid="{00000000-0005-0000-0000-000012250000}"/>
    <cellStyle name="_Terceiros_062007_Maq e Equip Hosp" xfId="10163" xr:uid="{00000000-0005-0000-0000-000013250000}"/>
    <cellStyle name="_Terceiros_062007_Maq e Equip Hosp_HFM Dental" xfId="10164" xr:uid="{00000000-0005-0000-0000-000014250000}"/>
    <cellStyle name="_Terceiros_062007_MMU" xfId="10165" xr:uid="{00000000-0005-0000-0000-000015250000}"/>
    <cellStyle name="_Terceiros_062007_MMU_HFM Dental" xfId="10166" xr:uid="{00000000-0005-0000-0000-000016250000}"/>
    <cellStyle name="_Terceiros_062007_OP Invest" xfId="10167" xr:uid="{00000000-0005-0000-0000-000017250000}"/>
    <cellStyle name="_Terceiros_062007_OP Invest_DEVOLUÇÃO DE COMPETENCIA" xfId="10168" xr:uid="{00000000-0005-0000-0000-000018250000}"/>
    <cellStyle name="_Terceiros_062007_OP Invest_HFM Dental" xfId="10169" xr:uid="{00000000-0005-0000-0000-000019250000}"/>
    <cellStyle name="_Terceiros_062007_Pagnet 042015" xfId="10170" xr:uid="{00000000-0005-0000-0000-00001A250000}"/>
    <cellStyle name="_Terceiros_062007_Plan3" xfId="10171" xr:uid="{00000000-0005-0000-0000-00001B250000}"/>
    <cellStyle name="_Terceiros_062007_Plan3_APLICAÇÃO" xfId="10172" xr:uid="{00000000-0005-0000-0000-00001C250000}"/>
    <cellStyle name="_Terceiros_062007_Plan3_APLICAÇÃO_HFM Dental" xfId="10173" xr:uid="{00000000-0005-0000-0000-00001D250000}"/>
    <cellStyle name="_Terceiros_062007_Plan3_Check USGAAP" xfId="10174" xr:uid="{00000000-0005-0000-0000-00001E250000}"/>
    <cellStyle name="_Terceiros_062007_Plan3_Check USGAAP_DEVOLUÇÃO DE COMPETENCIA" xfId="10175" xr:uid="{00000000-0005-0000-0000-00001F250000}"/>
    <cellStyle name="_Terceiros_062007_Plan3_DEVOLUÇÃO DE COMPETENCIA" xfId="10176" xr:uid="{00000000-0005-0000-0000-000020250000}"/>
    <cellStyle name="_Terceiros_062007_Plan3_OP Invest" xfId="10177" xr:uid="{00000000-0005-0000-0000-000021250000}"/>
    <cellStyle name="_Terceiros_062007_Plan3_OP Invest_DEVOLUÇÃO DE COMPETENCIA" xfId="10178" xr:uid="{00000000-0005-0000-0000-000022250000}"/>
    <cellStyle name="_Terceiros_062007_Plan3_RECLAS DEPREC" xfId="10179" xr:uid="{00000000-0005-0000-0000-000023250000}"/>
    <cellStyle name="_Terceiros_062007_Plan3_SUPORTE ASTROMIG" xfId="10180" xr:uid="{00000000-0005-0000-0000-000024250000}"/>
    <cellStyle name="_Terceiros_062007_Prov Civeis" xfId="10181" xr:uid="{00000000-0005-0000-0000-000025250000}"/>
    <cellStyle name="_Terceiros_062007_RECLA" xfId="419" xr:uid="{00000000-0005-0000-0000-000026250000}"/>
    <cellStyle name="_Terceiros_062007_RECLA 989" xfId="420" xr:uid="{00000000-0005-0000-0000-000027250000}"/>
    <cellStyle name="_Terceiros_062007_RECLA 989_DEVOLUÇÃO DE COMPETENCIA" xfId="10182" xr:uid="{00000000-0005-0000-0000-000028250000}"/>
    <cellStyle name="_Terceiros_062007_RECLA_DEVOLUÇÃO DE COMPETENCIA" xfId="10183" xr:uid="{00000000-0005-0000-0000-000029250000}"/>
    <cellStyle name="_Terceiros_062007_RECLAS DEPREC" xfId="10184" xr:uid="{00000000-0005-0000-0000-00002A250000}"/>
    <cellStyle name="_Terceiros_062007_Reclass. GAAP Invest." xfId="10185" xr:uid="{00000000-0005-0000-0000-00002B250000}"/>
    <cellStyle name="_Terceiros_062007_Reclass. GAAP Invest._HFM Dental" xfId="10186" xr:uid="{00000000-0005-0000-0000-00002C250000}"/>
    <cellStyle name="_Terceiros_062007_Resumo Imobilizado" xfId="10187" xr:uid="{00000000-0005-0000-0000-00002D250000}"/>
    <cellStyle name="_Terceiros_062007_Resumo Imobilizado_HFM Dental" xfId="10188" xr:uid="{00000000-0005-0000-0000-00002E250000}"/>
    <cellStyle name="_Terceiros_062007_Sheet9" xfId="10189" xr:uid="{00000000-0005-0000-0000-00002F250000}"/>
    <cellStyle name="_Terceiros_062007_Sheet9_APLICAÇÃO" xfId="10190" xr:uid="{00000000-0005-0000-0000-000030250000}"/>
    <cellStyle name="_Terceiros_062007_Sheet9_APLICAÇÃO_HFM Dental" xfId="10191" xr:uid="{00000000-0005-0000-0000-000031250000}"/>
    <cellStyle name="_Terceiros_062007_Sheet9_Check USGAAP" xfId="10192" xr:uid="{00000000-0005-0000-0000-000032250000}"/>
    <cellStyle name="_Terceiros_062007_Sheet9_Check USGAAP_DEVOLUÇÃO DE COMPETENCIA" xfId="10193" xr:uid="{00000000-0005-0000-0000-000033250000}"/>
    <cellStyle name="_Terceiros_062007_Sheet9_DEVOLUÇÃO DE COMPETENCIA" xfId="10194" xr:uid="{00000000-0005-0000-0000-000034250000}"/>
    <cellStyle name="_Terceiros_062007_Sheet9_OP Invest" xfId="10195" xr:uid="{00000000-0005-0000-0000-000035250000}"/>
    <cellStyle name="_Terceiros_062007_Sheet9_OP Invest_DEVOLUÇÃO DE COMPETENCIA" xfId="10196" xr:uid="{00000000-0005-0000-0000-000036250000}"/>
    <cellStyle name="_Terceiros_062007_SOFTWARE" xfId="10197" xr:uid="{00000000-0005-0000-0000-000037250000}"/>
    <cellStyle name="_Terceiros_062007_SOFTWARE_HFM Dental" xfId="10198" xr:uid="{00000000-0005-0000-0000-000038250000}"/>
    <cellStyle name="_Terceiros_062007_SUPORTE ASTROMIG" xfId="10199" xr:uid="{00000000-0005-0000-0000-000039250000}"/>
    <cellStyle name="_Terceiros_062007_Trial Balance_Dental" xfId="10200" xr:uid="{00000000-0005-0000-0000-00003A250000}"/>
    <cellStyle name="_Terceiros_062007_Trial Balance_Dental_HFM Dental" xfId="10201" xr:uid="{00000000-0005-0000-0000-00003B250000}"/>
    <cellStyle name="_Terceiros_062007_Veiculos" xfId="10202" xr:uid="{00000000-0005-0000-0000-00003C250000}"/>
    <cellStyle name="_Terceiros_062007_Veiculos_HFM Dental" xfId="10203" xr:uid="{00000000-0005-0000-0000-00003D250000}"/>
    <cellStyle name="_Terceiros_072007" xfId="421" xr:uid="{00000000-0005-0000-0000-00003E250000}"/>
    <cellStyle name="_Terceiros_072007_APLICAÇÃO" xfId="10204" xr:uid="{00000000-0005-0000-0000-00003F250000}"/>
    <cellStyle name="_Terceiros_072007_APLICAÇÃO_HFM Dental" xfId="10205" xr:uid="{00000000-0005-0000-0000-000040250000}"/>
    <cellStyle name="_Terceiros_072007_Check USGAAP" xfId="10206" xr:uid="{00000000-0005-0000-0000-000041250000}"/>
    <cellStyle name="_Terceiros_072007_Check USGAAP_DEVOLUÇÃO DE COMPETENCIA" xfId="10207" xr:uid="{00000000-0005-0000-0000-000042250000}"/>
    <cellStyle name="_Terceiros_072007_DEVOLUÇÃO DE COMPETENCIA" xfId="10208" xr:uid="{00000000-0005-0000-0000-000043250000}"/>
    <cellStyle name="_Terceiros_072007_HFM" xfId="10209" xr:uid="{00000000-0005-0000-0000-000044250000}"/>
    <cellStyle name="_Terceiros_072007_HFM_APLICAÇÃO" xfId="10210" xr:uid="{00000000-0005-0000-0000-000045250000}"/>
    <cellStyle name="_Terceiros_072007_HFM_APLICAÇÃO_HFM Dental" xfId="10211" xr:uid="{00000000-0005-0000-0000-000046250000}"/>
    <cellStyle name="_Terceiros_072007_HFM_Check USGAAP" xfId="10212" xr:uid="{00000000-0005-0000-0000-000047250000}"/>
    <cellStyle name="_Terceiros_072007_HFM_Check USGAAP_DEVOLUÇÃO DE COMPETENCIA" xfId="10213" xr:uid="{00000000-0005-0000-0000-000048250000}"/>
    <cellStyle name="_Terceiros_072007_HFM_DEVOLUÇÃO DE COMPETENCIA" xfId="10214" xr:uid="{00000000-0005-0000-0000-000049250000}"/>
    <cellStyle name="_Terceiros_072007_HFM_OP Invest" xfId="10215" xr:uid="{00000000-0005-0000-0000-00004A250000}"/>
    <cellStyle name="_Terceiros_072007_HFM_OP Invest_DEVOLUÇÃO DE COMPETENCIA" xfId="10216" xr:uid="{00000000-0005-0000-0000-00004B250000}"/>
    <cellStyle name="_Terceiros_072007_HFM_RECLAS DEPREC" xfId="10217" xr:uid="{00000000-0005-0000-0000-00004C250000}"/>
    <cellStyle name="_Terceiros_072007_HFM_SUPORTE ASTROMIG" xfId="10218" xr:uid="{00000000-0005-0000-0000-00004D250000}"/>
    <cellStyle name="_Terceiros_072007_IRenda" xfId="10219" xr:uid="{00000000-0005-0000-0000-00004E250000}"/>
    <cellStyle name="_Terceiros_072007_IRenda_APLICAÇÃO" xfId="10220" xr:uid="{00000000-0005-0000-0000-00004F250000}"/>
    <cellStyle name="_Terceiros_072007_IRenda_APLICAÇÃO_HFM Dental" xfId="10221" xr:uid="{00000000-0005-0000-0000-000050250000}"/>
    <cellStyle name="_Terceiros_072007_IRenda_Check USGAAP" xfId="10222" xr:uid="{00000000-0005-0000-0000-000051250000}"/>
    <cellStyle name="_Terceiros_072007_IRenda_Check USGAAP_DEVOLUÇÃO DE COMPETENCIA" xfId="10223" xr:uid="{00000000-0005-0000-0000-000052250000}"/>
    <cellStyle name="_Terceiros_072007_IRenda_DEVOLUÇÃO DE COMPETENCIA" xfId="10224" xr:uid="{00000000-0005-0000-0000-000053250000}"/>
    <cellStyle name="_Terceiros_072007_IRenda_OP Invest" xfId="10225" xr:uid="{00000000-0005-0000-0000-000054250000}"/>
    <cellStyle name="_Terceiros_072007_IRenda_OP Invest_DEVOLUÇÃO DE COMPETENCIA" xfId="10226" xr:uid="{00000000-0005-0000-0000-000055250000}"/>
    <cellStyle name="_Terceiros_072007_LANÇAMENTO" xfId="10227" xr:uid="{00000000-0005-0000-0000-000056250000}"/>
    <cellStyle name="_Terceiros_072007_LANÇAMENTO_APLICAÇÃO" xfId="10228" xr:uid="{00000000-0005-0000-0000-000057250000}"/>
    <cellStyle name="_Terceiros_072007_LANÇAMENTO_APLICAÇÃO_HFM Dental" xfId="10229" xr:uid="{00000000-0005-0000-0000-000058250000}"/>
    <cellStyle name="_Terceiros_072007_LANÇAMENTO_Check USGAAP" xfId="10230" xr:uid="{00000000-0005-0000-0000-000059250000}"/>
    <cellStyle name="_Terceiros_072007_LANÇAMENTO_Check USGAAP_DEVOLUÇÃO DE COMPETENCIA" xfId="10231" xr:uid="{00000000-0005-0000-0000-00005A250000}"/>
    <cellStyle name="_Terceiros_072007_LANÇAMENTO_DEVOLUÇÃO DE COMPETENCIA" xfId="10232" xr:uid="{00000000-0005-0000-0000-00005B250000}"/>
    <cellStyle name="_Terceiros_072007_LANÇAMENTO_OP Invest" xfId="10233" xr:uid="{00000000-0005-0000-0000-00005C250000}"/>
    <cellStyle name="_Terceiros_072007_LANÇAMENTO_OP Invest_DEVOLUÇÃO DE COMPETENCIA" xfId="10234" xr:uid="{00000000-0005-0000-0000-00005D250000}"/>
    <cellStyle name="_Terceiros_072007_LANÇAMENTO_RECLAS DEPREC" xfId="10235" xr:uid="{00000000-0005-0000-0000-00005E250000}"/>
    <cellStyle name="_Terceiros_072007_LANÇAMENTO_SUPORTE ASTROMIG" xfId="10236" xr:uid="{00000000-0005-0000-0000-00005F250000}"/>
    <cellStyle name="_Terceiros_072007_OP Invest" xfId="10237" xr:uid="{00000000-0005-0000-0000-000060250000}"/>
    <cellStyle name="_Terceiros_072007_OP Invest_DEVOLUÇÃO DE COMPETENCIA" xfId="10238" xr:uid="{00000000-0005-0000-0000-000061250000}"/>
    <cellStyle name="_Terceiros_072007_OP Invest_HFM Dental" xfId="10239" xr:uid="{00000000-0005-0000-0000-000062250000}"/>
    <cellStyle name="_Terceiros_072007_Plan3" xfId="10240" xr:uid="{00000000-0005-0000-0000-000063250000}"/>
    <cellStyle name="_Terceiros_072007_Plan3_APLICAÇÃO" xfId="10241" xr:uid="{00000000-0005-0000-0000-000064250000}"/>
    <cellStyle name="_Terceiros_072007_Plan3_APLICAÇÃO_HFM Dental" xfId="10242" xr:uid="{00000000-0005-0000-0000-000065250000}"/>
    <cellStyle name="_Terceiros_072007_Plan3_Check USGAAP" xfId="10243" xr:uid="{00000000-0005-0000-0000-000066250000}"/>
    <cellStyle name="_Terceiros_072007_Plan3_Check USGAAP_DEVOLUÇÃO DE COMPETENCIA" xfId="10244" xr:uid="{00000000-0005-0000-0000-000067250000}"/>
    <cellStyle name="_Terceiros_072007_Plan3_DEVOLUÇÃO DE COMPETENCIA" xfId="10245" xr:uid="{00000000-0005-0000-0000-000068250000}"/>
    <cellStyle name="_Terceiros_072007_Plan3_OP Invest" xfId="10246" xr:uid="{00000000-0005-0000-0000-000069250000}"/>
    <cellStyle name="_Terceiros_072007_Plan3_OP Invest_DEVOLUÇÃO DE COMPETENCIA" xfId="10247" xr:uid="{00000000-0005-0000-0000-00006A250000}"/>
    <cellStyle name="_Terceiros_072007_Plan3_RECLAS DEPREC" xfId="10248" xr:uid="{00000000-0005-0000-0000-00006B250000}"/>
    <cellStyle name="_Terceiros_072007_Plan3_SUPORTE ASTROMIG" xfId="10249" xr:uid="{00000000-0005-0000-0000-00006C250000}"/>
    <cellStyle name="_Terceiros_072007_Prov Civeis" xfId="10250" xr:uid="{00000000-0005-0000-0000-00006D250000}"/>
    <cellStyle name="_Terceiros_072007_RECLAS DEPREC" xfId="10251" xr:uid="{00000000-0005-0000-0000-00006E250000}"/>
    <cellStyle name="_Terceiros_072007_Sheet9" xfId="10252" xr:uid="{00000000-0005-0000-0000-00006F250000}"/>
    <cellStyle name="_Terceiros_072007_Sheet9_APLICAÇÃO" xfId="10253" xr:uid="{00000000-0005-0000-0000-000070250000}"/>
    <cellStyle name="_Terceiros_072007_Sheet9_APLICAÇÃO_HFM Dental" xfId="10254" xr:uid="{00000000-0005-0000-0000-000071250000}"/>
    <cellStyle name="_Terceiros_072007_Sheet9_Check USGAAP" xfId="10255" xr:uid="{00000000-0005-0000-0000-000072250000}"/>
    <cellStyle name="_Terceiros_072007_Sheet9_Check USGAAP_DEVOLUÇÃO DE COMPETENCIA" xfId="10256" xr:uid="{00000000-0005-0000-0000-000073250000}"/>
    <cellStyle name="_Terceiros_072007_Sheet9_DEVOLUÇÃO DE COMPETENCIA" xfId="10257" xr:uid="{00000000-0005-0000-0000-000074250000}"/>
    <cellStyle name="_Terceiros_072007_Sheet9_OP Invest" xfId="10258" xr:uid="{00000000-0005-0000-0000-000075250000}"/>
    <cellStyle name="_Terceiros_072007_Sheet9_OP Invest_DEVOLUÇÃO DE COMPETENCIA" xfId="10259" xr:uid="{00000000-0005-0000-0000-000076250000}"/>
    <cellStyle name="_Terceiros_072007_SUPORTE ASTROMIG" xfId="10260" xr:uid="{00000000-0005-0000-0000-000077250000}"/>
    <cellStyle name="_Terceiros_072007_Trial Balance_Dental" xfId="10261" xr:uid="{00000000-0005-0000-0000-000078250000}"/>
    <cellStyle name="_Terceiros_072007_Trial Balance_Dental_HFM Dental" xfId="10262" xr:uid="{00000000-0005-0000-0000-000079250000}"/>
    <cellStyle name="_Terceiros_102007" xfId="10263" xr:uid="{00000000-0005-0000-0000-00007A250000}"/>
    <cellStyle name="_TP - FY 2008 Plan Final Submission (Inbound &amp; Outbound) from Gino 022508" xfId="10264" xr:uid="{00000000-0005-0000-0000-00007B250000}"/>
    <cellStyle name="_TP - FY 2008 Plan Final Submission (Inbound &amp; Outbound) from Gino 022508 2" xfId="10265" xr:uid="{00000000-0005-0000-0000-00007C250000}"/>
    <cellStyle name="_TP Grid 2008Q1 20080626b" xfId="10266" xr:uid="{00000000-0005-0000-0000-00007D250000}"/>
    <cellStyle name="_TP Grid 2008Q1 20080626b 2" xfId="10267" xr:uid="{00000000-0005-0000-0000-00007E250000}"/>
    <cellStyle name="_TP Grid 2008Q1 20080626b_9.30.2010 Expat Stock Comp Chargebacks" xfId="10268" xr:uid="{00000000-0005-0000-0000-00007F250000}"/>
    <cellStyle name="_TP Grid 2008Q1 20080626b_9.30.2010 Expat Stock Comp Chargebacks 2" xfId="10269" xr:uid="{00000000-0005-0000-0000-000080250000}"/>
    <cellStyle name="_TP_RECON_2009-11-30_trueups-SENT" xfId="10270" xr:uid="{00000000-0005-0000-0000-000081250000}"/>
    <cellStyle name="_TP_RECON_2009-11-30_trueups-SENT 2" xfId="10271" xr:uid="{00000000-0005-0000-0000-000082250000}"/>
    <cellStyle name="_TRANSF DESP CAMPANHA" xfId="422" xr:uid="{00000000-0005-0000-0000-000083250000}"/>
    <cellStyle name="_TRANSF DESP CAMPANHA_APLICAÇÃO" xfId="10272" xr:uid="{00000000-0005-0000-0000-000084250000}"/>
    <cellStyle name="_TRANSF DESP CAMPANHA_APLICAÇÃO_HFM Dental" xfId="10273" xr:uid="{00000000-0005-0000-0000-000085250000}"/>
    <cellStyle name="_TRANSF DESP CAMPANHA_Check USGAAP" xfId="10274" xr:uid="{00000000-0005-0000-0000-000086250000}"/>
    <cellStyle name="_TRANSF DESP CAMPANHA_Check USGAAP_DEVOLUÇÃO DE COMPETENCIA" xfId="10275" xr:uid="{00000000-0005-0000-0000-000087250000}"/>
    <cellStyle name="_TRANSF DESP CAMPANHA_DEVOLUÇÃO DE COMPETENCIA" xfId="10276" xr:uid="{00000000-0005-0000-0000-000088250000}"/>
    <cellStyle name="_TRANSF DESP CAMPANHA_HFM" xfId="10277" xr:uid="{00000000-0005-0000-0000-000089250000}"/>
    <cellStyle name="_TRANSF DESP CAMPANHA_HFM_APLICAÇÃO" xfId="10278" xr:uid="{00000000-0005-0000-0000-00008A250000}"/>
    <cellStyle name="_TRANSF DESP CAMPANHA_HFM_APLICAÇÃO_HFM Dental" xfId="10279" xr:uid="{00000000-0005-0000-0000-00008B250000}"/>
    <cellStyle name="_TRANSF DESP CAMPANHA_HFM_Check USGAAP" xfId="10280" xr:uid="{00000000-0005-0000-0000-00008C250000}"/>
    <cellStyle name="_TRANSF DESP CAMPANHA_HFM_Check USGAAP_DEVOLUÇÃO DE COMPETENCIA" xfId="10281" xr:uid="{00000000-0005-0000-0000-00008D250000}"/>
    <cellStyle name="_TRANSF DESP CAMPANHA_HFM_DEVOLUÇÃO DE COMPETENCIA" xfId="10282" xr:uid="{00000000-0005-0000-0000-00008E250000}"/>
    <cellStyle name="_TRANSF DESP CAMPANHA_HFM_OP Invest" xfId="10283" xr:uid="{00000000-0005-0000-0000-00008F250000}"/>
    <cellStyle name="_TRANSF DESP CAMPANHA_HFM_OP Invest_DEVOLUÇÃO DE COMPETENCIA" xfId="10284" xr:uid="{00000000-0005-0000-0000-000090250000}"/>
    <cellStyle name="_TRANSF DESP CAMPANHA_HFM_RECLAS DEPREC" xfId="10285" xr:uid="{00000000-0005-0000-0000-000091250000}"/>
    <cellStyle name="_TRANSF DESP CAMPANHA_HFM_SUPORTE ASTROMIG" xfId="10286" xr:uid="{00000000-0005-0000-0000-000092250000}"/>
    <cellStyle name="_TRANSF DESP CAMPANHA_IRenda" xfId="10287" xr:uid="{00000000-0005-0000-0000-000093250000}"/>
    <cellStyle name="_TRANSF DESP CAMPANHA_IRenda_APLICAÇÃO" xfId="10288" xr:uid="{00000000-0005-0000-0000-000094250000}"/>
    <cellStyle name="_TRANSF DESP CAMPANHA_IRenda_APLICAÇÃO_HFM Dental" xfId="10289" xr:uid="{00000000-0005-0000-0000-000095250000}"/>
    <cellStyle name="_TRANSF DESP CAMPANHA_IRenda_Check USGAAP" xfId="10290" xr:uid="{00000000-0005-0000-0000-000096250000}"/>
    <cellStyle name="_TRANSF DESP CAMPANHA_IRenda_Check USGAAP_DEVOLUÇÃO DE COMPETENCIA" xfId="10291" xr:uid="{00000000-0005-0000-0000-000097250000}"/>
    <cellStyle name="_TRANSF DESP CAMPANHA_IRenda_DEVOLUÇÃO DE COMPETENCIA" xfId="10292" xr:uid="{00000000-0005-0000-0000-000098250000}"/>
    <cellStyle name="_TRANSF DESP CAMPANHA_IRenda_OP Invest" xfId="10293" xr:uid="{00000000-0005-0000-0000-000099250000}"/>
    <cellStyle name="_TRANSF DESP CAMPANHA_IRenda_OP Invest_DEVOLUÇÃO DE COMPETENCIA" xfId="10294" xr:uid="{00000000-0005-0000-0000-00009A250000}"/>
    <cellStyle name="_TRANSF DESP CAMPANHA_LANÇAMENTO" xfId="10295" xr:uid="{00000000-0005-0000-0000-00009B250000}"/>
    <cellStyle name="_TRANSF DESP CAMPANHA_LANÇAMENTO_APLICAÇÃO" xfId="10296" xr:uid="{00000000-0005-0000-0000-00009C250000}"/>
    <cellStyle name="_TRANSF DESP CAMPANHA_LANÇAMENTO_APLICAÇÃO_HFM Dental" xfId="10297" xr:uid="{00000000-0005-0000-0000-00009D250000}"/>
    <cellStyle name="_TRANSF DESP CAMPANHA_LANÇAMENTO_Check USGAAP" xfId="10298" xr:uid="{00000000-0005-0000-0000-00009E250000}"/>
    <cellStyle name="_TRANSF DESP CAMPANHA_LANÇAMENTO_Check USGAAP_DEVOLUÇÃO DE COMPETENCIA" xfId="10299" xr:uid="{00000000-0005-0000-0000-00009F250000}"/>
    <cellStyle name="_TRANSF DESP CAMPANHA_LANÇAMENTO_DEVOLUÇÃO DE COMPETENCIA" xfId="10300" xr:uid="{00000000-0005-0000-0000-0000A0250000}"/>
    <cellStyle name="_TRANSF DESP CAMPANHA_LANÇAMENTO_OP Invest" xfId="10301" xr:uid="{00000000-0005-0000-0000-0000A1250000}"/>
    <cellStyle name="_TRANSF DESP CAMPANHA_LANÇAMENTO_OP Invest_DEVOLUÇÃO DE COMPETENCIA" xfId="10302" xr:uid="{00000000-0005-0000-0000-0000A2250000}"/>
    <cellStyle name="_TRANSF DESP CAMPANHA_LANÇAMENTO_RECLAS DEPREC" xfId="10303" xr:uid="{00000000-0005-0000-0000-0000A3250000}"/>
    <cellStyle name="_TRANSF DESP CAMPANHA_LANÇAMENTO_SUPORTE ASTROMIG" xfId="10304" xr:uid="{00000000-0005-0000-0000-0000A4250000}"/>
    <cellStyle name="_TRANSF DESP CAMPANHA_OP Invest" xfId="10305" xr:uid="{00000000-0005-0000-0000-0000A5250000}"/>
    <cellStyle name="_TRANSF DESP CAMPANHA_OP Invest_DEVOLUÇÃO DE COMPETENCIA" xfId="10306" xr:uid="{00000000-0005-0000-0000-0000A6250000}"/>
    <cellStyle name="_TRANSF DESP CAMPANHA_Plan3" xfId="10307" xr:uid="{00000000-0005-0000-0000-0000A7250000}"/>
    <cellStyle name="_TRANSF DESP CAMPANHA_Plan3_APLICAÇÃO" xfId="10308" xr:uid="{00000000-0005-0000-0000-0000A8250000}"/>
    <cellStyle name="_TRANSF DESP CAMPANHA_Plan3_APLICAÇÃO_HFM Dental" xfId="10309" xr:uid="{00000000-0005-0000-0000-0000A9250000}"/>
    <cellStyle name="_TRANSF DESP CAMPANHA_Plan3_Check USGAAP" xfId="10310" xr:uid="{00000000-0005-0000-0000-0000AA250000}"/>
    <cellStyle name="_TRANSF DESP CAMPANHA_Plan3_Check USGAAP_DEVOLUÇÃO DE COMPETENCIA" xfId="10311" xr:uid="{00000000-0005-0000-0000-0000AB250000}"/>
    <cellStyle name="_TRANSF DESP CAMPANHA_Plan3_DEVOLUÇÃO DE COMPETENCIA" xfId="10312" xr:uid="{00000000-0005-0000-0000-0000AC250000}"/>
    <cellStyle name="_TRANSF DESP CAMPANHA_Plan3_OP Invest" xfId="10313" xr:uid="{00000000-0005-0000-0000-0000AD250000}"/>
    <cellStyle name="_TRANSF DESP CAMPANHA_Plan3_OP Invest_DEVOLUÇÃO DE COMPETENCIA" xfId="10314" xr:uid="{00000000-0005-0000-0000-0000AE250000}"/>
    <cellStyle name="_TRANSF DESP CAMPANHA_Plan3_RECLAS DEPREC" xfId="10315" xr:uid="{00000000-0005-0000-0000-0000AF250000}"/>
    <cellStyle name="_TRANSF DESP CAMPANHA_Plan3_SUPORTE ASTROMIG" xfId="10316" xr:uid="{00000000-0005-0000-0000-0000B0250000}"/>
    <cellStyle name="_TRANSF DESP CAMPANHA_Prov Civeis" xfId="10317" xr:uid="{00000000-0005-0000-0000-0000B1250000}"/>
    <cellStyle name="_TRANSF DESP CAMPANHA_RECLAS DEPREC" xfId="10318" xr:uid="{00000000-0005-0000-0000-0000B2250000}"/>
    <cellStyle name="_TRANSF DESP CAMPANHA_Sheet9" xfId="10319" xr:uid="{00000000-0005-0000-0000-0000B3250000}"/>
    <cellStyle name="_TRANSF DESP CAMPANHA_Sheet9_APLICAÇÃO" xfId="10320" xr:uid="{00000000-0005-0000-0000-0000B4250000}"/>
    <cellStyle name="_TRANSF DESP CAMPANHA_Sheet9_APLICAÇÃO_HFM Dental" xfId="10321" xr:uid="{00000000-0005-0000-0000-0000B5250000}"/>
    <cellStyle name="_TRANSF DESP CAMPANHA_Sheet9_Check USGAAP" xfId="10322" xr:uid="{00000000-0005-0000-0000-0000B6250000}"/>
    <cellStyle name="_TRANSF DESP CAMPANHA_Sheet9_Check USGAAP_DEVOLUÇÃO DE COMPETENCIA" xfId="10323" xr:uid="{00000000-0005-0000-0000-0000B7250000}"/>
    <cellStyle name="_TRANSF DESP CAMPANHA_Sheet9_DEVOLUÇÃO DE COMPETENCIA" xfId="10324" xr:uid="{00000000-0005-0000-0000-0000B8250000}"/>
    <cellStyle name="_TRANSF DESP CAMPANHA_Sheet9_OP Invest" xfId="10325" xr:uid="{00000000-0005-0000-0000-0000B9250000}"/>
    <cellStyle name="_TRANSF DESP CAMPANHA_Sheet9_OP Invest_DEVOLUÇÃO DE COMPETENCIA" xfId="10326" xr:uid="{00000000-0005-0000-0000-0000BA250000}"/>
    <cellStyle name="_TRANSF DESP CAMPANHA_SUPORTE ASTROMIG" xfId="10327" xr:uid="{00000000-0005-0000-0000-0000BB250000}"/>
    <cellStyle name="_TRANSF DESP CAMPANHA_Trial Balance_Dental" xfId="10328" xr:uid="{00000000-0005-0000-0000-0000BC250000}"/>
    <cellStyle name="_TRANSF DESP CAMPANHA_Trial Balance_Dental_HFM Dental" xfId="10329" xr:uid="{00000000-0005-0000-0000-0000BD250000}"/>
    <cellStyle name="_transfer pricing" xfId="423" xr:uid="{00000000-0005-0000-0000-0000BE250000}"/>
    <cellStyle name="_transfer pricing 2" xfId="10330" xr:uid="{00000000-0005-0000-0000-0000BF250000}"/>
    <cellStyle name="_TRANSFER PRICING_ADM" xfId="424" xr:uid="{00000000-0005-0000-0000-0000C0250000}"/>
    <cellStyle name="_TRANSFER PRICING_ADM 2" xfId="10331" xr:uid="{00000000-0005-0000-0000-0000C1250000}"/>
    <cellStyle name="_TRANSFER PRICING_ADM_DEVOLUÇÃO DE COMPETENCIA" xfId="10332" xr:uid="{00000000-0005-0000-0000-0000C2250000}"/>
    <cellStyle name="_TRANSFER PRICING_ADM_HFM Dental" xfId="10333" xr:uid="{00000000-0005-0000-0000-0000C3250000}"/>
    <cellStyle name="_TRANSFER PRICING_ADM_Plan1" xfId="10334" xr:uid="{00000000-0005-0000-0000-0000C4250000}"/>
    <cellStyle name="_TRANSFER PRICING_ADM_Plan1 2" xfId="10335" xr:uid="{00000000-0005-0000-0000-0000C5250000}"/>
    <cellStyle name="_TRANSFER PRICING_ADM_Razão 2013" xfId="10336" xr:uid="{00000000-0005-0000-0000-0000C6250000}"/>
    <cellStyle name="_transfer pricing_DEVOLUÇÃO DE COMPETENCIA" xfId="10337" xr:uid="{00000000-0005-0000-0000-0000C7250000}"/>
    <cellStyle name="_transfer pricing_HFM Dental" xfId="10338" xr:uid="{00000000-0005-0000-0000-0000C8250000}"/>
    <cellStyle name="_transfer pricing_Plan1" xfId="10339" xr:uid="{00000000-0005-0000-0000-0000C9250000}"/>
    <cellStyle name="_transfer pricing_Plan1 2" xfId="10340" xr:uid="{00000000-0005-0000-0000-0000CA250000}"/>
    <cellStyle name="_transfer pricing_Razão 2013" xfId="10341" xr:uid="{00000000-0005-0000-0000-0000CB250000}"/>
    <cellStyle name="_Transfer_Pricing_Full_Year_-_2007_" xfId="10342" xr:uid="{00000000-0005-0000-0000-0000CC250000}"/>
    <cellStyle name="_Transfer_Pricing_Full_Year_-_2007_ 2" xfId="10343" xr:uid="{00000000-0005-0000-0000-0000CD250000}"/>
    <cellStyle name="_Traverso, M.-Argentin-Mexico" xfId="10344" xr:uid="{00000000-0005-0000-0000-0000CE250000}"/>
    <cellStyle name="_Traverso, M.-Argentin-Mexico 2" xfId="10345" xr:uid="{00000000-0005-0000-0000-0000CF250000}"/>
    <cellStyle name="_Trial Balance" xfId="425" xr:uid="{00000000-0005-0000-0000-0000D0250000}"/>
    <cellStyle name="_Trial Balance 2" xfId="10346" xr:uid="{00000000-0005-0000-0000-0000D1250000}"/>
    <cellStyle name="_Trial Balance as of December, 2008" xfId="10347" xr:uid="{00000000-0005-0000-0000-0000D2250000}"/>
    <cellStyle name="_Trial Balance as of December, 2008_DEVOLUÇÃO DE COMPETENCIA" xfId="10348" xr:uid="{00000000-0005-0000-0000-0000D3250000}"/>
    <cellStyle name="_Trial Balance as of December, 2008_HFM Dental" xfId="10349" xr:uid="{00000000-0005-0000-0000-0000D4250000}"/>
    <cellStyle name="_Trial Balance_2012-2013 TP - Controllers Summary (JN 12152011)" xfId="10350" xr:uid="{00000000-0005-0000-0000-0000D5250000}"/>
    <cellStyle name="_Trial Balance_2012-2013 TP - Controllers Summary (JN 12152011) 2" xfId="10351" xr:uid="{00000000-0005-0000-0000-0000D6250000}"/>
    <cellStyle name="_Trial Balance_Dental" xfId="10352" xr:uid="{00000000-0005-0000-0000-0000D7250000}"/>
    <cellStyle name="_Trial Balance_Dental_HFM Dental" xfId="10353" xr:uid="{00000000-0005-0000-0000-0000D8250000}"/>
    <cellStyle name="_Trial Balance_DEVOLUÇÃO DE COMPETENCIA" xfId="10354" xr:uid="{00000000-0005-0000-0000-0000D9250000}"/>
    <cellStyle name="_Trial Balance_HFM Dental" xfId="10355" xr:uid="{00000000-0005-0000-0000-0000DA250000}"/>
    <cellStyle name="_Trial Balance_Metropolitan" xfId="10356" xr:uid="{00000000-0005-0000-0000-0000DB250000}"/>
    <cellStyle name="_Trial Balance_Metropolitan 2" xfId="10357" xr:uid="{00000000-0005-0000-0000-0000DC250000}"/>
    <cellStyle name="_Trial Balance_Metropolitan_1" xfId="10358" xr:uid="{00000000-0005-0000-0000-0000DD250000}"/>
    <cellStyle name="_Trial Balance_Metropolitan_1_Check USGAAP" xfId="10359" xr:uid="{00000000-0005-0000-0000-0000DE250000}"/>
    <cellStyle name="_Trial Balance_Metropolitan_1_Check USGAAP_DEVOLUÇÃO DE COMPETENCIA" xfId="10360" xr:uid="{00000000-0005-0000-0000-0000DF250000}"/>
    <cellStyle name="_Trial Balance_Metropolitan_1_DEVOLUÇÃO DE COMPETENCIA" xfId="10361" xr:uid="{00000000-0005-0000-0000-0000E0250000}"/>
    <cellStyle name="_Trial Balance_Metropolitan_1_HFM Dental" xfId="10362" xr:uid="{00000000-0005-0000-0000-0000E1250000}"/>
    <cellStyle name="_Trial Balance_Metropolitan_1_OP Invest" xfId="10363" xr:uid="{00000000-0005-0000-0000-0000E2250000}"/>
    <cellStyle name="_Trial Balance_Metropolitan_1_OP Invest_DEVOLUÇÃO DE COMPETENCIA" xfId="10364" xr:uid="{00000000-0005-0000-0000-0000E3250000}"/>
    <cellStyle name="_Trial Balance_Metropolitan_1_Sheet2" xfId="10365" xr:uid="{00000000-0005-0000-0000-0000E4250000}"/>
    <cellStyle name="_Trial Balance_Metropolitan_1_Sheet2_RECLAS DEPREC" xfId="10366" xr:uid="{00000000-0005-0000-0000-0000E5250000}"/>
    <cellStyle name="_Trial Balance_Metropolitan_DEVOLUÇÃO DE COMPETENCIA" xfId="10367" xr:uid="{00000000-0005-0000-0000-0000E6250000}"/>
    <cellStyle name="_Trial Balance_Metropolitan_HFM Dental" xfId="10368" xr:uid="{00000000-0005-0000-0000-0000E7250000}"/>
    <cellStyle name="_Trial Balance_Plan1" xfId="10369" xr:uid="{00000000-0005-0000-0000-0000E8250000}"/>
    <cellStyle name="_Trial Balance_Plan1 2" xfId="10370" xr:uid="{00000000-0005-0000-0000-0000E9250000}"/>
    <cellStyle name="_Trial Balance_Plan3" xfId="10371" xr:uid="{00000000-0005-0000-0000-0000EA250000}"/>
    <cellStyle name="_Trial Balance_RAZÃO 05" xfId="10372" xr:uid="{00000000-0005-0000-0000-0000EB250000}"/>
    <cellStyle name="_Trial Balance_Razão 2013" xfId="10373" xr:uid="{00000000-0005-0000-0000-0000EC250000}"/>
    <cellStyle name="_Trial Balance_Sheet1" xfId="10374" xr:uid="{00000000-0005-0000-0000-0000ED250000}"/>
    <cellStyle name="_Trial Balance_Sheet1 2" xfId="10375" xr:uid="{00000000-0005-0000-0000-0000EE250000}"/>
    <cellStyle name="_Unconsolidated Retrieve Actuals" xfId="10376" xr:uid="{00000000-0005-0000-0000-0000EF250000}"/>
    <cellStyle name="_Unconsolidated Retrieve Actuals 2" xfId="10377" xr:uid="{00000000-0005-0000-0000-0000F0250000}"/>
    <cellStyle name="_Unconsolidated Retrieve Actuals_2012-2013 TP - Controllers Summary (JN 12152011)" xfId="10378" xr:uid="{00000000-0005-0000-0000-0000F1250000}"/>
    <cellStyle name="_Unconsolidated Retrieve Actuals_2012-2013 TP - Controllers Summary (JN 12152011) 2" xfId="10379" xr:uid="{00000000-0005-0000-0000-0000F2250000}"/>
    <cellStyle name="_usgaap_março_2009" xfId="426" xr:uid="{00000000-0005-0000-0000-0000F3250000}"/>
    <cellStyle name="_usgaap_março_2009 2" xfId="10380" xr:uid="{00000000-0005-0000-0000-0000F4250000}"/>
    <cellStyle name="_usgaap_março_2009_DEVOLUÇÃO DE COMPETENCIA" xfId="10381" xr:uid="{00000000-0005-0000-0000-0000F5250000}"/>
    <cellStyle name="_usgaap_março_2009_HFM Dental" xfId="10382" xr:uid="{00000000-0005-0000-0000-0000F6250000}"/>
    <cellStyle name="_usgaap_março_2009_Plan1" xfId="10383" xr:uid="{00000000-0005-0000-0000-0000F7250000}"/>
    <cellStyle name="_usgaap_março_2009_Plan1 2" xfId="10384" xr:uid="{00000000-0005-0000-0000-0000F8250000}"/>
    <cellStyle name="_usgaap_março_2009_Razão 2013" xfId="10385" xr:uid="{00000000-0005-0000-0000-0000F9250000}"/>
    <cellStyle name="_Veiculos" xfId="427" xr:uid="{00000000-0005-0000-0000-0000FA250000}"/>
    <cellStyle name="_Veículos" xfId="428" xr:uid="{00000000-0005-0000-0000-0000FB250000}"/>
    <cellStyle name="_Veículos_APLICAÇÃO" xfId="10386" xr:uid="{00000000-0005-0000-0000-0000FC250000}"/>
    <cellStyle name="_Veículos_APLICAÇÃO_HFM Dental" xfId="10387" xr:uid="{00000000-0005-0000-0000-0000FD250000}"/>
    <cellStyle name="_Veículos_Check USGAAP" xfId="10388" xr:uid="{00000000-0005-0000-0000-0000FE250000}"/>
    <cellStyle name="_Veículos_Check USGAAP_DEVOLUÇÃO DE COMPETENCIA" xfId="10389" xr:uid="{00000000-0005-0000-0000-0000FF250000}"/>
    <cellStyle name="_Veiculos_DEVOLUÇÃO DE COMPETENCIA" xfId="10390" xr:uid="{00000000-0005-0000-0000-000000260000}"/>
    <cellStyle name="_Veículos_DEVOLUÇÃO DE COMPETENCIA" xfId="10391" xr:uid="{00000000-0005-0000-0000-000001260000}"/>
    <cellStyle name="_Veículos_HFM" xfId="10392" xr:uid="{00000000-0005-0000-0000-000002260000}"/>
    <cellStyle name="_Veículos_HFM_APLICAÇÃO" xfId="10393" xr:uid="{00000000-0005-0000-0000-000003260000}"/>
    <cellStyle name="_Veículos_HFM_APLICAÇÃO_HFM Dental" xfId="10394" xr:uid="{00000000-0005-0000-0000-000004260000}"/>
    <cellStyle name="_Veículos_HFM_Check USGAAP" xfId="10395" xr:uid="{00000000-0005-0000-0000-000005260000}"/>
    <cellStyle name="_Veículos_HFM_Check USGAAP_DEVOLUÇÃO DE COMPETENCIA" xfId="10396" xr:uid="{00000000-0005-0000-0000-000006260000}"/>
    <cellStyle name="_Veículos_HFM_DEVOLUÇÃO DE COMPETENCIA" xfId="10397" xr:uid="{00000000-0005-0000-0000-000007260000}"/>
    <cellStyle name="_Veículos_HFM_OP Invest" xfId="10398" xr:uid="{00000000-0005-0000-0000-000008260000}"/>
    <cellStyle name="_Veículos_HFM_OP Invest_DEVOLUÇÃO DE COMPETENCIA" xfId="10399" xr:uid="{00000000-0005-0000-0000-000009260000}"/>
    <cellStyle name="_Veículos_HFM_RECLAS DEPREC" xfId="10400" xr:uid="{00000000-0005-0000-0000-00000A260000}"/>
    <cellStyle name="_Veículos_HFM_SUPORTE ASTROMIG" xfId="10401" xr:uid="{00000000-0005-0000-0000-00000B260000}"/>
    <cellStyle name="_Veículos_IRenda" xfId="10402" xr:uid="{00000000-0005-0000-0000-00000C260000}"/>
    <cellStyle name="_Veículos_IRenda_APLICAÇÃO" xfId="10403" xr:uid="{00000000-0005-0000-0000-00000D260000}"/>
    <cellStyle name="_Veículos_IRenda_APLICAÇÃO_HFM Dental" xfId="10404" xr:uid="{00000000-0005-0000-0000-00000E260000}"/>
    <cellStyle name="_Veículos_IRenda_Check USGAAP" xfId="10405" xr:uid="{00000000-0005-0000-0000-00000F260000}"/>
    <cellStyle name="_Veículos_IRenda_Check USGAAP_DEVOLUÇÃO DE COMPETENCIA" xfId="10406" xr:uid="{00000000-0005-0000-0000-000010260000}"/>
    <cellStyle name="_Veículos_IRenda_DEVOLUÇÃO DE COMPETENCIA" xfId="10407" xr:uid="{00000000-0005-0000-0000-000011260000}"/>
    <cellStyle name="_Veículos_IRenda_OP Invest" xfId="10408" xr:uid="{00000000-0005-0000-0000-000012260000}"/>
    <cellStyle name="_Veículos_IRenda_OP Invest_DEVOLUÇÃO DE COMPETENCIA" xfId="10409" xr:uid="{00000000-0005-0000-0000-000013260000}"/>
    <cellStyle name="_Veículos_LANÇAMENTO" xfId="10410" xr:uid="{00000000-0005-0000-0000-000014260000}"/>
    <cellStyle name="_Veículos_LANÇAMENTO_APLICAÇÃO" xfId="10411" xr:uid="{00000000-0005-0000-0000-000015260000}"/>
    <cellStyle name="_Veículos_LANÇAMENTO_APLICAÇÃO_HFM Dental" xfId="10412" xr:uid="{00000000-0005-0000-0000-000016260000}"/>
    <cellStyle name="_Veículos_LANÇAMENTO_Check USGAAP" xfId="10413" xr:uid="{00000000-0005-0000-0000-000017260000}"/>
    <cellStyle name="_Veículos_LANÇAMENTO_Check USGAAP_DEVOLUÇÃO DE COMPETENCIA" xfId="10414" xr:uid="{00000000-0005-0000-0000-000018260000}"/>
    <cellStyle name="_Veículos_LANÇAMENTO_DEVOLUÇÃO DE COMPETENCIA" xfId="10415" xr:uid="{00000000-0005-0000-0000-000019260000}"/>
    <cellStyle name="_Veículos_LANÇAMENTO_OP Invest" xfId="10416" xr:uid="{00000000-0005-0000-0000-00001A260000}"/>
    <cellStyle name="_Veículos_LANÇAMENTO_OP Invest_DEVOLUÇÃO DE COMPETENCIA" xfId="10417" xr:uid="{00000000-0005-0000-0000-00001B260000}"/>
    <cellStyle name="_Veículos_LANÇAMENTO_RECLAS DEPREC" xfId="10418" xr:uid="{00000000-0005-0000-0000-00001C260000}"/>
    <cellStyle name="_Veículos_LANÇAMENTO_SUPORTE ASTROMIG" xfId="10419" xr:uid="{00000000-0005-0000-0000-00001D260000}"/>
    <cellStyle name="_Veículos_OP Invest" xfId="10420" xr:uid="{00000000-0005-0000-0000-00001E260000}"/>
    <cellStyle name="_Veículos_OP Invest_DEVOLUÇÃO DE COMPETENCIA" xfId="10421" xr:uid="{00000000-0005-0000-0000-00001F260000}"/>
    <cellStyle name="_Veículos_Plan3" xfId="10422" xr:uid="{00000000-0005-0000-0000-000020260000}"/>
    <cellStyle name="_Veículos_Plan3_APLICAÇÃO" xfId="10423" xr:uid="{00000000-0005-0000-0000-000021260000}"/>
    <cellStyle name="_Veículos_Plan3_APLICAÇÃO_HFM Dental" xfId="10424" xr:uid="{00000000-0005-0000-0000-000022260000}"/>
    <cellStyle name="_Veículos_Plan3_Check USGAAP" xfId="10425" xr:uid="{00000000-0005-0000-0000-000023260000}"/>
    <cellStyle name="_Veículos_Plan3_Check USGAAP_DEVOLUÇÃO DE COMPETENCIA" xfId="10426" xr:uid="{00000000-0005-0000-0000-000024260000}"/>
    <cellStyle name="_Veículos_Plan3_DEVOLUÇÃO DE COMPETENCIA" xfId="10427" xr:uid="{00000000-0005-0000-0000-000025260000}"/>
    <cellStyle name="_Veículos_Plan3_OP Invest" xfId="10428" xr:uid="{00000000-0005-0000-0000-000026260000}"/>
    <cellStyle name="_Veículos_Plan3_OP Invest_DEVOLUÇÃO DE COMPETENCIA" xfId="10429" xr:uid="{00000000-0005-0000-0000-000027260000}"/>
    <cellStyle name="_Veículos_Plan3_RECLAS DEPREC" xfId="10430" xr:uid="{00000000-0005-0000-0000-000028260000}"/>
    <cellStyle name="_Veículos_Plan3_SUPORTE ASTROMIG" xfId="10431" xr:uid="{00000000-0005-0000-0000-000029260000}"/>
    <cellStyle name="_Veículos_Prov Civeis" xfId="10432" xr:uid="{00000000-0005-0000-0000-00002A260000}"/>
    <cellStyle name="_Veículos_RECLAS DEPREC" xfId="10433" xr:uid="{00000000-0005-0000-0000-00002B260000}"/>
    <cellStyle name="_Veículos_Sheet9" xfId="10434" xr:uid="{00000000-0005-0000-0000-00002C260000}"/>
    <cellStyle name="_Veículos_Sheet9_APLICAÇÃO" xfId="10435" xr:uid="{00000000-0005-0000-0000-00002D260000}"/>
    <cellStyle name="_Veículos_Sheet9_APLICAÇÃO_HFM Dental" xfId="10436" xr:uid="{00000000-0005-0000-0000-00002E260000}"/>
    <cellStyle name="_Veículos_Sheet9_Check USGAAP" xfId="10437" xr:uid="{00000000-0005-0000-0000-00002F260000}"/>
    <cellStyle name="_Veículos_Sheet9_Check USGAAP_DEVOLUÇÃO DE COMPETENCIA" xfId="10438" xr:uid="{00000000-0005-0000-0000-000030260000}"/>
    <cellStyle name="_Veículos_Sheet9_DEVOLUÇÃO DE COMPETENCIA" xfId="10439" xr:uid="{00000000-0005-0000-0000-000031260000}"/>
    <cellStyle name="_Veículos_Sheet9_OP Invest" xfId="10440" xr:uid="{00000000-0005-0000-0000-000032260000}"/>
    <cellStyle name="_Veículos_Sheet9_OP Invest_DEVOLUÇÃO DE COMPETENCIA" xfId="10441" xr:uid="{00000000-0005-0000-0000-000033260000}"/>
    <cellStyle name="_Veículos_SUPORTE ASTROMIG" xfId="10442" xr:uid="{00000000-0005-0000-0000-000034260000}"/>
    <cellStyle name="_WB 2006" xfId="10443" xr:uid="{00000000-0005-0000-0000-000035260000}"/>
    <cellStyle name="_WB 2006 2" xfId="10444" xr:uid="{00000000-0005-0000-0000-000036260000}"/>
    <cellStyle name="_WB 2006_APLICAÇÃO" xfId="10445" xr:uid="{00000000-0005-0000-0000-000037260000}"/>
    <cellStyle name="_WB 2006_APLICAÇÃO_HFM Dental" xfId="10446" xr:uid="{00000000-0005-0000-0000-000038260000}"/>
    <cellStyle name="_WB 2006_Check USGAAP" xfId="10447" xr:uid="{00000000-0005-0000-0000-000039260000}"/>
    <cellStyle name="_WB 2006_Check USGAAP 2" xfId="10448" xr:uid="{00000000-0005-0000-0000-00003A260000}"/>
    <cellStyle name="_WB 2006_Check USGAAP_1" xfId="10449" xr:uid="{00000000-0005-0000-0000-00003B260000}"/>
    <cellStyle name="_WB 2006_Check USGAAP_1 2" xfId="10450" xr:uid="{00000000-0005-0000-0000-00003C260000}"/>
    <cellStyle name="_WB 2006_Check USGAAP_1_DEVOLUÇÃO DE COMPETENCIA" xfId="10451" xr:uid="{00000000-0005-0000-0000-00003D260000}"/>
    <cellStyle name="_WB 2006_Check USGAAP_2" xfId="10452" xr:uid="{00000000-0005-0000-0000-00003E260000}"/>
    <cellStyle name="_WB 2006_Check USGAAP_2 2" xfId="10453" xr:uid="{00000000-0005-0000-0000-00003F260000}"/>
    <cellStyle name="_WB 2006_Check USGAAP_2_DEVOLUÇÃO DE COMPETENCIA" xfId="10454" xr:uid="{00000000-0005-0000-0000-000040260000}"/>
    <cellStyle name="_WB 2006_Check USGAAP_Check USGAAP" xfId="10455" xr:uid="{00000000-0005-0000-0000-000041260000}"/>
    <cellStyle name="_WB 2006_Check USGAAP_Check USGAAP 2" xfId="10456" xr:uid="{00000000-0005-0000-0000-000042260000}"/>
    <cellStyle name="_WB 2006_Check USGAAP_Check USGAAP_DEVOLUÇÃO DE COMPETENCIA" xfId="10457" xr:uid="{00000000-0005-0000-0000-000043260000}"/>
    <cellStyle name="_WB 2006_Check USGAAP_DEVOLUÇÃO DE COMPETENCIA" xfId="10458" xr:uid="{00000000-0005-0000-0000-000044260000}"/>
    <cellStyle name="_WB 2006_DEVOLUÇÃO DE COMPETENCIA" xfId="10459" xr:uid="{00000000-0005-0000-0000-000045260000}"/>
    <cellStyle name="_WB 2006_OP Invest" xfId="10460" xr:uid="{00000000-0005-0000-0000-000046260000}"/>
    <cellStyle name="_WB 2006_OP Invest 2" xfId="10461" xr:uid="{00000000-0005-0000-0000-000047260000}"/>
    <cellStyle name="_WB 2006_OP Invest_DEVOLUÇÃO DE COMPETENCIA" xfId="10462" xr:uid="{00000000-0005-0000-0000-000048260000}"/>
    <cellStyle name="_WB 2006_Plan2" xfId="10463" xr:uid="{00000000-0005-0000-0000-000049260000}"/>
    <cellStyle name="_WO Basis" xfId="429" xr:uid="{00000000-0005-0000-0000-00004A260000}"/>
    <cellStyle name="_WO Basis_APLICAÇÃO" xfId="10464" xr:uid="{00000000-0005-0000-0000-00004B260000}"/>
    <cellStyle name="_WO Basis_APLICAÇÃO_HFM Dental" xfId="10465" xr:uid="{00000000-0005-0000-0000-00004C260000}"/>
    <cellStyle name="_WO Basis_Check USGAAP" xfId="10466" xr:uid="{00000000-0005-0000-0000-00004D260000}"/>
    <cellStyle name="_WO Basis_Check USGAAP_DEVOLUÇÃO DE COMPETENCIA" xfId="10467" xr:uid="{00000000-0005-0000-0000-00004E260000}"/>
    <cellStyle name="_WO Basis_DEVOLUÇÃO DE COMPETENCIA" xfId="10468" xr:uid="{00000000-0005-0000-0000-00004F260000}"/>
    <cellStyle name="_WO Basis_HFM" xfId="10469" xr:uid="{00000000-0005-0000-0000-000050260000}"/>
    <cellStyle name="_WO Basis_HFM_APLICAÇÃO" xfId="10470" xr:uid="{00000000-0005-0000-0000-000051260000}"/>
    <cellStyle name="_WO Basis_HFM_APLICAÇÃO_HFM Dental" xfId="10471" xr:uid="{00000000-0005-0000-0000-000052260000}"/>
    <cellStyle name="_WO Basis_HFM_Check USGAAP" xfId="10472" xr:uid="{00000000-0005-0000-0000-000053260000}"/>
    <cellStyle name="_WO Basis_HFM_Check USGAAP_DEVOLUÇÃO DE COMPETENCIA" xfId="10473" xr:uid="{00000000-0005-0000-0000-000054260000}"/>
    <cellStyle name="_WO Basis_HFM_DEVOLUÇÃO DE COMPETENCIA" xfId="10474" xr:uid="{00000000-0005-0000-0000-000055260000}"/>
    <cellStyle name="_WO Basis_HFM_OP Invest" xfId="10475" xr:uid="{00000000-0005-0000-0000-000056260000}"/>
    <cellStyle name="_WO Basis_HFM_OP Invest_DEVOLUÇÃO DE COMPETENCIA" xfId="10476" xr:uid="{00000000-0005-0000-0000-000057260000}"/>
    <cellStyle name="_WO Basis_HFM_RECLAS DEPREC" xfId="10477" xr:uid="{00000000-0005-0000-0000-000058260000}"/>
    <cellStyle name="_WO Basis_HFM_SUPORTE ASTROMIG" xfId="10478" xr:uid="{00000000-0005-0000-0000-000059260000}"/>
    <cellStyle name="_WO Basis_IRenda" xfId="10479" xr:uid="{00000000-0005-0000-0000-00005A260000}"/>
    <cellStyle name="_WO Basis_IRenda_APLICAÇÃO" xfId="10480" xr:uid="{00000000-0005-0000-0000-00005B260000}"/>
    <cellStyle name="_WO Basis_IRenda_APLICAÇÃO_HFM Dental" xfId="10481" xr:uid="{00000000-0005-0000-0000-00005C260000}"/>
    <cellStyle name="_WO Basis_IRenda_Check USGAAP" xfId="10482" xr:uid="{00000000-0005-0000-0000-00005D260000}"/>
    <cellStyle name="_WO Basis_IRenda_Check USGAAP_DEVOLUÇÃO DE COMPETENCIA" xfId="10483" xr:uid="{00000000-0005-0000-0000-00005E260000}"/>
    <cellStyle name="_WO Basis_IRenda_DEVOLUÇÃO DE COMPETENCIA" xfId="10484" xr:uid="{00000000-0005-0000-0000-00005F260000}"/>
    <cellStyle name="_WO Basis_IRenda_OP Invest" xfId="10485" xr:uid="{00000000-0005-0000-0000-000060260000}"/>
    <cellStyle name="_WO Basis_IRenda_OP Invest_DEVOLUÇÃO DE COMPETENCIA" xfId="10486" xr:uid="{00000000-0005-0000-0000-000061260000}"/>
    <cellStyle name="_WO Basis_LANÇAMENTO" xfId="10487" xr:uid="{00000000-0005-0000-0000-000062260000}"/>
    <cellStyle name="_WO Basis_LANÇAMENTO_APLICAÇÃO" xfId="10488" xr:uid="{00000000-0005-0000-0000-000063260000}"/>
    <cellStyle name="_WO Basis_LANÇAMENTO_APLICAÇÃO_HFM Dental" xfId="10489" xr:uid="{00000000-0005-0000-0000-000064260000}"/>
    <cellStyle name="_WO Basis_LANÇAMENTO_Check USGAAP" xfId="10490" xr:uid="{00000000-0005-0000-0000-000065260000}"/>
    <cellStyle name="_WO Basis_LANÇAMENTO_Check USGAAP_DEVOLUÇÃO DE COMPETENCIA" xfId="10491" xr:uid="{00000000-0005-0000-0000-000066260000}"/>
    <cellStyle name="_WO Basis_LANÇAMENTO_DEVOLUÇÃO DE COMPETENCIA" xfId="10492" xr:uid="{00000000-0005-0000-0000-000067260000}"/>
    <cellStyle name="_WO Basis_LANÇAMENTO_OP Invest" xfId="10493" xr:uid="{00000000-0005-0000-0000-000068260000}"/>
    <cellStyle name="_WO Basis_LANÇAMENTO_OP Invest_DEVOLUÇÃO DE COMPETENCIA" xfId="10494" xr:uid="{00000000-0005-0000-0000-000069260000}"/>
    <cellStyle name="_WO Basis_LANÇAMENTO_RECLAS DEPREC" xfId="10495" xr:uid="{00000000-0005-0000-0000-00006A260000}"/>
    <cellStyle name="_WO Basis_LANÇAMENTO_SUPORTE ASTROMIG" xfId="10496" xr:uid="{00000000-0005-0000-0000-00006B260000}"/>
    <cellStyle name="_WO Basis_OP Invest" xfId="10497" xr:uid="{00000000-0005-0000-0000-00006C260000}"/>
    <cellStyle name="_WO Basis_OP Invest_DEVOLUÇÃO DE COMPETENCIA" xfId="10498" xr:uid="{00000000-0005-0000-0000-00006D260000}"/>
    <cellStyle name="_WO Basis_OP Invest_HFM Dental" xfId="10499" xr:uid="{00000000-0005-0000-0000-00006E260000}"/>
    <cellStyle name="_WO Basis_Plan3" xfId="10500" xr:uid="{00000000-0005-0000-0000-00006F260000}"/>
    <cellStyle name="_WO Basis_Plan3_APLICAÇÃO" xfId="10501" xr:uid="{00000000-0005-0000-0000-000070260000}"/>
    <cellStyle name="_WO Basis_Plan3_APLICAÇÃO_HFM Dental" xfId="10502" xr:uid="{00000000-0005-0000-0000-000071260000}"/>
    <cellStyle name="_WO Basis_Plan3_Check USGAAP" xfId="10503" xr:uid="{00000000-0005-0000-0000-000072260000}"/>
    <cellStyle name="_WO Basis_Plan3_Check USGAAP_DEVOLUÇÃO DE COMPETENCIA" xfId="10504" xr:uid="{00000000-0005-0000-0000-000073260000}"/>
    <cellStyle name="_WO Basis_Plan3_DEVOLUÇÃO DE COMPETENCIA" xfId="10505" xr:uid="{00000000-0005-0000-0000-000074260000}"/>
    <cellStyle name="_WO Basis_Plan3_OP Invest" xfId="10506" xr:uid="{00000000-0005-0000-0000-000075260000}"/>
    <cellStyle name="_WO Basis_Plan3_OP Invest_DEVOLUÇÃO DE COMPETENCIA" xfId="10507" xr:uid="{00000000-0005-0000-0000-000076260000}"/>
    <cellStyle name="_WO Basis_Plan3_RECLAS DEPREC" xfId="10508" xr:uid="{00000000-0005-0000-0000-000077260000}"/>
    <cellStyle name="_WO Basis_Plan3_SUPORTE ASTROMIG" xfId="10509" xr:uid="{00000000-0005-0000-0000-000078260000}"/>
    <cellStyle name="_WO Basis_Prov Civeis" xfId="10510" xr:uid="{00000000-0005-0000-0000-000079260000}"/>
    <cellStyle name="_WO Basis_RECLAS DEPREC" xfId="10511" xr:uid="{00000000-0005-0000-0000-00007A260000}"/>
    <cellStyle name="_WO Basis_Sheet9" xfId="10512" xr:uid="{00000000-0005-0000-0000-00007B260000}"/>
    <cellStyle name="_WO Basis_Sheet9_APLICAÇÃO" xfId="10513" xr:uid="{00000000-0005-0000-0000-00007C260000}"/>
    <cellStyle name="_WO Basis_Sheet9_APLICAÇÃO_HFM Dental" xfId="10514" xr:uid="{00000000-0005-0000-0000-00007D260000}"/>
    <cellStyle name="_WO Basis_Sheet9_Check USGAAP" xfId="10515" xr:uid="{00000000-0005-0000-0000-00007E260000}"/>
    <cellStyle name="_WO Basis_Sheet9_Check USGAAP_DEVOLUÇÃO DE COMPETENCIA" xfId="10516" xr:uid="{00000000-0005-0000-0000-00007F260000}"/>
    <cellStyle name="_WO Basis_Sheet9_DEVOLUÇÃO DE COMPETENCIA" xfId="10517" xr:uid="{00000000-0005-0000-0000-000080260000}"/>
    <cellStyle name="_WO Basis_Sheet9_OP Invest" xfId="10518" xr:uid="{00000000-0005-0000-0000-000081260000}"/>
    <cellStyle name="_WO Basis_Sheet9_OP Invest_DEVOLUÇÃO DE COMPETENCIA" xfId="10519" xr:uid="{00000000-0005-0000-0000-000082260000}"/>
    <cellStyle name="_WO Basis_SUPORTE ASTROMIG" xfId="10520" xr:uid="{00000000-0005-0000-0000-000083260000}"/>
    <cellStyle name="_WO Basis_Trial Balance_Dental" xfId="10521" xr:uid="{00000000-0005-0000-0000-000084260000}"/>
    <cellStyle name="_WO Basis_Trial Balance_Dental_HFM Dental" xfId="10522" xr:uid="{00000000-0005-0000-0000-000085260000}"/>
    <cellStyle name="_Workbook MetLife Afore 2007" xfId="10523" xr:uid="{00000000-0005-0000-0000-000086260000}"/>
    <cellStyle name="_Workbook MetLife Afore 2007 2" xfId="10524" xr:uid="{00000000-0005-0000-0000-000087260000}"/>
    <cellStyle name="_Workbook MetLife Afore 2007_APLICAÇÃO" xfId="10525" xr:uid="{00000000-0005-0000-0000-000088260000}"/>
    <cellStyle name="_Workbook MetLife Afore 2007_APLICAÇÃO_HFM Dental" xfId="10526" xr:uid="{00000000-0005-0000-0000-000089260000}"/>
    <cellStyle name="_Workbook MetLife Afore 2007_Check USGAAP" xfId="10527" xr:uid="{00000000-0005-0000-0000-00008A260000}"/>
    <cellStyle name="_Workbook MetLife Afore 2007_Check USGAAP 2" xfId="10528" xr:uid="{00000000-0005-0000-0000-00008B260000}"/>
    <cellStyle name="_Workbook MetLife Afore 2007_Check USGAAP_1" xfId="10529" xr:uid="{00000000-0005-0000-0000-00008C260000}"/>
    <cellStyle name="_Workbook MetLife Afore 2007_Check USGAAP_1 2" xfId="10530" xr:uid="{00000000-0005-0000-0000-00008D260000}"/>
    <cellStyle name="_Workbook MetLife Afore 2007_Check USGAAP_1_DEVOLUÇÃO DE COMPETENCIA" xfId="10531" xr:uid="{00000000-0005-0000-0000-00008E260000}"/>
    <cellStyle name="_Workbook MetLife Afore 2007_Check USGAAP_2" xfId="10532" xr:uid="{00000000-0005-0000-0000-00008F260000}"/>
    <cellStyle name="_Workbook MetLife Afore 2007_Check USGAAP_2 2" xfId="10533" xr:uid="{00000000-0005-0000-0000-000090260000}"/>
    <cellStyle name="_Workbook MetLife Afore 2007_Check USGAAP_2_DEVOLUÇÃO DE COMPETENCIA" xfId="10534" xr:uid="{00000000-0005-0000-0000-000091260000}"/>
    <cellStyle name="_Workbook MetLife Afore 2007_Check USGAAP_Check USGAAP" xfId="10535" xr:uid="{00000000-0005-0000-0000-000092260000}"/>
    <cellStyle name="_Workbook MetLife Afore 2007_Check USGAAP_Check USGAAP 2" xfId="10536" xr:uid="{00000000-0005-0000-0000-000093260000}"/>
    <cellStyle name="_Workbook MetLife Afore 2007_Check USGAAP_Check USGAAP_DEVOLUÇÃO DE COMPETENCIA" xfId="10537" xr:uid="{00000000-0005-0000-0000-000094260000}"/>
    <cellStyle name="_Workbook MetLife Afore 2007_Check USGAAP_DEVOLUÇÃO DE COMPETENCIA" xfId="10538" xr:uid="{00000000-0005-0000-0000-000095260000}"/>
    <cellStyle name="_Workbook MetLife Afore 2007_DEVOLUÇÃO DE COMPETENCIA" xfId="10539" xr:uid="{00000000-0005-0000-0000-000096260000}"/>
    <cellStyle name="_Workbook MetLife Afore 2007_OP Invest" xfId="10540" xr:uid="{00000000-0005-0000-0000-000097260000}"/>
    <cellStyle name="_Workbook MetLife Afore 2007_OP Invest 2" xfId="10541" xr:uid="{00000000-0005-0000-0000-000098260000}"/>
    <cellStyle name="_Workbook MetLife Afore 2007_OP Invest_DEVOLUÇÃO DE COMPETENCIA" xfId="10542" xr:uid="{00000000-0005-0000-0000-000099260000}"/>
    <cellStyle name="_Workbook MetLife Afore 2007_Plan2" xfId="10543" xr:uid="{00000000-0005-0000-0000-00009A260000}"/>
    <cellStyle name="_YBA" xfId="430" xr:uid="{00000000-0005-0000-0000-00009B260000}"/>
    <cellStyle name="_YBA 2" xfId="10544" xr:uid="{00000000-0005-0000-0000-00009C260000}"/>
    <cellStyle name="_YBA 2 2" xfId="10545" xr:uid="{00000000-0005-0000-0000-00009D260000}"/>
    <cellStyle name="_YBA 2 3" xfId="10546" xr:uid="{00000000-0005-0000-0000-00009E260000}"/>
    <cellStyle name="_YBA_APLICAÇÃO" xfId="10547" xr:uid="{00000000-0005-0000-0000-00009F260000}"/>
    <cellStyle name="_YBA_APLICAÇÃO_HFM Dental" xfId="10548" xr:uid="{00000000-0005-0000-0000-0000A0260000}"/>
    <cellStyle name="_YBA_Check USGAAP" xfId="10549" xr:uid="{00000000-0005-0000-0000-0000A1260000}"/>
    <cellStyle name="_YBA_Check USGAAP 2" xfId="10550" xr:uid="{00000000-0005-0000-0000-0000A2260000}"/>
    <cellStyle name="_YBA_Check USGAAP_1" xfId="10551" xr:uid="{00000000-0005-0000-0000-0000A3260000}"/>
    <cellStyle name="_YBA_Check USGAAP_1 2" xfId="10552" xr:uid="{00000000-0005-0000-0000-0000A4260000}"/>
    <cellStyle name="_YBA_Check USGAAP_1_DEVOLUÇÃO DE COMPETENCIA" xfId="10553" xr:uid="{00000000-0005-0000-0000-0000A5260000}"/>
    <cellStyle name="_YBA_Check USGAAP_2" xfId="10554" xr:uid="{00000000-0005-0000-0000-0000A6260000}"/>
    <cellStyle name="_YBA_Check USGAAP_2 2" xfId="10555" xr:uid="{00000000-0005-0000-0000-0000A7260000}"/>
    <cellStyle name="_YBA_Check USGAAP_2_DEVOLUÇÃO DE COMPETENCIA" xfId="10556" xr:uid="{00000000-0005-0000-0000-0000A8260000}"/>
    <cellStyle name="_YBA_Check USGAAP_Check USGAAP" xfId="10557" xr:uid="{00000000-0005-0000-0000-0000A9260000}"/>
    <cellStyle name="_YBA_Check USGAAP_Check USGAAP 2" xfId="10558" xr:uid="{00000000-0005-0000-0000-0000AA260000}"/>
    <cellStyle name="_YBA_Check USGAAP_Check USGAAP_DEVOLUÇÃO DE COMPETENCIA" xfId="10559" xr:uid="{00000000-0005-0000-0000-0000AB260000}"/>
    <cellStyle name="_YBA_Check USGAAP_DEVOLUÇÃO DE COMPETENCIA" xfId="10560" xr:uid="{00000000-0005-0000-0000-0000AC260000}"/>
    <cellStyle name="_YBA_DEVOLUÇÃO DE COMPETENCIA" xfId="10561" xr:uid="{00000000-0005-0000-0000-0000AD260000}"/>
    <cellStyle name="_YBA_Local" xfId="10562" xr:uid="{00000000-0005-0000-0000-0000AE260000}"/>
    <cellStyle name="_YBA_OP Invest" xfId="10563" xr:uid="{00000000-0005-0000-0000-0000AF260000}"/>
    <cellStyle name="_YBA_OP Invest 2" xfId="10564" xr:uid="{00000000-0005-0000-0000-0000B0260000}"/>
    <cellStyle name="_YBA_OP Invest_DEVOLUÇÃO DE COMPETENCIA" xfId="10565" xr:uid="{00000000-0005-0000-0000-0000B1260000}"/>
    <cellStyle name="_YBA_Plan1" xfId="10566" xr:uid="{00000000-0005-0000-0000-0000B2260000}"/>
    <cellStyle name="_YBA_Plan1 2" xfId="10567" xr:uid="{00000000-0005-0000-0000-0000B3260000}"/>
    <cellStyle name="_YBA_Plan2" xfId="10568" xr:uid="{00000000-0005-0000-0000-0000B4260000}"/>
    <cellStyle name="_YBA_Razão" xfId="10569" xr:uid="{00000000-0005-0000-0000-0000B5260000}"/>
    <cellStyle name="_YBA_Razão 2013" xfId="10570" xr:uid="{00000000-0005-0000-0000-0000B6260000}"/>
    <cellStyle name="_YBA_Saldo Local" xfId="10571" xr:uid="{00000000-0005-0000-0000-0000B7260000}"/>
    <cellStyle name="_YBA_Sheet1" xfId="10572" xr:uid="{00000000-0005-0000-0000-0000B8260000}"/>
    <cellStyle name="_YBA_Sheet2" xfId="10573" xr:uid="{00000000-0005-0000-0000-0000B9260000}"/>
    <cellStyle name="_YBA_Sheet2 2" xfId="10574" xr:uid="{00000000-0005-0000-0000-0000BA260000}"/>
    <cellStyle name="_YBA_Trial Balance_Dental" xfId="10575" xr:uid="{00000000-0005-0000-0000-0000BB260000}"/>
    <cellStyle name="_YBA_Trial Balance_Dental_HFM Dental" xfId="10576" xr:uid="{00000000-0005-0000-0000-0000BC260000}"/>
    <cellStyle name="’Ê‰Ý [0.00]_Region Orders (2)" xfId="10577" xr:uid="{00000000-0005-0000-0000-0000BD260000}"/>
    <cellStyle name="’Ê‰Ý_Region Orders (2)" xfId="10578" xr:uid="{00000000-0005-0000-0000-0000BE260000}"/>
    <cellStyle name="¤@¯ë_pldt" xfId="10579" xr:uid="{00000000-0005-0000-0000-0000BF260000}"/>
    <cellStyle name="=C:\WINDOWS\SYSTEM32\COMMAND.COM" xfId="10580" xr:uid="{00000000-0005-0000-0000-0000C0260000}"/>
    <cellStyle name="=C:\WINDOWS\SYSTEM32\COMMAND.COM 2" xfId="10581" xr:uid="{00000000-0005-0000-0000-0000C1260000}"/>
    <cellStyle name="=C:\WINNT\SYSTEM32\COMMAND.COM" xfId="10582" xr:uid="{00000000-0005-0000-0000-0000C2260000}"/>
    <cellStyle name="=C:\WINNT\SYSTEM32\COMMAND.COM 2" xfId="10583" xr:uid="{00000000-0005-0000-0000-0000C3260000}"/>
    <cellStyle name="=D:\WINNT\SYSTEM32\COMMAND.COM" xfId="10584" xr:uid="{00000000-0005-0000-0000-0000C4260000}"/>
    <cellStyle name="=D:\WINNT\SYSTEM32\COMMAND.COM 2" xfId="10585" xr:uid="{00000000-0005-0000-0000-0000C5260000}"/>
    <cellStyle name="=D:\WINNT\SYSTEM32\COMMAND.COM 2 2" xfId="10586" xr:uid="{00000000-0005-0000-0000-0000C6260000}"/>
    <cellStyle name="=D:\WINNT\SYSTEM32\COMMAND.COM 3" xfId="10587" xr:uid="{00000000-0005-0000-0000-0000C7260000}"/>
    <cellStyle name="=D:\WINNT\SYSTEM32\COMMAND.COM_2012-2013 TP - Controllers Summary (JN 12152011)" xfId="10588" xr:uid="{00000000-0005-0000-0000-0000C8260000}"/>
    <cellStyle name="•W€_Pacific Region P&amp;L" xfId="10589" xr:uid="{00000000-0005-0000-0000-0000C9260000}"/>
    <cellStyle name="•W_laroux" xfId="10590" xr:uid="{00000000-0005-0000-0000-0000CA260000}"/>
    <cellStyle name="ÊÝ_n_base" xfId="10591" xr:uid="{00000000-0005-0000-0000-0000CB260000}"/>
    <cellStyle name="W_n_base" xfId="10592" xr:uid="{00000000-0005-0000-0000-0000CC260000}"/>
    <cellStyle name="0" xfId="10593" xr:uid="{00000000-0005-0000-0000-0000CD260000}"/>
    <cellStyle name="0 2" xfId="10594" xr:uid="{00000000-0005-0000-0000-0000CE260000}"/>
    <cellStyle name="0_Ajustes Dic" xfId="10595" xr:uid="{00000000-0005-0000-0000-0000CF260000}"/>
    <cellStyle name="0_Ajustes Dic_DEVOLUÇÃO DE COMPETENCIA" xfId="10596" xr:uid="{00000000-0005-0000-0000-0000D0260000}"/>
    <cellStyle name="0_APLICAÇÃO" xfId="10597" xr:uid="{00000000-0005-0000-0000-0000D1260000}"/>
    <cellStyle name="0_APLICAÇÃO_HFM Dental" xfId="10598" xr:uid="{00000000-0005-0000-0000-0000D2260000}"/>
    <cellStyle name="0_Check USGAAP" xfId="10599" xr:uid="{00000000-0005-0000-0000-0000D3260000}"/>
    <cellStyle name="0_Check USGAAP 2" xfId="10600" xr:uid="{00000000-0005-0000-0000-0000D4260000}"/>
    <cellStyle name="0_Check USGAAP_1" xfId="10601" xr:uid="{00000000-0005-0000-0000-0000D5260000}"/>
    <cellStyle name="0_Check USGAAP_1 2" xfId="10602" xr:uid="{00000000-0005-0000-0000-0000D6260000}"/>
    <cellStyle name="0_Check USGAAP_1_DEVOLUÇÃO DE COMPETENCIA" xfId="10603" xr:uid="{00000000-0005-0000-0000-0000D7260000}"/>
    <cellStyle name="0_Check USGAAP_2" xfId="10604" xr:uid="{00000000-0005-0000-0000-0000D8260000}"/>
    <cellStyle name="0_Check USGAAP_2 2" xfId="10605" xr:uid="{00000000-0005-0000-0000-0000D9260000}"/>
    <cellStyle name="0_Check USGAAP_2_DEVOLUÇÃO DE COMPETENCIA" xfId="10606" xr:uid="{00000000-0005-0000-0000-0000DA260000}"/>
    <cellStyle name="0_Check USGAAP_Check USGAAP" xfId="10607" xr:uid="{00000000-0005-0000-0000-0000DB260000}"/>
    <cellStyle name="0_Check USGAAP_Check USGAAP 2" xfId="10608" xr:uid="{00000000-0005-0000-0000-0000DC260000}"/>
    <cellStyle name="0_Check USGAAP_Check USGAAP_DEVOLUÇÃO DE COMPETENCIA" xfId="10609" xr:uid="{00000000-0005-0000-0000-0000DD260000}"/>
    <cellStyle name="0_Check USGAAP_DEVOLUÇÃO DE COMPETENCIA" xfId="10610" xr:uid="{00000000-0005-0000-0000-0000DE260000}"/>
    <cellStyle name="0_DEVOLUÇÃO DE COMPETENCIA" xfId="10611" xr:uid="{00000000-0005-0000-0000-0000DF260000}"/>
    <cellStyle name="0_OP Invest" xfId="10612" xr:uid="{00000000-0005-0000-0000-0000E0260000}"/>
    <cellStyle name="0_OP Invest 2" xfId="10613" xr:uid="{00000000-0005-0000-0000-0000E1260000}"/>
    <cellStyle name="0_OP Invest_DEVOLUÇÃO DE COMPETENCIA" xfId="10614" xr:uid="{00000000-0005-0000-0000-0000E2260000}"/>
    <cellStyle name="0_Plan2" xfId="10615" xr:uid="{00000000-0005-0000-0000-0000E3260000}"/>
    <cellStyle name="0000" xfId="10616" xr:uid="{00000000-0005-0000-0000-0000E4260000}"/>
    <cellStyle name="000000" xfId="10617" xr:uid="{00000000-0005-0000-0000-0000E5260000}"/>
    <cellStyle name="¹éºÐÀ²_±âÅ¸" xfId="10618" xr:uid="{00000000-0005-0000-0000-0000E6260000}"/>
    <cellStyle name="1Normal" xfId="10619" xr:uid="{00000000-0005-0000-0000-0000E7260000}"/>
    <cellStyle name="20 % - Accent1" xfId="10620" xr:uid="{00000000-0005-0000-0000-0000E8260000}"/>
    <cellStyle name="20 % - Accent2" xfId="10621" xr:uid="{00000000-0005-0000-0000-0000E9260000}"/>
    <cellStyle name="20 % - Accent3" xfId="10622" xr:uid="{00000000-0005-0000-0000-0000EA260000}"/>
    <cellStyle name="20 % - Accent4" xfId="10623" xr:uid="{00000000-0005-0000-0000-0000EB260000}"/>
    <cellStyle name="20 % - Accent5" xfId="10624" xr:uid="{00000000-0005-0000-0000-0000EC260000}"/>
    <cellStyle name="20 % - Accent6" xfId="10625" xr:uid="{00000000-0005-0000-0000-0000ED260000}"/>
    <cellStyle name="20% - Accent1" xfId="7" xr:uid="{10C9FF96-E2BE-4EEF-97F6-BCDD1B629DFD}"/>
    <cellStyle name="20% - Accent1 10" xfId="10626" xr:uid="{00000000-0005-0000-0000-0000EF260000}"/>
    <cellStyle name="20% - Accent1 11" xfId="58" xr:uid="{00000000-0005-0000-0000-0000F0260000}"/>
    <cellStyle name="20% - Accent1 2" xfId="10627" xr:uid="{00000000-0005-0000-0000-0000F1260000}"/>
    <cellStyle name="20% - Accent1 2 2" xfId="10628" xr:uid="{00000000-0005-0000-0000-0000F2260000}"/>
    <cellStyle name="20% - Accent1 2 3" xfId="10629" xr:uid="{00000000-0005-0000-0000-0000F3260000}"/>
    <cellStyle name="20% - Accent1 2 4" xfId="10630" xr:uid="{00000000-0005-0000-0000-0000F4260000}"/>
    <cellStyle name="20% - Accent1 2 5" xfId="10631" xr:uid="{00000000-0005-0000-0000-0000F5260000}"/>
    <cellStyle name="20% - Accent1 2 6" xfId="10632" xr:uid="{00000000-0005-0000-0000-0000F6260000}"/>
    <cellStyle name="20% - Accent1 2 7" xfId="10633" xr:uid="{00000000-0005-0000-0000-0000F7260000}"/>
    <cellStyle name="20% - Accent1 2 8" xfId="10634" xr:uid="{00000000-0005-0000-0000-0000F8260000}"/>
    <cellStyle name="20% - Accent1 2 9" xfId="10635" xr:uid="{00000000-0005-0000-0000-0000F9260000}"/>
    <cellStyle name="20% - Accent1 2_2011 TP Budget_S2 FINAL old excel" xfId="10636" xr:uid="{00000000-0005-0000-0000-0000FA260000}"/>
    <cellStyle name="20% - Accent1 3" xfId="10637" xr:uid="{00000000-0005-0000-0000-0000FB260000}"/>
    <cellStyle name="20% - Accent1 3 2" xfId="10638" xr:uid="{00000000-0005-0000-0000-0000FC260000}"/>
    <cellStyle name="20% - Accent1 3_DEVOLUÇÃO DE COMPETENCIA" xfId="10639" xr:uid="{00000000-0005-0000-0000-0000FD260000}"/>
    <cellStyle name="20% - Accent1 4" xfId="10640" xr:uid="{00000000-0005-0000-0000-0000FE260000}"/>
    <cellStyle name="20% - Accent1 5" xfId="10641" xr:uid="{00000000-0005-0000-0000-0000FF260000}"/>
    <cellStyle name="20% - Accent1 6" xfId="10642" xr:uid="{00000000-0005-0000-0000-000000270000}"/>
    <cellStyle name="20% - Accent1 7" xfId="10643" xr:uid="{00000000-0005-0000-0000-000001270000}"/>
    <cellStyle name="20% - Accent1 8" xfId="10644" xr:uid="{00000000-0005-0000-0000-000002270000}"/>
    <cellStyle name="20% - Accent1 9" xfId="10645" xr:uid="{00000000-0005-0000-0000-000003270000}"/>
    <cellStyle name="20% - Accent1_DEVOLUÇÃO DE COMPETENCIA" xfId="10646" xr:uid="{00000000-0005-0000-0000-000004270000}"/>
    <cellStyle name="20% - Accent2" xfId="8" xr:uid="{4314EA47-884B-4F83-8493-D6476E1F0662}"/>
    <cellStyle name="20% - Accent2 10" xfId="10647" xr:uid="{00000000-0005-0000-0000-000006270000}"/>
    <cellStyle name="20% - Accent2 11" xfId="59" xr:uid="{00000000-0005-0000-0000-000007270000}"/>
    <cellStyle name="20% - Accent2 2" xfId="10648" xr:uid="{00000000-0005-0000-0000-000008270000}"/>
    <cellStyle name="20% - Accent2 2 2" xfId="10649" xr:uid="{00000000-0005-0000-0000-000009270000}"/>
    <cellStyle name="20% - Accent2 2 3" xfId="10650" xr:uid="{00000000-0005-0000-0000-00000A270000}"/>
    <cellStyle name="20% - Accent2 2 4" xfId="10651" xr:uid="{00000000-0005-0000-0000-00000B270000}"/>
    <cellStyle name="20% - Accent2 2 5" xfId="10652" xr:uid="{00000000-0005-0000-0000-00000C270000}"/>
    <cellStyle name="20% - Accent2 2 6" xfId="10653" xr:uid="{00000000-0005-0000-0000-00000D270000}"/>
    <cellStyle name="20% - Accent2 2 7" xfId="10654" xr:uid="{00000000-0005-0000-0000-00000E270000}"/>
    <cellStyle name="20% - Accent2 2 8" xfId="10655" xr:uid="{00000000-0005-0000-0000-00000F270000}"/>
    <cellStyle name="20% - Accent2 2 9" xfId="10656" xr:uid="{00000000-0005-0000-0000-000010270000}"/>
    <cellStyle name="20% - Accent2 2_2011 TP Budget_S2 FINAL old excel" xfId="10657" xr:uid="{00000000-0005-0000-0000-000011270000}"/>
    <cellStyle name="20% - Accent2 3" xfId="10658" xr:uid="{00000000-0005-0000-0000-000012270000}"/>
    <cellStyle name="20% - Accent2 3 2" xfId="10659" xr:uid="{00000000-0005-0000-0000-000013270000}"/>
    <cellStyle name="20% - Accent2 3_DEVOLUÇÃO DE COMPETENCIA" xfId="10660" xr:uid="{00000000-0005-0000-0000-000014270000}"/>
    <cellStyle name="20% - Accent2 4" xfId="10661" xr:uid="{00000000-0005-0000-0000-000015270000}"/>
    <cellStyle name="20% - Accent2 5" xfId="10662" xr:uid="{00000000-0005-0000-0000-000016270000}"/>
    <cellStyle name="20% - Accent2 6" xfId="10663" xr:uid="{00000000-0005-0000-0000-000017270000}"/>
    <cellStyle name="20% - Accent2 7" xfId="10664" xr:uid="{00000000-0005-0000-0000-000018270000}"/>
    <cellStyle name="20% - Accent2 8" xfId="10665" xr:uid="{00000000-0005-0000-0000-000019270000}"/>
    <cellStyle name="20% - Accent2 9" xfId="10666" xr:uid="{00000000-0005-0000-0000-00001A270000}"/>
    <cellStyle name="20% - Accent2_DEVOLUÇÃO DE COMPETENCIA" xfId="10667" xr:uid="{00000000-0005-0000-0000-00001B270000}"/>
    <cellStyle name="20% - Accent3" xfId="9" xr:uid="{55C0C568-B97C-4D55-83A7-DA47B7DD4F0E}"/>
    <cellStyle name="20% - Accent3 10" xfId="10668" xr:uid="{00000000-0005-0000-0000-00001D270000}"/>
    <cellStyle name="20% - Accent3 11" xfId="60" xr:uid="{00000000-0005-0000-0000-00001E270000}"/>
    <cellStyle name="20% - Accent3 2" xfId="10669" xr:uid="{00000000-0005-0000-0000-00001F270000}"/>
    <cellStyle name="20% - Accent3 2 2" xfId="10670" xr:uid="{00000000-0005-0000-0000-000020270000}"/>
    <cellStyle name="20% - Accent3 2 3" xfId="10671" xr:uid="{00000000-0005-0000-0000-000021270000}"/>
    <cellStyle name="20% - Accent3 2 4" xfId="10672" xr:uid="{00000000-0005-0000-0000-000022270000}"/>
    <cellStyle name="20% - Accent3 2 5" xfId="10673" xr:uid="{00000000-0005-0000-0000-000023270000}"/>
    <cellStyle name="20% - Accent3 2 6" xfId="10674" xr:uid="{00000000-0005-0000-0000-000024270000}"/>
    <cellStyle name="20% - Accent3 2 7" xfId="10675" xr:uid="{00000000-0005-0000-0000-000025270000}"/>
    <cellStyle name="20% - Accent3 2 8" xfId="10676" xr:uid="{00000000-0005-0000-0000-000026270000}"/>
    <cellStyle name="20% - Accent3 2 9" xfId="10677" xr:uid="{00000000-0005-0000-0000-000027270000}"/>
    <cellStyle name="20% - Accent3 2_2011 TP Budget_S2 FINAL old excel" xfId="10678" xr:uid="{00000000-0005-0000-0000-000028270000}"/>
    <cellStyle name="20% - Accent3 3" xfId="10679" xr:uid="{00000000-0005-0000-0000-000029270000}"/>
    <cellStyle name="20% - Accent3 3 2" xfId="10680" xr:uid="{00000000-0005-0000-0000-00002A270000}"/>
    <cellStyle name="20% - Accent3 3_DEVOLUÇÃO DE COMPETENCIA" xfId="10681" xr:uid="{00000000-0005-0000-0000-00002B270000}"/>
    <cellStyle name="20% - Accent3 4" xfId="10682" xr:uid="{00000000-0005-0000-0000-00002C270000}"/>
    <cellStyle name="20% - Accent3 5" xfId="10683" xr:uid="{00000000-0005-0000-0000-00002D270000}"/>
    <cellStyle name="20% - Accent3 6" xfId="10684" xr:uid="{00000000-0005-0000-0000-00002E270000}"/>
    <cellStyle name="20% - Accent3 7" xfId="10685" xr:uid="{00000000-0005-0000-0000-00002F270000}"/>
    <cellStyle name="20% - Accent3 8" xfId="10686" xr:uid="{00000000-0005-0000-0000-000030270000}"/>
    <cellStyle name="20% - Accent3 9" xfId="10687" xr:uid="{00000000-0005-0000-0000-000031270000}"/>
    <cellStyle name="20% - Accent3_DEVOLUÇÃO DE COMPETENCIA" xfId="10688" xr:uid="{00000000-0005-0000-0000-000032270000}"/>
    <cellStyle name="20% - Accent4" xfId="10" xr:uid="{BAD32515-7D4D-4A5E-8C4E-39F16F1E5BF7}"/>
    <cellStyle name="20% - Accent4 10" xfId="10689" xr:uid="{00000000-0005-0000-0000-000034270000}"/>
    <cellStyle name="20% - Accent4 11" xfId="61" xr:uid="{00000000-0005-0000-0000-000035270000}"/>
    <cellStyle name="20% - Accent4 2" xfId="10690" xr:uid="{00000000-0005-0000-0000-000036270000}"/>
    <cellStyle name="20% - Accent4 2 2" xfId="10691" xr:uid="{00000000-0005-0000-0000-000037270000}"/>
    <cellStyle name="20% - Accent4 2 3" xfId="10692" xr:uid="{00000000-0005-0000-0000-000038270000}"/>
    <cellStyle name="20% - Accent4 2 4" xfId="10693" xr:uid="{00000000-0005-0000-0000-000039270000}"/>
    <cellStyle name="20% - Accent4 2 5" xfId="10694" xr:uid="{00000000-0005-0000-0000-00003A270000}"/>
    <cellStyle name="20% - Accent4 2 6" xfId="10695" xr:uid="{00000000-0005-0000-0000-00003B270000}"/>
    <cellStyle name="20% - Accent4 2 7" xfId="10696" xr:uid="{00000000-0005-0000-0000-00003C270000}"/>
    <cellStyle name="20% - Accent4 2 8" xfId="10697" xr:uid="{00000000-0005-0000-0000-00003D270000}"/>
    <cellStyle name="20% - Accent4 2 9" xfId="10698" xr:uid="{00000000-0005-0000-0000-00003E270000}"/>
    <cellStyle name="20% - Accent4 2_2011 TP Budget_S2 FINAL old excel" xfId="10699" xr:uid="{00000000-0005-0000-0000-00003F270000}"/>
    <cellStyle name="20% - Accent4 3" xfId="10700" xr:uid="{00000000-0005-0000-0000-000040270000}"/>
    <cellStyle name="20% - Accent4 3 2" xfId="10701" xr:uid="{00000000-0005-0000-0000-000041270000}"/>
    <cellStyle name="20% - Accent4 3_DEVOLUÇÃO DE COMPETENCIA" xfId="10702" xr:uid="{00000000-0005-0000-0000-000042270000}"/>
    <cellStyle name="20% - Accent4 4" xfId="10703" xr:uid="{00000000-0005-0000-0000-000043270000}"/>
    <cellStyle name="20% - Accent4 5" xfId="10704" xr:uid="{00000000-0005-0000-0000-000044270000}"/>
    <cellStyle name="20% - Accent4 6" xfId="10705" xr:uid="{00000000-0005-0000-0000-000045270000}"/>
    <cellStyle name="20% - Accent4 7" xfId="10706" xr:uid="{00000000-0005-0000-0000-000046270000}"/>
    <cellStyle name="20% - Accent4 8" xfId="10707" xr:uid="{00000000-0005-0000-0000-000047270000}"/>
    <cellStyle name="20% - Accent4 9" xfId="10708" xr:uid="{00000000-0005-0000-0000-000048270000}"/>
    <cellStyle name="20% - Accent4_DEVOLUÇÃO DE COMPETENCIA" xfId="10709" xr:uid="{00000000-0005-0000-0000-000049270000}"/>
    <cellStyle name="20% - Accent5" xfId="11" xr:uid="{455E7926-A92F-44A3-988A-3FF48C95A6E1}"/>
    <cellStyle name="20% - Accent5 10" xfId="10710" xr:uid="{00000000-0005-0000-0000-00004B270000}"/>
    <cellStyle name="20% - Accent5 11" xfId="62" xr:uid="{00000000-0005-0000-0000-00004C270000}"/>
    <cellStyle name="20% - Accent5 2" xfId="10711" xr:uid="{00000000-0005-0000-0000-00004D270000}"/>
    <cellStyle name="20% - Accent5 2 2" xfId="10712" xr:uid="{00000000-0005-0000-0000-00004E270000}"/>
    <cellStyle name="20% - Accent5 2 3" xfId="10713" xr:uid="{00000000-0005-0000-0000-00004F270000}"/>
    <cellStyle name="20% - Accent5 2 4" xfId="10714" xr:uid="{00000000-0005-0000-0000-000050270000}"/>
    <cellStyle name="20% - Accent5 2 5" xfId="10715" xr:uid="{00000000-0005-0000-0000-000051270000}"/>
    <cellStyle name="20% - Accent5 2 6" xfId="10716" xr:uid="{00000000-0005-0000-0000-000052270000}"/>
    <cellStyle name="20% - Accent5 2 7" xfId="10717" xr:uid="{00000000-0005-0000-0000-000053270000}"/>
    <cellStyle name="20% - Accent5 2 8" xfId="10718" xr:uid="{00000000-0005-0000-0000-000054270000}"/>
    <cellStyle name="20% - Accent5 2 9" xfId="10719" xr:uid="{00000000-0005-0000-0000-000055270000}"/>
    <cellStyle name="20% - Accent5 2_2011 TP Budget_S2 FINAL old excel" xfId="10720" xr:uid="{00000000-0005-0000-0000-000056270000}"/>
    <cellStyle name="20% - Accent5 3" xfId="10721" xr:uid="{00000000-0005-0000-0000-000057270000}"/>
    <cellStyle name="20% - Accent5 3 2" xfId="10722" xr:uid="{00000000-0005-0000-0000-000058270000}"/>
    <cellStyle name="20% - Accent5 3_DEVOLUÇÃO DE COMPETENCIA" xfId="10723" xr:uid="{00000000-0005-0000-0000-000059270000}"/>
    <cellStyle name="20% - Accent5 4" xfId="10724" xr:uid="{00000000-0005-0000-0000-00005A270000}"/>
    <cellStyle name="20% - Accent5 5" xfId="10725" xr:uid="{00000000-0005-0000-0000-00005B270000}"/>
    <cellStyle name="20% - Accent5 6" xfId="10726" xr:uid="{00000000-0005-0000-0000-00005C270000}"/>
    <cellStyle name="20% - Accent5 7" xfId="10727" xr:uid="{00000000-0005-0000-0000-00005D270000}"/>
    <cellStyle name="20% - Accent5 8" xfId="10728" xr:uid="{00000000-0005-0000-0000-00005E270000}"/>
    <cellStyle name="20% - Accent5 9" xfId="10729" xr:uid="{00000000-0005-0000-0000-00005F270000}"/>
    <cellStyle name="20% - Accent5_DEVOLUÇÃO DE COMPETENCIA" xfId="10730" xr:uid="{00000000-0005-0000-0000-000060270000}"/>
    <cellStyle name="20% - Accent6" xfId="12" xr:uid="{481C4804-AACE-4A0C-823B-DB10A8920392}"/>
    <cellStyle name="20% - Accent6 10" xfId="10731" xr:uid="{00000000-0005-0000-0000-000062270000}"/>
    <cellStyle name="20% - Accent6 11" xfId="63" xr:uid="{00000000-0005-0000-0000-000063270000}"/>
    <cellStyle name="20% - Accent6 2" xfId="10732" xr:uid="{00000000-0005-0000-0000-000064270000}"/>
    <cellStyle name="20% - Accent6 2 2" xfId="10733" xr:uid="{00000000-0005-0000-0000-000065270000}"/>
    <cellStyle name="20% - Accent6 2 3" xfId="10734" xr:uid="{00000000-0005-0000-0000-000066270000}"/>
    <cellStyle name="20% - Accent6 2 4" xfId="10735" xr:uid="{00000000-0005-0000-0000-000067270000}"/>
    <cellStyle name="20% - Accent6 2 5" xfId="10736" xr:uid="{00000000-0005-0000-0000-000068270000}"/>
    <cellStyle name="20% - Accent6 2 6" xfId="10737" xr:uid="{00000000-0005-0000-0000-000069270000}"/>
    <cellStyle name="20% - Accent6 2 7" xfId="10738" xr:uid="{00000000-0005-0000-0000-00006A270000}"/>
    <cellStyle name="20% - Accent6 2 8" xfId="10739" xr:uid="{00000000-0005-0000-0000-00006B270000}"/>
    <cellStyle name="20% - Accent6 2 9" xfId="10740" xr:uid="{00000000-0005-0000-0000-00006C270000}"/>
    <cellStyle name="20% - Accent6 2_2011 TP Budget_S2 FINAL old excel" xfId="10741" xr:uid="{00000000-0005-0000-0000-00006D270000}"/>
    <cellStyle name="20% - Accent6 3" xfId="10742" xr:uid="{00000000-0005-0000-0000-00006E270000}"/>
    <cellStyle name="20% - Accent6 3 2" xfId="10743" xr:uid="{00000000-0005-0000-0000-00006F270000}"/>
    <cellStyle name="20% - Accent6 3_DEVOLUÇÃO DE COMPETENCIA" xfId="10744" xr:uid="{00000000-0005-0000-0000-000070270000}"/>
    <cellStyle name="20% - Accent6 4" xfId="10745" xr:uid="{00000000-0005-0000-0000-000071270000}"/>
    <cellStyle name="20% - Accent6 5" xfId="10746" xr:uid="{00000000-0005-0000-0000-000072270000}"/>
    <cellStyle name="20% - Accent6 6" xfId="10747" xr:uid="{00000000-0005-0000-0000-000073270000}"/>
    <cellStyle name="20% - Accent6 7" xfId="10748" xr:uid="{00000000-0005-0000-0000-000074270000}"/>
    <cellStyle name="20% - Accent6 8" xfId="10749" xr:uid="{00000000-0005-0000-0000-000075270000}"/>
    <cellStyle name="20% - Accent6 9" xfId="10750" xr:uid="{00000000-0005-0000-0000-000076270000}"/>
    <cellStyle name="20% - Accent6_DEVOLUÇÃO DE COMPETENCIA" xfId="10751" xr:uid="{00000000-0005-0000-0000-000077270000}"/>
    <cellStyle name="20% - Ênfase1 10" xfId="10752" xr:uid="{00000000-0005-0000-0000-000078270000}"/>
    <cellStyle name="20% - Ênfase1 10 2" xfId="10753" xr:uid="{00000000-0005-0000-0000-000079270000}"/>
    <cellStyle name="20% - Ênfase1 10 2 2" xfId="10754" xr:uid="{00000000-0005-0000-0000-00007A270000}"/>
    <cellStyle name="20% - Ênfase1 10 2 3" xfId="10755" xr:uid="{00000000-0005-0000-0000-00007B270000}"/>
    <cellStyle name="20% - Ênfase1 10 2 4" xfId="10756" xr:uid="{00000000-0005-0000-0000-00007C270000}"/>
    <cellStyle name="20% - Ênfase1 10 3" xfId="10757" xr:uid="{00000000-0005-0000-0000-00007D270000}"/>
    <cellStyle name="20% - Ênfase1 10_DEVOLUÇÃO DE COMPETENCIA" xfId="10758" xr:uid="{00000000-0005-0000-0000-00007E270000}"/>
    <cellStyle name="20% - Ênfase1 11" xfId="10759" xr:uid="{00000000-0005-0000-0000-00007F270000}"/>
    <cellStyle name="20% - Ênfase1 11 2" xfId="10760" xr:uid="{00000000-0005-0000-0000-000080270000}"/>
    <cellStyle name="20% - Ênfase1 11 3" xfId="10761" xr:uid="{00000000-0005-0000-0000-000081270000}"/>
    <cellStyle name="20% - Ênfase1 11_DEVOLUÇÃO DE COMPETENCIA" xfId="10762" xr:uid="{00000000-0005-0000-0000-000082270000}"/>
    <cellStyle name="20% - Ênfase1 12" xfId="10763" xr:uid="{00000000-0005-0000-0000-000083270000}"/>
    <cellStyle name="20% - Ênfase1 12 2" xfId="10764" xr:uid="{00000000-0005-0000-0000-000084270000}"/>
    <cellStyle name="20% - Ênfase1 12 3" xfId="10765" xr:uid="{00000000-0005-0000-0000-000085270000}"/>
    <cellStyle name="20% - Ênfase1 12_DEVOLUÇÃO DE COMPETENCIA" xfId="10766" xr:uid="{00000000-0005-0000-0000-000086270000}"/>
    <cellStyle name="20% - Ênfase1 13" xfId="10767" xr:uid="{00000000-0005-0000-0000-000087270000}"/>
    <cellStyle name="20% - Ênfase1 14" xfId="10768" xr:uid="{00000000-0005-0000-0000-000088270000}"/>
    <cellStyle name="20% - Ênfase1 15" xfId="64" xr:uid="{00000000-0005-0000-0000-000089270000}"/>
    <cellStyle name="20% - Ênfase1 2" xfId="431" xr:uid="{00000000-0005-0000-0000-00008A270000}"/>
    <cellStyle name="20% - Ênfase1 2 2" xfId="432" xr:uid="{00000000-0005-0000-0000-00008B270000}"/>
    <cellStyle name="20% - Ênfase1 2 2 2" xfId="10769" xr:uid="{00000000-0005-0000-0000-00008C270000}"/>
    <cellStyle name="20% - Ênfase1 2 2 3" xfId="10770" xr:uid="{00000000-0005-0000-0000-00008D270000}"/>
    <cellStyle name="20% - Ênfase1 2 2 3 2" xfId="10771" xr:uid="{00000000-0005-0000-0000-00008E270000}"/>
    <cellStyle name="20% - Ênfase1 2 2 3_DEVOLUÇÃO DE COMPETENCIA" xfId="10772" xr:uid="{00000000-0005-0000-0000-00008F270000}"/>
    <cellStyle name="20% - Ênfase1 2 2 4" xfId="10773" xr:uid="{00000000-0005-0000-0000-000090270000}"/>
    <cellStyle name="20% - Ênfase1 2 2 4 2" xfId="10774" xr:uid="{00000000-0005-0000-0000-000091270000}"/>
    <cellStyle name="20% - Ênfase1 2 2 4_DEVOLUÇÃO DE COMPETENCIA" xfId="10775" xr:uid="{00000000-0005-0000-0000-000092270000}"/>
    <cellStyle name="20% - Ênfase1 2 2 5" xfId="10776" xr:uid="{00000000-0005-0000-0000-000093270000}"/>
    <cellStyle name="20% - Ênfase1 2 2 6" xfId="10777" xr:uid="{00000000-0005-0000-0000-000094270000}"/>
    <cellStyle name="20% - Ênfase1 2 2 7" xfId="10778" xr:uid="{00000000-0005-0000-0000-000095270000}"/>
    <cellStyle name="20% - Ênfase1 2 2_Base Conta" xfId="10779" xr:uid="{00000000-0005-0000-0000-000096270000}"/>
    <cellStyle name="20% - Ênfase1 2 3" xfId="10780" xr:uid="{00000000-0005-0000-0000-000097270000}"/>
    <cellStyle name="20% - Ênfase1 2 4" xfId="10781" xr:uid="{00000000-0005-0000-0000-000098270000}"/>
    <cellStyle name="20% - Ênfase1 2_ADM DEZ" xfId="10782" xr:uid="{00000000-0005-0000-0000-000099270000}"/>
    <cellStyle name="20% - Ênfase1 3" xfId="10783" xr:uid="{00000000-0005-0000-0000-00009A270000}"/>
    <cellStyle name="20% - Ênfase1 3 2" xfId="10784" xr:uid="{00000000-0005-0000-0000-00009B270000}"/>
    <cellStyle name="20% - Ênfase1 3 2 2" xfId="10785" xr:uid="{00000000-0005-0000-0000-00009C270000}"/>
    <cellStyle name="20% - Ênfase1 3 2 3" xfId="10786" xr:uid="{00000000-0005-0000-0000-00009D270000}"/>
    <cellStyle name="20% - Ênfase1 3 2 4" xfId="10787" xr:uid="{00000000-0005-0000-0000-00009E270000}"/>
    <cellStyle name="20% - Ênfase1 3 2 5" xfId="10788" xr:uid="{00000000-0005-0000-0000-00009F270000}"/>
    <cellStyle name="20% - Ênfase1 3 2 6" xfId="10789" xr:uid="{00000000-0005-0000-0000-0000A0270000}"/>
    <cellStyle name="20% - Ênfase1 3 3" xfId="10790" xr:uid="{00000000-0005-0000-0000-0000A1270000}"/>
    <cellStyle name="20% - Ênfase1 3 4" xfId="10791" xr:uid="{00000000-0005-0000-0000-0000A2270000}"/>
    <cellStyle name="20% - Ênfase1 3_ADM DEZ" xfId="10792" xr:uid="{00000000-0005-0000-0000-0000A3270000}"/>
    <cellStyle name="20% - Ênfase1 4" xfId="10793" xr:uid="{00000000-0005-0000-0000-0000A4270000}"/>
    <cellStyle name="20% - Ênfase1 4 2" xfId="10794" xr:uid="{00000000-0005-0000-0000-0000A5270000}"/>
    <cellStyle name="20% - Ênfase1 4 2 2" xfId="10795" xr:uid="{00000000-0005-0000-0000-0000A6270000}"/>
    <cellStyle name="20% - Ênfase1 4 2 3" xfId="10796" xr:uid="{00000000-0005-0000-0000-0000A7270000}"/>
    <cellStyle name="20% - Ênfase1 4 2 4" xfId="10797" xr:uid="{00000000-0005-0000-0000-0000A8270000}"/>
    <cellStyle name="20% - Ênfase1 4 2 5" xfId="10798" xr:uid="{00000000-0005-0000-0000-0000A9270000}"/>
    <cellStyle name="20% - Ênfase1 4 2 6" xfId="10799" xr:uid="{00000000-0005-0000-0000-0000AA270000}"/>
    <cellStyle name="20% - Ênfase1 4 3" xfId="10800" xr:uid="{00000000-0005-0000-0000-0000AB270000}"/>
    <cellStyle name="20% - Ênfase1 4 4" xfId="10801" xr:uid="{00000000-0005-0000-0000-0000AC270000}"/>
    <cellStyle name="20% - Ênfase1 4_ADM DEZ" xfId="10802" xr:uid="{00000000-0005-0000-0000-0000AD270000}"/>
    <cellStyle name="20% - Ênfase1 5" xfId="10803" xr:uid="{00000000-0005-0000-0000-0000AE270000}"/>
    <cellStyle name="20% - Ênfase1 5 2" xfId="10804" xr:uid="{00000000-0005-0000-0000-0000AF270000}"/>
    <cellStyle name="20% - Ênfase1 5 2 2" xfId="10805" xr:uid="{00000000-0005-0000-0000-0000B0270000}"/>
    <cellStyle name="20% - Ênfase1 5 2 3" xfId="10806" xr:uid="{00000000-0005-0000-0000-0000B1270000}"/>
    <cellStyle name="20% - Ênfase1 5 2 4" xfId="10807" xr:uid="{00000000-0005-0000-0000-0000B2270000}"/>
    <cellStyle name="20% - Ênfase1 5 2 5" xfId="10808" xr:uid="{00000000-0005-0000-0000-0000B3270000}"/>
    <cellStyle name="20% - Ênfase1 5 2 6" xfId="10809" xr:uid="{00000000-0005-0000-0000-0000B4270000}"/>
    <cellStyle name="20% - Ênfase1 5 3" xfId="10810" xr:uid="{00000000-0005-0000-0000-0000B5270000}"/>
    <cellStyle name="20% - Ênfase1 5 4" xfId="10811" xr:uid="{00000000-0005-0000-0000-0000B6270000}"/>
    <cellStyle name="20% - Ênfase1 5_ADM DEZ" xfId="10812" xr:uid="{00000000-0005-0000-0000-0000B7270000}"/>
    <cellStyle name="20% - Ênfase1 6" xfId="10813" xr:uid="{00000000-0005-0000-0000-0000B8270000}"/>
    <cellStyle name="20% - Ênfase1 6 2" xfId="10814" xr:uid="{00000000-0005-0000-0000-0000B9270000}"/>
    <cellStyle name="20% - Ênfase1 6 2 2" xfId="10815" xr:uid="{00000000-0005-0000-0000-0000BA270000}"/>
    <cellStyle name="20% - Ênfase1 6 2 3" xfId="10816" xr:uid="{00000000-0005-0000-0000-0000BB270000}"/>
    <cellStyle name="20% - Ênfase1 6 2 4" xfId="10817" xr:uid="{00000000-0005-0000-0000-0000BC270000}"/>
    <cellStyle name="20% - Ênfase1 6 2 5" xfId="10818" xr:uid="{00000000-0005-0000-0000-0000BD270000}"/>
    <cellStyle name="20% - Ênfase1 6 2 6" xfId="10819" xr:uid="{00000000-0005-0000-0000-0000BE270000}"/>
    <cellStyle name="20% - Ênfase1 6 3" xfId="10820" xr:uid="{00000000-0005-0000-0000-0000BF270000}"/>
    <cellStyle name="20% - Ênfase1 6 4" xfId="10821" xr:uid="{00000000-0005-0000-0000-0000C0270000}"/>
    <cellStyle name="20% - Ênfase1 6_ADM DEZ" xfId="10822" xr:uid="{00000000-0005-0000-0000-0000C1270000}"/>
    <cellStyle name="20% - Ênfase1 7" xfId="10823" xr:uid="{00000000-0005-0000-0000-0000C2270000}"/>
    <cellStyle name="20% - Ênfase1 7 2" xfId="10824" xr:uid="{00000000-0005-0000-0000-0000C3270000}"/>
    <cellStyle name="20% - Ênfase1 7 2 2" xfId="10825" xr:uid="{00000000-0005-0000-0000-0000C4270000}"/>
    <cellStyle name="20% - Ênfase1 7_Plan5" xfId="10826" xr:uid="{00000000-0005-0000-0000-0000C5270000}"/>
    <cellStyle name="20% - Ênfase1 8" xfId="10827" xr:uid="{00000000-0005-0000-0000-0000C6270000}"/>
    <cellStyle name="20% - Ênfase1 8 2" xfId="10828" xr:uid="{00000000-0005-0000-0000-0000C7270000}"/>
    <cellStyle name="20% - Ênfase1 8 2 2" xfId="10829" xr:uid="{00000000-0005-0000-0000-0000C8270000}"/>
    <cellStyle name="20% - Ênfase1 8 2 3" xfId="10830" xr:uid="{00000000-0005-0000-0000-0000C9270000}"/>
    <cellStyle name="20% - Ênfase1 8 2 4" xfId="10831" xr:uid="{00000000-0005-0000-0000-0000CA270000}"/>
    <cellStyle name="20% - Ênfase1 8 3" xfId="10832" xr:uid="{00000000-0005-0000-0000-0000CB270000}"/>
    <cellStyle name="20% - Ênfase1 8_DEVOLUÇÃO DE COMPETENCIA" xfId="10833" xr:uid="{00000000-0005-0000-0000-0000CC270000}"/>
    <cellStyle name="20% - Ênfase1 9" xfId="10834" xr:uid="{00000000-0005-0000-0000-0000CD270000}"/>
    <cellStyle name="20% - Ênfase1 9 2" xfId="10835" xr:uid="{00000000-0005-0000-0000-0000CE270000}"/>
    <cellStyle name="20% - Ênfase1 9 2 2" xfId="10836" xr:uid="{00000000-0005-0000-0000-0000CF270000}"/>
    <cellStyle name="20% - Ênfase1 9 2 3" xfId="10837" xr:uid="{00000000-0005-0000-0000-0000D0270000}"/>
    <cellStyle name="20% - Ênfase1 9 2 4" xfId="10838" xr:uid="{00000000-0005-0000-0000-0000D1270000}"/>
    <cellStyle name="20% - Ênfase1 9 3" xfId="10839" xr:uid="{00000000-0005-0000-0000-0000D2270000}"/>
    <cellStyle name="20% - Ênfase1 9_DEVOLUÇÃO DE COMPETENCIA" xfId="10840" xr:uid="{00000000-0005-0000-0000-0000D3270000}"/>
    <cellStyle name="20% - Ênfase2 10" xfId="10841" xr:uid="{00000000-0005-0000-0000-0000D4270000}"/>
    <cellStyle name="20% - Ênfase2 10 2" xfId="10842" xr:uid="{00000000-0005-0000-0000-0000D5270000}"/>
    <cellStyle name="20% - Ênfase2 10 2 2" xfId="10843" xr:uid="{00000000-0005-0000-0000-0000D6270000}"/>
    <cellStyle name="20% - Ênfase2 10 2 3" xfId="10844" xr:uid="{00000000-0005-0000-0000-0000D7270000}"/>
    <cellStyle name="20% - Ênfase2 10 2 4" xfId="10845" xr:uid="{00000000-0005-0000-0000-0000D8270000}"/>
    <cellStyle name="20% - Ênfase2 10 3" xfId="10846" xr:uid="{00000000-0005-0000-0000-0000D9270000}"/>
    <cellStyle name="20% - Ênfase2 10_DEVOLUÇÃO DE COMPETENCIA" xfId="10847" xr:uid="{00000000-0005-0000-0000-0000DA270000}"/>
    <cellStyle name="20% - Ênfase2 11" xfId="10848" xr:uid="{00000000-0005-0000-0000-0000DB270000}"/>
    <cellStyle name="20% - Ênfase2 11 2" xfId="10849" xr:uid="{00000000-0005-0000-0000-0000DC270000}"/>
    <cellStyle name="20% - Ênfase2 11 3" xfId="10850" xr:uid="{00000000-0005-0000-0000-0000DD270000}"/>
    <cellStyle name="20% - Ênfase2 11_DEVOLUÇÃO DE COMPETENCIA" xfId="10851" xr:uid="{00000000-0005-0000-0000-0000DE270000}"/>
    <cellStyle name="20% - Ênfase2 12" xfId="10852" xr:uid="{00000000-0005-0000-0000-0000DF270000}"/>
    <cellStyle name="20% - Ênfase2 12 2" xfId="10853" xr:uid="{00000000-0005-0000-0000-0000E0270000}"/>
    <cellStyle name="20% - Ênfase2 12 3" xfId="10854" xr:uid="{00000000-0005-0000-0000-0000E1270000}"/>
    <cellStyle name="20% - Ênfase2 12_DEVOLUÇÃO DE COMPETENCIA" xfId="10855" xr:uid="{00000000-0005-0000-0000-0000E2270000}"/>
    <cellStyle name="20% - Ênfase2 13" xfId="10856" xr:uid="{00000000-0005-0000-0000-0000E3270000}"/>
    <cellStyle name="20% - Ênfase2 14" xfId="10857" xr:uid="{00000000-0005-0000-0000-0000E4270000}"/>
    <cellStyle name="20% - Ênfase2 15" xfId="65" xr:uid="{00000000-0005-0000-0000-0000E5270000}"/>
    <cellStyle name="20% - Ênfase2 2" xfId="433" xr:uid="{00000000-0005-0000-0000-0000E6270000}"/>
    <cellStyle name="20% - Ênfase2 2 2" xfId="434" xr:uid="{00000000-0005-0000-0000-0000E7270000}"/>
    <cellStyle name="20% - Ênfase2 2 2 2" xfId="10858" xr:uid="{00000000-0005-0000-0000-0000E8270000}"/>
    <cellStyle name="20% - Ênfase2 2 2 3" xfId="10859" xr:uid="{00000000-0005-0000-0000-0000E9270000}"/>
    <cellStyle name="20% - Ênfase2 2 2 3 2" xfId="10860" xr:uid="{00000000-0005-0000-0000-0000EA270000}"/>
    <cellStyle name="20% - Ênfase2 2 2 3_DEVOLUÇÃO DE COMPETENCIA" xfId="10861" xr:uid="{00000000-0005-0000-0000-0000EB270000}"/>
    <cellStyle name="20% - Ênfase2 2 2 4" xfId="10862" xr:uid="{00000000-0005-0000-0000-0000EC270000}"/>
    <cellStyle name="20% - Ênfase2 2 2 4 2" xfId="10863" xr:uid="{00000000-0005-0000-0000-0000ED270000}"/>
    <cellStyle name="20% - Ênfase2 2 2 4_DEVOLUÇÃO DE COMPETENCIA" xfId="10864" xr:uid="{00000000-0005-0000-0000-0000EE270000}"/>
    <cellStyle name="20% - Ênfase2 2 2 5" xfId="10865" xr:uid="{00000000-0005-0000-0000-0000EF270000}"/>
    <cellStyle name="20% - Ênfase2 2 2 6" xfId="10866" xr:uid="{00000000-0005-0000-0000-0000F0270000}"/>
    <cellStyle name="20% - Ênfase2 2 2 7" xfId="10867" xr:uid="{00000000-0005-0000-0000-0000F1270000}"/>
    <cellStyle name="20% - Ênfase2 2 2_Base Conta" xfId="10868" xr:uid="{00000000-0005-0000-0000-0000F2270000}"/>
    <cellStyle name="20% - Ênfase2 2 3" xfId="10869" xr:uid="{00000000-0005-0000-0000-0000F3270000}"/>
    <cellStyle name="20% - Ênfase2 2 4" xfId="10870" xr:uid="{00000000-0005-0000-0000-0000F4270000}"/>
    <cellStyle name="20% - Ênfase2 2_ADM DEZ" xfId="10871" xr:uid="{00000000-0005-0000-0000-0000F5270000}"/>
    <cellStyle name="20% - Ênfase2 3" xfId="10872" xr:uid="{00000000-0005-0000-0000-0000F6270000}"/>
    <cellStyle name="20% - Ênfase2 3 2" xfId="10873" xr:uid="{00000000-0005-0000-0000-0000F7270000}"/>
    <cellStyle name="20% - Ênfase2 3 2 2" xfId="10874" xr:uid="{00000000-0005-0000-0000-0000F8270000}"/>
    <cellStyle name="20% - Ênfase2 3 2 3" xfId="10875" xr:uid="{00000000-0005-0000-0000-0000F9270000}"/>
    <cellStyle name="20% - Ênfase2 3 2 4" xfId="10876" xr:uid="{00000000-0005-0000-0000-0000FA270000}"/>
    <cellStyle name="20% - Ênfase2 3 2 5" xfId="10877" xr:uid="{00000000-0005-0000-0000-0000FB270000}"/>
    <cellStyle name="20% - Ênfase2 3 2 6" xfId="10878" xr:uid="{00000000-0005-0000-0000-0000FC270000}"/>
    <cellStyle name="20% - Ênfase2 3 3" xfId="10879" xr:uid="{00000000-0005-0000-0000-0000FD270000}"/>
    <cellStyle name="20% - Ênfase2 3 4" xfId="10880" xr:uid="{00000000-0005-0000-0000-0000FE270000}"/>
    <cellStyle name="20% - Ênfase2 3_ADM DEZ" xfId="10881" xr:uid="{00000000-0005-0000-0000-0000FF270000}"/>
    <cellStyle name="20% - Ênfase2 4" xfId="10882" xr:uid="{00000000-0005-0000-0000-000000280000}"/>
    <cellStyle name="20% - Ênfase2 4 2" xfId="10883" xr:uid="{00000000-0005-0000-0000-000001280000}"/>
    <cellStyle name="20% - Ênfase2 4 2 2" xfId="10884" xr:uid="{00000000-0005-0000-0000-000002280000}"/>
    <cellStyle name="20% - Ênfase2 4 2 3" xfId="10885" xr:uid="{00000000-0005-0000-0000-000003280000}"/>
    <cellStyle name="20% - Ênfase2 4 2 4" xfId="10886" xr:uid="{00000000-0005-0000-0000-000004280000}"/>
    <cellStyle name="20% - Ênfase2 4 2 5" xfId="10887" xr:uid="{00000000-0005-0000-0000-000005280000}"/>
    <cellStyle name="20% - Ênfase2 4 2 6" xfId="10888" xr:uid="{00000000-0005-0000-0000-000006280000}"/>
    <cellStyle name="20% - Ênfase2 4 3" xfId="10889" xr:uid="{00000000-0005-0000-0000-000007280000}"/>
    <cellStyle name="20% - Ênfase2 4 4" xfId="10890" xr:uid="{00000000-0005-0000-0000-000008280000}"/>
    <cellStyle name="20% - Ênfase2 4_ADM DEZ" xfId="10891" xr:uid="{00000000-0005-0000-0000-000009280000}"/>
    <cellStyle name="20% - Ênfase2 5" xfId="10892" xr:uid="{00000000-0005-0000-0000-00000A280000}"/>
    <cellStyle name="20% - Ênfase2 5 2" xfId="10893" xr:uid="{00000000-0005-0000-0000-00000B280000}"/>
    <cellStyle name="20% - Ênfase2 5 2 2" xfId="10894" xr:uid="{00000000-0005-0000-0000-00000C280000}"/>
    <cellStyle name="20% - Ênfase2 5 2 3" xfId="10895" xr:uid="{00000000-0005-0000-0000-00000D280000}"/>
    <cellStyle name="20% - Ênfase2 5 2 4" xfId="10896" xr:uid="{00000000-0005-0000-0000-00000E280000}"/>
    <cellStyle name="20% - Ênfase2 5 2 5" xfId="10897" xr:uid="{00000000-0005-0000-0000-00000F280000}"/>
    <cellStyle name="20% - Ênfase2 5 2 6" xfId="10898" xr:uid="{00000000-0005-0000-0000-000010280000}"/>
    <cellStyle name="20% - Ênfase2 5 3" xfId="10899" xr:uid="{00000000-0005-0000-0000-000011280000}"/>
    <cellStyle name="20% - Ênfase2 5 4" xfId="10900" xr:uid="{00000000-0005-0000-0000-000012280000}"/>
    <cellStyle name="20% - Ênfase2 5_ADM DEZ" xfId="10901" xr:uid="{00000000-0005-0000-0000-000013280000}"/>
    <cellStyle name="20% - Ênfase2 6" xfId="10902" xr:uid="{00000000-0005-0000-0000-000014280000}"/>
    <cellStyle name="20% - Ênfase2 6 2" xfId="10903" xr:uid="{00000000-0005-0000-0000-000015280000}"/>
    <cellStyle name="20% - Ênfase2 6 2 2" xfId="10904" xr:uid="{00000000-0005-0000-0000-000016280000}"/>
    <cellStyle name="20% - Ênfase2 6 2 3" xfId="10905" xr:uid="{00000000-0005-0000-0000-000017280000}"/>
    <cellStyle name="20% - Ênfase2 6 2 4" xfId="10906" xr:uid="{00000000-0005-0000-0000-000018280000}"/>
    <cellStyle name="20% - Ênfase2 6 2 5" xfId="10907" xr:uid="{00000000-0005-0000-0000-000019280000}"/>
    <cellStyle name="20% - Ênfase2 6 2 6" xfId="10908" xr:uid="{00000000-0005-0000-0000-00001A280000}"/>
    <cellStyle name="20% - Ênfase2 6 3" xfId="10909" xr:uid="{00000000-0005-0000-0000-00001B280000}"/>
    <cellStyle name="20% - Ênfase2 6 4" xfId="10910" xr:uid="{00000000-0005-0000-0000-00001C280000}"/>
    <cellStyle name="20% - Ênfase2 6_ADM DEZ" xfId="10911" xr:uid="{00000000-0005-0000-0000-00001D280000}"/>
    <cellStyle name="20% - Ênfase2 7" xfId="10912" xr:uid="{00000000-0005-0000-0000-00001E280000}"/>
    <cellStyle name="20% - Ênfase2 7 2" xfId="10913" xr:uid="{00000000-0005-0000-0000-00001F280000}"/>
    <cellStyle name="20% - Ênfase2 7 2 2" xfId="10914" xr:uid="{00000000-0005-0000-0000-000020280000}"/>
    <cellStyle name="20% - Ênfase2 7_Plan5" xfId="10915" xr:uid="{00000000-0005-0000-0000-000021280000}"/>
    <cellStyle name="20% - Ênfase2 8" xfId="10916" xr:uid="{00000000-0005-0000-0000-000022280000}"/>
    <cellStyle name="20% - Ênfase2 8 2" xfId="10917" xr:uid="{00000000-0005-0000-0000-000023280000}"/>
    <cellStyle name="20% - Ênfase2 8 2 2" xfId="10918" xr:uid="{00000000-0005-0000-0000-000024280000}"/>
    <cellStyle name="20% - Ênfase2 8 2 3" xfId="10919" xr:uid="{00000000-0005-0000-0000-000025280000}"/>
    <cellStyle name="20% - Ênfase2 8 2 4" xfId="10920" xr:uid="{00000000-0005-0000-0000-000026280000}"/>
    <cellStyle name="20% - Ênfase2 8 3" xfId="10921" xr:uid="{00000000-0005-0000-0000-000027280000}"/>
    <cellStyle name="20% - Ênfase2 8_DEVOLUÇÃO DE COMPETENCIA" xfId="10922" xr:uid="{00000000-0005-0000-0000-000028280000}"/>
    <cellStyle name="20% - Ênfase2 9" xfId="10923" xr:uid="{00000000-0005-0000-0000-000029280000}"/>
    <cellStyle name="20% - Ênfase2 9 2" xfId="10924" xr:uid="{00000000-0005-0000-0000-00002A280000}"/>
    <cellStyle name="20% - Ênfase2 9 2 2" xfId="10925" xr:uid="{00000000-0005-0000-0000-00002B280000}"/>
    <cellStyle name="20% - Ênfase2 9 2 3" xfId="10926" xr:uid="{00000000-0005-0000-0000-00002C280000}"/>
    <cellStyle name="20% - Ênfase2 9 2 4" xfId="10927" xr:uid="{00000000-0005-0000-0000-00002D280000}"/>
    <cellStyle name="20% - Ênfase2 9 3" xfId="10928" xr:uid="{00000000-0005-0000-0000-00002E280000}"/>
    <cellStyle name="20% - Ênfase2 9_DEVOLUÇÃO DE COMPETENCIA" xfId="10929" xr:uid="{00000000-0005-0000-0000-00002F280000}"/>
    <cellStyle name="20% - Ênfase3 10" xfId="10930" xr:uid="{00000000-0005-0000-0000-000030280000}"/>
    <cellStyle name="20% - Ênfase3 10 2" xfId="10931" xr:uid="{00000000-0005-0000-0000-000031280000}"/>
    <cellStyle name="20% - Ênfase3 10 2 2" xfId="10932" xr:uid="{00000000-0005-0000-0000-000032280000}"/>
    <cellStyle name="20% - Ênfase3 10 2 3" xfId="10933" xr:uid="{00000000-0005-0000-0000-000033280000}"/>
    <cellStyle name="20% - Ênfase3 10 2 4" xfId="10934" xr:uid="{00000000-0005-0000-0000-000034280000}"/>
    <cellStyle name="20% - Ênfase3 10 3" xfId="10935" xr:uid="{00000000-0005-0000-0000-000035280000}"/>
    <cellStyle name="20% - Ênfase3 10_DEVOLUÇÃO DE COMPETENCIA" xfId="10936" xr:uid="{00000000-0005-0000-0000-000036280000}"/>
    <cellStyle name="20% - Ênfase3 11" xfId="10937" xr:uid="{00000000-0005-0000-0000-000037280000}"/>
    <cellStyle name="20% - Ênfase3 11 2" xfId="10938" xr:uid="{00000000-0005-0000-0000-000038280000}"/>
    <cellStyle name="20% - Ênfase3 11 3" xfId="10939" xr:uid="{00000000-0005-0000-0000-000039280000}"/>
    <cellStyle name="20% - Ênfase3 11_DEVOLUÇÃO DE COMPETENCIA" xfId="10940" xr:uid="{00000000-0005-0000-0000-00003A280000}"/>
    <cellStyle name="20% - Ênfase3 12" xfId="10941" xr:uid="{00000000-0005-0000-0000-00003B280000}"/>
    <cellStyle name="20% - Ênfase3 12 2" xfId="10942" xr:uid="{00000000-0005-0000-0000-00003C280000}"/>
    <cellStyle name="20% - Ênfase3 12 3" xfId="10943" xr:uid="{00000000-0005-0000-0000-00003D280000}"/>
    <cellStyle name="20% - Ênfase3 12_DEVOLUÇÃO DE COMPETENCIA" xfId="10944" xr:uid="{00000000-0005-0000-0000-00003E280000}"/>
    <cellStyle name="20% - Ênfase3 13" xfId="10945" xr:uid="{00000000-0005-0000-0000-00003F280000}"/>
    <cellStyle name="20% - Ênfase3 14" xfId="10946" xr:uid="{00000000-0005-0000-0000-000040280000}"/>
    <cellStyle name="20% - Ênfase3 15" xfId="66" xr:uid="{00000000-0005-0000-0000-000041280000}"/>
    <cellStyle name="20% - Ênfase3 2" xfId="435" xr:uid="{00000000-0005-0000-0000-000042280000}"/>
    <cellStyle name="20% - Ênfase3 2 2" xfId="436" xr:uid="{00000000-0005-0000-0000-000043280000}"/>
    <cellStyle name="20% - Ênfase3 2 2 2" xfId="10947" xr:uid="{00000000-0005-0000-0000-000044280000}"/>
    <cellStyle name="20% - Ênfase3 2 2 3" xfId="10948" xr:uid="{00000000-0005-0000-0000-000045280000}"/>
    <cellStyle name="20% - Ênfase3 2 2 3 2" xfId="10949" xr:uid="{00000000-0005-0000-0000-000046280000}"/>
    <cellStyle name="20% - Ênfase3 2 2 3_DEVOLUÇÃO DE COMPETENCIA" xfId="10950" xr:uid="{00000000-0005-0000-0000-000047280000}"/>
    <cellStyle name="20% - Ênfase3 2 2 4" xfId="10951" xr:uid="{00000000-0005-0000-0000-000048280000}"/>
    <cellStyle name="20% - Ênfase3 2 2 4 2" xfId="10952" xr:uid="{00000000-0005-0000-0000-000049280000}"/>
    <cellStyle name="20% - Ênfase3 2 2 4_DEVOLUÇÃO DE COMPETENCIA" xfId="10953" xr:uid="{00000000-0005-0000-0000-00004A280000}"/>
    <cellStyle name="20% - Ênfase3 2 2 5" xfId="10954" xr:uid="{00000000-0005-0000-0000-00004B280000}"/>
    <cellStyle name="20% - Ênfase3 2 2 6" xfId="10955" xr:uid="{00000000-0005-0000-0000-00004C280000}"/>
    <cellStyle name="20% - Ênfase3 2 2 7" xfId="10956" xr:uid="{00000000-0005-0000-0000-00004D280000}"/>
    <cellStyle name="20% - Ênfase3 2 2_Base Conta" xfId="10957" xr:uid="{00000000-0005-0000-0000-00004E280000}"/>
    <cellStyle name="20% - Ênfase3 2 3" xfId="10958" xr:uid="{00000000-0005-0000-0000-00004F280000}"/>
    <cellStyle name="20% - Ênfase3 2 4" xfId="10959" xr:uid="{00000000-0005-0000-0000-000050280000}"/>
    <cellStyle name="20% - Ênfase3 2_ADM DEZ" xfId="10960" xr:uid="{00000000-0005-0000-0000-000051280000}"/>
    <cellStyle name="20% - Ênfase3 3" xfId="10961" xr:uid="{00000000-0005-0000-0000-000052280000}"/>
    <cellStyle name="20% - Ênfase3 3 2" xfId="10962" xr:uid="{00000000-0005-0000-0000-000053280000}"/>
    <cellStyle name="20% - Ênfase3 3 2 2" xfId="10963" xr:uid="{00000000-0005-0000-0000-000054280000}"/>
    <cellStyle name="20% - Ênfase3 3 2 3" xfId="10964" xr:uid="{00000000-0005-0000-0000-000055280000}"/>
    <cellStyle name="20% - Ênfase3 3 2 4" xfId="10965" xr:uid="{00000000-0005-0000-0000-000056280000}"/>
    <cellStyle name="20% - Ênfase3 3 2 5" xfId="10966" xr:uid="{00000000-0005-0000-0000-000057280000}"/>
    <cellStyle name="20% - Ênfase3 3 2 6" xfId="10967" xr:uid="{00000000-0005-0000-0000-000058280000}"/>
    <cellStyle name="20% - Ênfase3 3 3" xfId="10968" xr:uid="{00000000-0005-0000-0000-000059280000}"/>
    <cellStyle name="20% - Ênfase3 3 4" xfId="10969" xr:uid="{00000000-0005-0000-0000-00005A280000}"/>
    <cellStyle name="20% - Ênfase3 3_ADM DEZ" xfId="10970" xr:uid="{00000000-0005-0000-0000-00005B280000}"/>
    <cellStyle name="20% - Ênfase3 4" xfId="10971" xr:uid="{00000000-0005-0000-0000-00005C280000}"/>
    <cellStyle name="20% - Ênfase3 4 2" xfId="10972" xr:uid="{00000000-0005-0000-0000-00005D280000}"/>
    <cellStyle name="20% - Ênfase3 4 2 2" xfId="10973" xr:uid="{00000000-0005-0000-0000-00005E280000}"/>
    <cellStyle name="20% - Ênfase3 4 2 3" xfId="10974" xr:uid="{00000000-0005-0000-0000-00005F280000}"/>
    <cellStyle name="20% - Ênfase3 4 2 4" xfId="10975" xr:uid="{00000000-0005-0000-0000-000060280000}"/>
    <cellStyle name="20% - Ênfase3 4 2 5" xfId="10976" xr:uid="{00000000-0005-0000-0000-000061280000}"/>
    <cellStyle name="20% - Ênfase3 4 2 6" xfId="10977" xr:uid="{00000000-0005-0000-0000-000062280000}"/>
    <cellStyle name="20% - Ênfase3 4 3" xfId="10978" xr:uid="{00000000-0005-0000-0000-000063280000}"/>
    <cellStyle name="20% - Ênfase3 4 4" xfId="10979" xr:uid="{00000000-0005-0000-0000-000064280000}"/>
    <cellStyle name="20% - Ênfase3 4_ADM DEZ" xfId="10980" xr:uid="{00000000-0005-0000-0000-000065280000}"/>
    <cellStyle name="20% - Ênfase3 5" xfId="10981" xr:uid="{00000000-0005-0000-0000-000066280000}"/>
    <cellStyle name="20% - Ênfase3 5 2" xfId="10982" xr:uid="{00000000-0005-0000-0000-000067280000}"/>
    <cellStyle name="20% - Ênfase3 5 2 2" xfId="10983" xr:uid="{00000000-0005-0000-0000-000068280000}"/>
    <cellStyle name="20% - Ênfase3 5 2 3" xfId="10984" xr:uid="{00000000-0005-0000-0000-000069280000}"/>
    <cellStyle name="20% - Ênfase3 5 2 4" xfId="10985" xr:uid="{00000000-0005-0000-0000-00006A280000}"/>
    <cellStyle name="20% - Ênfase3 5 2 5" xfId="10986" xr:uid="{00000000-0005-0000-0000-00006B280000}"/>
    <cellStyle name="20% - Ênfase3 5 2 6" xfId="10987" xr:uid="{00000000-0005-0000-0000-00006C280000}"/>
    <cellStyle name="20% - Ênfase3 5 3" xfId="10988" xr:uid="{00000000-0005-0000-0000-00006D280000}"/>
    <cellStyle name="20% - Ênfase3 5 4" xfId="10989" xr:uid="{00000000-0005-0000-0000-00006E280000}"/>
    <cellStyle name="20% - Ênfase3 5_ADM DEZ" xfId="10990" xr:uid="{00000000-0005-0000-0000-00006F280000}"/>
    <cellStyle name="20% - Ênfase3 6" xfId="10991" xr:uid="{00000000-0005-0000-0000-000070280000}"/>
    <cellStyle name="20% - Ênfase3 6 2" xfId="10992" xr:uid="{00000000-0005-0000-0000-000071280000}"/>
    <cellStyle name="20% - Ênfase3 6 2 2" xfId="10993" xr:uid="{00000000-0005-0000-0000-000072280000}"/>
    <cellStyle name="20% - Ênfase3 6 2 3" xfId="10994" xr:uid="{00000000-0005-0000-0000-000073280000}"/>
    <cellStyle name="20% - Ênfase3 6 2 4" xfId="10995" xr:uid="{00000000-0005-0000-0000-000074280000}"/>
    <cellStyle name="20% - Ênfase3 6 2 5" xfId="10996" xr:uid="{00000000-0005-0000-0000-000075280000}"/>
    <cellStyle name="20% - Ênfase3 6 2 6" xfId="10997" xr:uid="{00000000-0005-0000-0000-000076280000}"/>
    <cellStyle name="20% - Ênfase3 6 3" xfId="10998" xr:uid="{00000000-0005-0000-0000-000077280000}"/>
    <cellStyle name="20% - Ênfase3 6 4" xfId="10999" xr:uid="{00000000-0005-0000-0000-000078280000}"/>
    <cellStyle name="20% - Ênfase3 6_ADM DEZ" xfId="11000" xr:uid="{00000000-0005-0000-0000-000079280000}"/>
    <cellStyle name="20% - Ênfase3 7" xfId="11001" xr:uid="{00000000-0005-0000-0000-00007A280000}"/>
    <cellStyle name="20% - Ênfase3 7 2" xfId="11002" xr:uid="{00000000-0005-0000-0000-00007B280000}"/>
    <cellStyle name="20% - Ênfase3 7 2 2" xfId="11003" xr:uid="{00000000-0005-0000-0000-00007C280000}"/>
    <cellStyle name="20% - Ênfase3 7_Plan5" xfId="11004" xr:uid="{00000000-0005-0000-0000-00007D280000}"/>
    <cellStyle name="20% - Ênfase3 8" xfId="11005" xr:uid="{00000000-0005-0000-0000-00007E280000}"/>
    <cellStyle name="20% - Ênfase3 8 2" xfId="11006" xr:uid="{00000000-0005-0000-0000-00007F280000}"/>
    <cellStyle name="20% - Ênfase3 8 2 2" xfId="11007" xr:uid="{00000000-0005-0000-0000-000080280000}"/>
    <cellStyle name="20% - Ênfase3 8 2 3" xfId="11008" xr:uid="{00000000-0005-0000-0000-000081280000}"/>
    <cellStyle name="20% - Ênfase3 8 2 4" xfId="11009" xr:uid="{00000000-0005-0000-0000-000082280000}"/>
    <cellStyle name="20% - Ênfase3 8 3" xfId="11010" xr:uid="{00000000-0005-0000-0000-000083280000}"/>
    <cellStyle name="20% - Ênfase3 8_DEVOLUÇÃO DE COMPETENCIA" xfId="11011" xr:uid="{00000000-0005-0000-0000-000084280000}"/>
    <cellStyle name="20% - Ênfase3 9" xfId="11012" xr:uid="{00000000-0005-0000-0000-000085280000}"/>
    <cellStyle name="20% - Ênfase3 9 2" xfId="11013" xr:uid="{00000000-0005-0000-0000-000086280000}"/>
    <cellStyle name="20% - Ênfase3 9 2 2" xfId="11014" xr:uid="{00000000-0005-0000-0000-000087280000}"/>
    <cellStyle name="20% - Ênfase3 9 2 3" xfId="11015" xr:uid="{00000000-0005-0000-0000-000088280000}"/>
    <cellStyle name="20% - Ênfase3 9 2 4" xfId="11016" xr:uid="{00000000-0005-0000-0000-000089280000}"/>
    <cellStyle name="20% - Ênfase3 9 3" xfId="11017" xr:uid="{00000000-0005-0000-0000-00008A280000}"/>
    <cellStyle name="20% - Ênfase3 9_DEVOLUÇÃO DE COMPETENCIA" xfId="11018" xr:uid="{00000000-0005-0000-0000-00008B280000}"/>
    <cellStyle name="20% - Ênfase4 10" xfId="11019" xr:uid="{00000000-0005-0000-0000-00008C280000}"/>
    <cellStyle name="20% - Ênfase4 10 2" xfId="11020" xr:uid="{00000000-0005-0000-0000-00008D280000}"/>
    <cellStyle name="20% - Ênfase4 10 2 2" xfId="11021" xr:uid="{00000000-0005-0000-0000-00008E280000}"/>
    <cellStyle name="20% - Ênfase4 10 2 3" xfId="11022" xr:uid="{00000000-0005-0000-0000-00008F280000}"/>
    <cellStyle name="20% - Ênfase4 10 2 4" xfId="11023" xr:uid="{00000000-0005-0000-0000-000090280000}"/>
    <cellStyle name="20% - Ênfase4 10 3" xfId="11024" xr:uid="{00000000-0005-0000-0000-000091280000}"/>
    <cellStyle name="20% - Ênfase4 10_DEVOLUÇÃO DE COMPETENCIA" xfId="11025" xr:uid="{00000000-0005-0000-0000-000092280000}"/>
    <cellStyle name="20% - Ênfase4 11" xfId="11026" xr:uid="{00000000-0005-0000-0000-000093280000}"/>
    <cellStyle name="20% - Ênfase4 11 2" xfId="11027" xr:uid="{00000000-0005-0000-0000-000094280000}"/>
    <cellStyle name="20% - Ênfase4 11 3" xfId="11028" xr:uid="{00000000-0005-0000-0000-000095280000}"/>
    <cellStyle name="20% - Ênfase4 11_DEVOLUÇÃO DE COMPETENCIA" xfId="11029" xr:uid="{00000000-0005-0000-0000-000096280000}"/>
    <cellStyle name="20% - Ênfase4 12" xfId="11030" xr:uid="{00000000-0005-0000-0000-000097280000}"/>
    <cellStyle name="20% - Ênfase4 12 2" xfId="11031" xr:uid="{00000000-0005-0000-0000-000098280000}"/>
    <cellStyle name="20% - Ênfase4 12 3" xfId="11032" xr:uid="{00000000-0005-0000-0000-000099280000}"/>
    <cellStyle name="20% - Ênfase4 12_DEVOLUÇÃO DE COMPETENCIA" xfId="11033" xr:uid="{00000000-0005-0000-0000-00009A280000}"/>
    <cellStyle name="20% - Ênfase4 13" xfId="11034" xr:uid="{00000000-0005-0000-0000-00009B280000}"/>
    <cellStyle name="20% - Ênfase4 14" xfId="11035" xr:uid="{00000000-0005-0000-0000-00009C280000}"/>
    <cellStyle name="20% - Ênfase4 15" xfId="67" xr:uid="{00000000-0005-0000-0000-00009D280000}"/>
    <cellStyle name="20% - Ênfase4 2" xfId="437" xr:uid="{00000000-0005-0000-0000-00009E280000}"/>
    <cellStyle name="20% - Ênfase4 2 2" xfId="438" xr:uid="{00000000-0005-0000-0000-00009F280000}"/>
    <cellStyle name="20% - Ênfase4 2 2 2" xfId="11036" xr:uid="{00000000-0005-0000-0000-0000A0280000}"/>
    <cellStyle name="20% - Ênfase4 2 2 3" xfId="11037" xr:uid="{00000000-0005-0000-0000-0000A1280000}"/>
    <cellStyle name="20% - Ênfase4 2 2 3 2" xfId="11038" xr:uid="{00000000-0005-0000-0000-0000A2280000}"/>
    <cellStyle name="20% - Ênfase4 2 2 3_DEVOLUÇÃO DE COMPETENCIA" xfId="11039" xr:uid="{00000000-0005-0000-0000-0000A3280000}"/>
    <cellStyle name="20% - Ênfase4 2 2 4" xfId="11040" xr:uid="{00000000-0005-0000-0000-0000A4280000}"/>
    <cellStyle name="20% - Ênfase4 2 2 4 2" xfId="11041" xr:uid="{00000000-0005-0000-0000-0000A5280000}"/>
    <cellStyle name="20% - Ênfase4 2 2 4_DEVOLUÇÃO DE COMPETENCIA" xfId="11042" xr:uid="{00000000-0005-0000-0000-0000A6280000}"/>
    <cellStyle name="20% - Ênfase4 2 2 5" xfId="11043" xr:uid="{00000000-0005-0000-0000-0000A7280000}"/>
    <cellStyle name="20% - Ênfase4 2 2 6" xfId="11044" xr:uid="{00000000-0005-0000-0000-0000A8280000}"/>
    <cellStyle name="20% - Ênfase4 2 2 7" xfId="11045" xr:uid="{00000000-0005-0000-0000-0000A9280000}"/>
    <cellStyle name="20% - Ênfase4 2 2_Base Conta" xfId="11046" xr:uid="{00000000-0005-0000-0000-0000AA280000}"/>
    <cellStyle name="20% - Ênfase4 2 3" xfId="11047" xr:uid="{00000000-0005-0000-0000-0000AB280000}"/>
    <cellStyle name="20% - Ênfase4 2 4" xfId="11048" xr:uid="{00000000-0005-0000-0000-0000AC280000}"/>
    <cellStyle name="20% - Ênfase4 2_ADM DEZ" xfId="11049" xr:uid="{00000000-0005-0000-0000-0000AD280000}"/>
    <cellStyle name="20% - Ênfase4 3" xfId="11050" xr:uid="{00000000-0005-0000-0000-0000AE280000}"/>
    <cellStyle name="20% - Ênfase4 3 2" xfId="11051" xr:uid="{00000000-0005-0000-0000-0000AF280000}"/>
    <cellStyle name="20% - Ênfase4 3 2 2" xfId="11052" xr:uid="{00000000-0005-0000-0000-0000B0280000}"/>
    <cellStyle name="20% - Ênfase4 3 2 3" xfId="11053" xr:uid="{00000000-0005-0000-0000-0000B1280000}"/>
    <cellStyle name="20% - Ênfase4 3 2 4" xfId="11054" xr:uid="{00000000-0005-0000-0000-0000B2280000}"/>
    <cellStyle name="20% - Ênfase4 3 2 5" xfId="11055" xr:uid="{00000000-0005-0000-0000-0000B3280000}"/>
    <cellStyle name="20% - Ênfase4 3 2 6" xfId="11056" xr:uid="{00000000-0005-0000-0000-0000B4280000}"/>
    <cellStyle name="20% - Ênfase4 3 3" xfId="11057" xr:uid="{00000000-0005-0000-0000-0000B5280000}"/>
    <cellStyle name="20% - Ênfase4 3 4" xfId="11058" xr:uid="{00000000-0005-0000-0000-0000B6280000}"/>
    <cellStyle name="20% - Ênfase4 3_ADM DEZ" xfId="11059" xr:uid="{00000000-0005-0000-0000-0000B7280000}"/>
    <cellStyle name="20% - Ênfase4 4" xfId="11060" xr:uid="{00000000-0005-0000-0000-0000B8280000}"/>
    <cellStyle name="20% - Ênfase4 4 2" xfId="11061" xr:uid="{00000000-0005-0000-0000-0000B9280000}"/>
    <cellStyle name="20% - Ênfase4 4 2 2" xfId="11062" xr:uid="{00000000-0005-0000-0000-0000BA280000}"/>
    <cellStyle name="20% - Ênfase4 4 2 3" xfId="11063" xr:uid="{00000000-0005-0000-0000-0000BB280000}"/>
    <cellStyle name="20% - Ênfase4 4 2 4" xfId="11064" xr:uid="{00000000-0005-0000-0000-0000BC280000}"/>
    <cellStyle name="20% - Ênfase4 4 2 5" xfId="11065" xr:uid="{00000000-0005-0000-0000-0000BD280000}"/>
    <cellStyle name="20% - Ênfase4 4 2 6" xfId="11066" xr:uid="{00000000-0005-0000-0000-0000BE280000}"/>
    <cellStyle name="20% - Ênfase4 4 3" xfId="11067" xr:uid="{00000000-0005-0000-0000-0000BF280000}"/>
    <cellStyle name="20% - Ênfase4 4 4" xfId="11068" xr:uid="{00000000-0005-0000-0000-0000C0280000}"/>
    <cellStyle name="20% - Ênfase4 4_ADM DEZ" xfId="11069" xr:uid="{00000000-0005-0000-0000-0000C1280000}"/>
    <cellStyle name="20% - Ênfase4 5" xfId="11070" xr:uid="{00000000-0005-0000-0000-0000C2280000}"/>
    <cellStyle name="20% - Ênfase4 5 2" xfId="11071" xr:uid="{00000000-0005-0000-0000-0000C3280000}"/>
    <cellStyle name="20% - Ênfase4 5 2 2" xfId="11072" xr:uid="{00000000-0005-0000-0000-0000C4280000}"/>
    <cellStyle name="20% - Ênfase4 5 2 3" xfId="11073" xr:uid="{00000000-0005-0000-0000-0000C5280000}"/>
    <cellStyle name="20% - Ênfase4 5 2 4" xfId="11074" xr:uid="{00000000-0005-0000-0000-0000C6280000}"/>
    <cellStyle name="20% - Ênfase4 5 2 5" xfId="11075" xr:uid="{00000000-0005-0000-0000-0000C7280000}"/>
    <cellStyle name="20% - Ênfase4 5 2 6" xfId="11076" xr:uid="{00000000-0005-0000-0000-0000C8280000}"/>
    <cellStyle name="20% - Ênfase4 5 3" xfId="11077" xr:uid="{00000000-0005-0000-0000-0000C9280000}"/>
    <cellStyle name="20% - Ênfase4 5 4" xfId="11078" xr:uid="{00000000-0005-0000-0000-0000CA280000}"/>
    <cellStyle name="20% - Ênfase4 5_ADM DEZ" xfId="11079" xr:uid="{00000000-0005-0000-0000-0000CB280000}"/>
    <cellStyle name="20% - Ênfase4 6" xfId="11080" xr:uid="{00000000-0005-0000-0000-0000CC280000}"/>
    <cellStyle name="20% - Ênfase4 6 2" xfId="11081" xr:uid="{00000000-0005-0000-0000-0000CD280000}"/>
    <cellStyle name="20% - Ênfase4 6 2 2" xfId="11082" xr:uid="{00000000-0005-0000-0000-0000CE280000}"/>
    <cellStyle name="20% - Ênfase4 6 2 3" xfId="11083" xr:uid="{00000000-0005-0000-0000-0000CF280000}"/>
    <cellStyle name="20% - Ênfase4 6 2 4" xfId="11084" xr:uid="{00000000-0005-0000-0000-0000D0280000}"/>
    <cellStyle name="20% - Ênfase4 6 2 5" xfId="11085" xr:uid="{00000000-0005-0000-0000-0000D1280000}"/>
    <cellStyle name="20% - Ênfase4 6 2 6" xfId="11086" xr:uid="{00000000-0005-0000-0000-0000D2280000}"/>
    <cellStyle name="20% - Ênfase4 6 3" xfId="11087" xr:uid="{00000000-0005-0000-0000-0000D3280000}"/>
    <cellStyle name="20% - Ênfase4 6 4" xfId="11088" xr:uid="{00000000-0005-0000-0000-0000D4280000}"/>
    <cellStyle name="20% - Ênfase4 6_ADM DEZ" xfId="11089" xr:uid="{00000000-0005-0000-0000-0000D5280000}"/>
    <cellStyle name="20% - Ênfase4 7" xfId="11090" xr:uid="{00000000-0005-0000-0000-0000D6280000}"/>
    <cellStyle name="20% - Ênfase4 7 2" xfId="11091" xr:uid="{00000000-0005-0000-0000-0000D7280000}"/>
    <cellStyle name="20% - Ênfase4 7 2 2" xfId="11092" xr:uid="{00000000-0005-0000-0000-0000D8280000}"/>
    <cellStyle name="20% - Ênfase4 7_Plan5" xfId="11093" xr:uid="{00000000-0005-0000-0000-0000D9280000}"/>
    <cellStyle name="20% - Ênfase4 8" xfId="11094" xr:uid="{00000000-0005-0000-0000-0000DA280000}"/>
    <cellStyle name="20% - Ênfase4 8 2" xfId="11095" xr:uid="{00000000-0005-0000-0000-0000DB280000}"/>
    <cellStyle name="20% - Ênfase4 8 2 2" xfId="11096" xr:uid="{00000000-0005-0000-0000-0000DC280000}"/>
    <cellStyle name="20% - Ênfase4 8 2 3" xfId="11097" xr:uid="{00000000-0005-0000-0000-0000DD280000}"/>
    <cellStyle name="20% - Ênfase4 8 2 4" xfId="11098" xr:uid="{00000000-0005-0000-0000-0000DE280000}"/>
    <cellStyle name="20% - Ênfase4 8 3" xfId="11099" xr:uid="{00000000-0005-0000-0000-0000DF280000}"/>
    <cellStyle name="20% - Ênfase4 8_DEVOLUÇÃO DE COMPETENCIA" xfId="11100" xr:uid="{00000000-0005-0000-0000-0000E0280000}"/>
    <cellStyle name="20% - Ênfase4 9" xfId="11101" xr:uid="{00000000-0005-0000-0000-0000E1280000}"/>
    <cellStyle name="20% - Ênfase4 9 2" xfId="11102" xr:uid="{00000000-0005-0000-0000-0000E2280000}"/>
    <cellStyle name="20% - Ênfase4 9 2 2" xfId="11103" xr:uid="{00000000-0005-0000-0000-0000E3280000}"/>
    <cellStyle name="20% - Ênfase4 9 2 3" xfId="11104" xr:uid="{00000000-0005-0000-0000-0000E4280000}"/>
    <cellStyle name="20% - Ênfase4 9 2 4" xfId="11105" xr:uid="{00000000-0005-0000-0000-0000E5280000}"/>
    <cellStyle name="20% - Ênfase4 9 3" xfId="11106" xr:uid="{00000000-0005-0000-0000-0000E6280000}"/>
    <cellStyle name="20% - Ênfase4 9_DEVOLUÇÃO DE COMPETENCIA" xfId="11107" xr:uid="{00000000-0005-0000-0000-0000E7280000}"/>
    <cellStyle name="20% - Ênfase5 10" xfId="11108" xr:uid="{00000000-0005-0000-0000-0000E8280000}"/>
    <cellStyle name="20% - Ênfase5 10 2" xfId="11109" xr:uid="{00000000-0005-0000-0000-0000E9280000}"/>
    <cellStyle name="20% - Ênfase5 10 3" xfId="11110" xr:uid="{00000000-0005-0000-0000-0000EA280000}"/>
    <cellStyle name="20% - Ênfase5 11" xfId="11111" xr:uid="{00000000-0005-0000-0000-0000EB280000}"/>
    <cellStyle name="20% - Ênfase5 11 2" xfId="11112" xr:uid="{00000000-0005-0000-0000-0000EC280000}"/>
    <cellStyle name="20% - Ênfase5 11 3" xfId="11113" xr:uid="{00000000-0005-0000-0000-0000ED280000}"/>
    <cellStyle name="20% - Ênfase5 12" xfId="11114" xr:uid="{00000000-0005-0000-0000-0000EE280000}"/>
    <cellStyle name="20% - Ênfase5 12 2" xfId="11115" xr:uid="{00000000-0005-0000-0000-0000EF280000}"/>
    <cellStyle name="20% - Ênfase5 12 3" xfId="11116" xr:uid="{00000000-0005-0000-0000-0000F0280000}"/>
    <cellStyle name="20% - Ênfase5 13" xfId="11117" xr:uid="{00000000-0005-0000-0000-0000F1280000}"/>
    <cellStyle name="20% - Ênfase5 14" xfId="11118" xr:uid="{00000000-0005-0000-0000-0000F2280000}"/>
    <cellStyle name="20% - Ênfase5 15" xfId="68" xr:uid="{00000000-0005-0000-0000-0000F3280000}"/>
    <cellStyle name="20% - Ênfase5 2" xfId="439" xr:uid="{00000000-0005-0000-0000-0000F4280000}"/>
    <cellStyle name="20% - Ênfase5 2 2" xfId="440" xr:uid="{00000000-0005-0000-0000-0000F5280000}"/>
    <cellStyle name="20% - Ênfase5 2 2 2" xfId="11119" xr:uid="{00000000-0005-0000-0000-0000F6280000}"/>
    <cellStyle name="20% - Ênfase5 2 2 3" xfId="11120" xr:uid="{00000000-0005-0000-0000-0000F7280000}"/>
    <cellStyle name="20% - Ênfase5 2 2 3 2" xfId="11121" xr:uid="{00000000-0005-0000-0000-0000F8280000}"/>
    <cellStyle name="20% - Ênfase5 2 2 3_DEVOLUÇÃO DE COMPETENCIA" xfId="11122" xr:uid="{00000000-0005-0000-0000-0000F9280000}"/>
    <cellStyle name="20% - Ênfase5 2 2 4" xfId="11123" xr:uid="{00000000-0005-0000-0000-0000FA280000}"/>
    <cellStyle name="20% - Ênfase5 2 2 4 2" xfId="11124" xr:uid="{00000000-0005-0000-0000-0000FB280000}"/>
    <cellStyle name="20% - Ênfase5 2 2 4_DEVOLUÇÃO DE COMPETENCIA" xfId="11125" xr:uid="{00000000-0005-0000-0000-0000FC280000}"/>
    <cellStyle name="20% - Ênfase5 2 2 5" xfId="11126" xr:uid="{00000000-0005-0000-0000-0000FD280000}"/>
    <cellStyle name="20% - Ênfase5 2 2 6" xfId="11127" xr:uid="{00000000-0005-0000-0000-0000FE280000}"/>
    <cellStyle name="20% - Ênfase5 2 2 7" xfId="11128" xr:uid="{00000000-0005-0000-0000-0000FF280000}"/>
    <cellStyle name="20% - Ênfase5 2 2_Base Conta" xfId="11129" xr:uid="{00000000-0005-0000-0000-000000290000}"/>
    <cellStyle name="20% - Ênfase5 2 3" xfId="11130" xr:uid="{00000000-0005-0000-0000-000001290000}"/>
    <cellStyle name="20% - Ênfase5 2 4" xfId="11131" xr:uid="{00000000-0005-0000-0000-000002290000}"/>
    <cellStyle name="20% - Ênfase5 2_ADM DEZ" xfId="11132" xr:uid="{00000000-0005-0000-0000-000003290000}"/>
    <cellStyle name="20% - Ênfase5 3" xfId="11133" xr:uid="{00000000-0005-0000-0000-000004290000}"/>
    <cellStyle name="20% - Ênfase5 3 2" xfId="11134" xr:uid="{00000000-0005-0000-0000-000005290000}"/>
    <cellStyle name="20% - Ênfase5 3 2 2" xfId="11135" xr:uid="{00000000-0005-0000-0000-000006290000}"/>
    <cellStyle name="20% - Ênfase5 3 2 3" xfId="11136" xr:uid="{00000000-0005-0000-0000-000007290000}"/>
    <cellStyle name="20% - Ênfase5 3 3" xfId="11137" xr:uid="{00000000-0005-0000-0000-000008290000}"/>
    <cellStyle name="20% - Ênfase5 3 4" xfId="11138" xr:uid="{00000000-0005-0000-0000-000009290000}"/>
    <cellStyle name="20% - Ênfase5 3_ADM DEZ" xfId="11139" xr:uid="{00000000-0005-0000-0000-00000A290000}"/>
    <cellStyle name="20% - Ênfase5 4" xfId="11140" xr:uid="{00000000-0005-0000-0000-00000B290000}"/>
    <cellStyle name="20% - Ênfase5 4 2" xfId="11141" xr:uid="{00000000-0005-0000-0000-00000C290000}"/>
    <cellStyle name="20% - Ênfase5 4 2 2" xfId="11142" xr:uid="{00000000-0005-0000-0000-00000D290000}"/>
    <cellStyle name="20% - Ênfase5 4 2 3" xfId="11143" xr:uid="{00000000-0005-0000-0000-00000E290000}"/>
    <cellStyle name="20% - Ênfase5 4 3" xfId="11144" xr:uid="{00000000-0005-0000-0000-00000F290000}"/>
    <cellStyle name="20% - Ênfase5 4 4" xfId="11145" xr:uid="{00000000-0005-0000-0000-000010290000}"/>
    <cellStyle name="20% - Ênfase5 4_ADM DEZ" xfId="11146" xr:uid="{00000000-0005-0000-0000-000011290000}"/>
    <cellStyle name="20% - Ênfase5 5" xfId="11147" xr:uid="{00000000-0005-0000-0000-000012290000}"/>
    <cellStyle name="20% - Ênfase5 5 2" xfId="11148" xr:uid="{00000000-0005-0000-0000-000013290000}"/>
    <cellStyle name="20% - Ênfase5 5 2 2" xfId="11149" xr:uid="{00000000-0005-0000-0000-000014290000}"/>
    <cellStyle name="20% - Ênfase5 5 2 3" xfId="11150" xr:uid="{00000000-0005-0000-0000-000015290000}"/>
    <cellStyle name="20% - Ênfase5 5 3" xfId="11151" xr:uid="{00000000-0005-0000-0000-000016290000}"/>
    <cellStyle name="20% - Ênfase5 5 4" xfId="11152" xr:uid="{00000000-0005-0000-0000-000017290000}"/>
    <cellStyle name="20% - Ênfase5 5_ADM DEZ" xfId="11153" xr:uid="{00000000-0005-0000-0000-000018290000}"/>
    <cellStyle name="20% - Ênfase5 6" xfId="11154" xr:uid="{00000000-0005-0000-0000-000019290000}"/>
    <cellStyle name="20% - Ênfase5 6 2" xfId="11155" xr:uid="{00000000-0005-0000-0000-00001A290000}"/>
    <cellStyle name="20% - Ênfase5 6 2 2" xfId="11156" xr:uid="{00000000-0005-0000-0000-00001B290000}"/>
    <cellStyle name="20% - Ênfase5 6 2 3" xfId="11157" xr:uid="{00000000-0005-0000-0000-00001C290000}"/>
    <cellStyle name="20% - Ênfase5 6 3" xfId="11158" xr:uid="{00000000-0005-0000-0000-00001D290000}"/>
    <cellStyle name="20% - Ênfase5 6 4" xfId="11159" xr:uid="{00000000-0005-0000-0000-00001E290000}"/>
    <cellStyle name="20% - Ênfase5 6_ADM DEZ" xfId="11160" xr:uid="{00000000-0005-0000-0000-00001F290000}"/>
    <cellStyle name="20% - Ênfase5 7" xfId="11161" xr:uid="{00000000-0005-0000-0000-000020290000}"/>
    <cellStyle name="20% - Ênfase5 8" xfId="11162" xr:uid="{00000000-0005-0000-0000-000021290000}"/>
    <cellStyle name="20% - Ênfase5 8 2" xfId="11163" xr:uid="{00000000-0005-0000-0000-000022290000}"/>
    <cellStyle name="20% - Ênfase5 8 3" xfId="11164" xr:uid="{00000000-0005-0000-0000-000023290000}"/>
    <cellStyle name="20% - Ênfase5 9" xfId="11165" xr:uid="{00000000-0005-0000-0000-000024290000}"/>
    <cellStyle name="20% - Ênfase5 9 2" xfId="11166" xr:uid="{00000000-0005-0000-0000-000025290000}"/>
    <cellStyle name="20% - Ênfase5 9 3" xfId="11167" xr:uid="{00000000-0005-0000-0000-000026290000}"/>
    <cellStyle name="20% - Ênfase6 10" xfId="11168" xr:uid="{00000000-0005-0000-0000-000027290000}"/>
    <cellStyle name="20% - Ênfase6 10 2" xfId="11169" xr:uid="{00000000-0005-0000-0000-000028290000}"/>
    <cellStyle name="20% - Ênfase6 10 3" xfId="11170" xr:uid="{00000000-0005-0000-0000-000029290000}"/>
    <cellStyle name="20% - Ênfase6 11" xfId="11171" xr:uid="{00000000-0005-0000-0000-00002A290000}"/>
    <cellStyle name="20% - Ênfase6 11 2" xfId="11172" xr:uid="{00000000-0005-0000-0000-00002B290000}"/>
    <cellStyle name="20% - Ênfase6 11 3" xfId="11173" xr:uid="{00000000-0005-0000-0000-00002C290000}"/>
    <cellStyle name="20% - Ênfase6 12" xfId="11174" xr:uid="{00000000-0005-0000-0000-00002D290000}"/>
    <cellStyle name="20% - Ênfase6 12 2" xfId="11175" xr:uid="{00000000-0005-0000-0000-00002E290000}"/>
    <cellStyle name="20% - Ênfase6 12 3" xfId="11176" xr:uid="{00000000-0005-0000-0000-00002F290000}"/>
    <cellStyle name="20% - Ênfase6 13" xfId="11177" xr:uid="{00000000-0005-0000-0000-000030290000}"/>
    <cellStyle name="20% - Ênfase6 14" xfId="11178" xr:uid="{00000000-0005-0000-0000-000031290000}"/>
    <cellStyle name="20% - Ênfase6 15" xfId="69" xr:uid="{00000000-0005-0000-0000-000032290000}"/>
    <cellStyle name="20% - Ênfase6 2" xfId="441" xr:uid="{00000000-0005-0000-0000-000033290000}"/>
    <cellStyle name="20% - Ênfase6 2 2" xfId="442" xr:uid="{00000000-0005-0000-0000-000034290000}"/>
    <cellStyle name="20% - Ênfase6 2 2 2" xfId="11179" xr:uid="{00000000-0005-0000-0000-000035290000}"/>
    <cellStyle name="20% - Ênfase6 2 2 3" xfId="11180" xr:uid="{00000000-0005-0000-0000-000036290000}"/>
    <cellStyle name="20% - Ênfase6 2 2 3 2" xfId="11181" xr:uid="{00000000-0005-0000-0000-000037290000}"/>
    <cellStyle name="20% - Ênfase6 2 2 3_DEVOLUÇÃO DE COMPETENCIA" xfId="11182" xr:uid="{00000000-0005-0000-0000-000038290000}"/>
    <cellStyle name="20% - Ênfase6 2 2 4" xfId="11183" xr:uid="{00000000-0005-0000-0000-000039290000}"/>
    <cellStyle name="20% - Ênfase6 2 2 4 2" xfId="11184" xr:uid="{00000000-0005-0000-0000-00003A290000}"/>
    <cellStyle name="20% - Ênfase6 2 2 4_DEVOLUÇÃO DE COMPETENCIA" xfId="11185" xr:uid="{00000000-0005-0000-0000-00003B290000}"/>
    <cellStyle name="20% - Ênfase6 2 2 5" xfId="11186" xr:uid="{00000000-0005-0000-0000-00003C290000}"/>
    <cellStyle name="20% - Ênfase6 2 2 6" xfId="11187" xr:uid="{00000000-0005-0000-0000-00003D290000}"/>
    <cellStyle name="20% - Ênfase6 2 2 7" xfId="11188" xr:uid="{00000000-0005-0000-0000-00003E290000}"/>
    <cellStyle name="20% - Ênfase6 2 2_Base Conta" xfId="11189" xr:uid="{00000000-0005-0000-0000-00003F290000}"/>
    <cellStyle name="20% - Ênfase6 2 3" xfId="11190" xr:uid="{00000000-0005-0000-0000-000040290000}"/>
    <cellStyle name="20% - Ênfase6 2 4" xfId="11191" xr:uid="{00000000-0005-0000-0000-000041290000}"/>
    <cellStyle name="20% - Ênfase6 2_ADM DEZ" xfId="11192" xr:uid="{00000000-0005-0000-0000-000042290000}"/>
    <cellStyle name="20% - Ênfase6 3" xfId="11193" xr:uid="{00000000-0005-0000-0000-000043290000}"/>
    <cellStyle name="20% - Ênfase6 3 2" xfId="11194" xr:uid="{00000000-0005-0000-0000-000044290000}"/>
    <cellStyle name="20% - Ênfase6 3 2 2" xfId="11195" xr:uid="{00000000-0005-0000-0000-000045290000}"/>
    <cellStyle name="20% - Ênfase6 3 2 3" xfId="11196" xr:uid="{00000000-0005-0000-0000-000046290000}"/>
    <cellStyle name="20% - Ênfase6 3 3" xfId="11197" xr:uid="{00000000-0005-0000-0000-000047290000}"/>
    <cellStyle name="20% - Ênfase6 3 4" xfId="11198" xr:uid="{00000000-0005-0000-0000-000048290000}"/>
    <cellStyle name="20% - Ênfase6 3_ADM DEZ" xfId="11199" xr:uid="{00000000-0005-0000-0000-000049290000}"/>
    <cellStyle name="20% - Ênfase6 4" xfId="11200" xr:uid="{00000000-0005-0000-0000-00004A290000}"/>
    <cellStyle name="20% - Ênfase6 4 2" xfId="11201" xr:uid="{00000000-0005-0000-0000-00004B290000}"/>
    <cellStyle name="20% - Ênfase6 4 2 2" xfId="11202" xr:uid="{00000000-0005-0000-0000-00004C290000}"/>
    <cellStyle name="20% - Ênfase6 4 2 3" xfId="11203" xr:uid="{00000000-0005-0000-0000-00004D290000}"/>
    <cellStyle name="20% - Ênfase6 4 3" xfId="11204" xr:uid="{00000000-0005-0000-0000-00004E290000}"/>
    <cellStyle name="20% - Ênfase6 4 4" xfId="11205" xr:uid="{00000000-0005-0000-0000-00004F290000}"/>
    <cellStyle name="20% - Ênfase6 4_ADM DEZ" xfId="11206" xr:uid="{00000000-0005-0000-0000-000050290000}"/>
    <cellStyle name="20% - Ênfase6 5" xfId="11207" xr:uid="{00000000-0005-0000-0000-000051290000}"/>
    <cellStyle name="20% - Ênfase6 5 2" xfId="11208" xr:uid="{00000000-0005-0000-0000-000052290000}"/>
    <cellStyle name="20% - Ênfase6 5 2 2" xfId="11209" xr:uid="{00000000-0005-0000-0000-000053290000}"/>
    <cellStyle name="20% - Ênfase6 5 2 3" xfId="11210" xr:uid="{00000000-0005-0000-0000-000054290000}"/>
    <cellStyle name="20% - Ênfase6 5 3" xfId="11211" xr:uid="{00000000-0005-0000-0000-000055290000}"/>
    <cellStyle name="20% - Ênfase6 5 4" xfId="11212" xr:uid="{00000000-0005-0000-0000-000056290000}"/>
    <cellStyle name="20% - Ênfase6 5_ADM DEZ" xfId="11213" xr:uid="{00000000-0005-0000-0000-000057290000}"/>
    <cellStyle name="20% - Ênfase6 6" xfId="11214" xr:uid="{00000000-0005-0000-0000-000058290000}"/>
    <cellStyle name="20% - Ênfase6 6 2" xfId="11215" xr:uid="{00000000-0005-0000-0000-000059290000}"/>
    <cellStyle name="20% - Ênfase6 6 2 2" xfId="11216" xr:uid="{00000000-0005-0000-0000-00005A290000}"/>
    <cellStyle name="20% - Ênfase6 6 2 3" xfId="11217" xr:uid="{00000000-0005-0000-0000-00005B290000}"/>
    <cellStyle name="20% - Ênfase6 6 3" xfId="11218" xr:uid="{00000000-0005-0000-0000-00005C290000}"/>
    <cellStyle name="20% - Ênfase6 6 4" xfId="11219" xr:uid="{00000000-0005-0000-0000-00005D290000}"/>
    <cellStyle name="20% - Ênfase6 6_ADM DEZ" xfId="11220" xr:uid="{00000000-0005-0000-0000-00005E290000}"/>
    <cellStyle name="20% - Ênfase6 7" xfId="11221" xr:uid="{00000000-0005-0000-0000-00005F290000}"/>
    <cellStyle name="20% - Ênfase6 8" xfId="11222" xr:uid="{00000000-0005-0000-0000-000060290000}"/>
    <cellStyle name="20% - Ênfase6 8 2" xfId="11223" xr:uid="{00000000-0005-0000-0000-000061290000}"/>
    <cellStyle name="20% - Ênfase6 8 3" xfId="11224" xr:uid="{00000000-0005-0000-0000-000062290000}"/>
    <cellStyle name="20% - Ênfase6 9" xfId="11225" xr:uid="{00000000-0005-0000-0000-000063290000}"/>
    <cellStyle name="20% - Ênfase6 9 2" xfId="11226" xr:uid="{00000000-0005-0000-0000-000064290000}"/>
    <cellStyle name="20% - Ênfase6 9 3" xfId="11227" xr:uid="{00000000-0005-0000-0000-000065290000}"/>
    <cellStyle name="20% - Énfasis1" xfId="11228" xr:uid="{00000000-0005-0000-0000-000066290000}"/>
    <cellStyle name="20% - Énfasis2" xfId="11229" xr:uid="{00000000-0005-0000-0000-000067290000}"/>
    <cellStyle name="20% - Énfasis3" xfId="11230" xr:uid="{00000000-0005-0000-0000-000068290000}"/>
    <cellStyle name="20% - Énfasis4" xfId="11231" xr:uid="{00000000-0005-0000-0000-000069290000}"/>
    <cellStyle name="20% - Énfasis5" xfId="11232" xr:uid="{00000000-0005-0000-0000-00006A290000}"/>
    <cellStyle name="20% - Énfasis6" xfId="11233" xr:uid="{00000000-0005-0000-0000-00006B290000}"/>
    <cellStyle name="20% - アクセント 1" xfId="11234" xr:uid="{00000000-0005-0000-0000-00006C290000}"/>
    <cellStyle name="20% - アクセント 2" xfId="11235" xr:uid="{00000000-0005-0000-0000-00006D290000}"/>
    <cellStyle name="20% - アクセント 3" xfId="11236" xr:uid="{00000000-0005-0000-0000-00006E290000}"/>
    <cellStyle name="20% - アクセント 4" xfId="11237" xr:uid="{00000000-0005-0000-0000-00006F290000}"/>
    <cellStyle name="20% - アクセント 5" xfId="11238" xr:uid="{00000000-0005-0000-0000-000070290000}"/>
    <cellStyle name="20% - アクセント 6" xfId="11239" xr:uid="{00000000-0005-0000-0000-000071290000}"/>
    <cellStyle name="20% - 강조색1" xfId="11240" xr:uid="{00000000-0005-0000-0000-000072290000}"/>
    <cellStyle name="20% - 강조색2" xfId="11241" xr:uid="{00000000-0005-0000-0000-000073290000}"/>
    <cellStyle name="20% - 강조색3" xfId="11242" xr:uid="{00000000-0005-0000-0000-000074290000}"/>
    <cellStyle name="20% - 강조색4" xfId="11243" xr:uid="{00000000-0005-0000-0000-000075290000}"/>
    <cellStyle name="20% - 강조색5" xfId="11244" xr:uid="{00000000-0005-0000-0000-000076290000}"/>
    <cellStyle name="20% - 강조색6" xfId="11245" xr:uid="{00000000-0005-0000-0000-000077290000}"/>
    <cellStyle name="20% - 强调文字颜色 1" xfId="11246" xr:uid="{00000000-0005-0000-0000-000078290000}"/>
    <cellStyle name="20% - 强调文字颜色 2" xfId="11247" xr:uid="{00000000-0005-0000-0000-000079290000}"/>
    <cellStyle name="20% - 强调文字颜色 3" xfId="11248" xr:uid="{00000000-0005-0000-0000-00007A290000}"/>
    <cellStyle name="20% - 强调文字颜色 4" xfId="11249" xr:uid="{00000000-0005-0000-0000-00007B290000}"/>
    <cellStyle name="20% - 强调文字颜色 5" xfId="11250" xr:uid="{00000000-0005-0000-0000-00007C290000}"/>
    <cellStyle name="20% - 强调文字颜色 6" xfId="11251" xr:uid="{00000000-0005-0000-0000-00007D290000}"/>
    <cellStyle name="³f¹ô[0]_pldt" xfId="11252" xr:uid="{00000000-0005-0000-0000-00007E290000}"/>
    <cellStyle name="³f¹ô_pldt" xfId="11253" xr:uid="{00000000-0005-0000-0000-00007F290000}"/>
    <cellStyle name="40 % - Accent1" xfId="11254" xr:uid="{00000000-0005-0000-0000-000080290000}"/>
    <cellStyle name="40 % - Accent2" xfId="11255" xr:uid="{00000000-0005-0000-0000-000081290000}"/>
    <cellStyle name="40 % - Accent3" xfId="11256" xr:uid="{00000000-0005-0000-0000-000082290000}"/>
    <cellStyle name="40 % - Accent4" xfId="11257" xr:uid="{00000000-0005-0000-0000-000083290000}"/>
    <cellStyle name="40 % - Accent5" xfId="11258" xr:uid="{00000000-0005-0000-0000-000084290000}"/>
    <cellStyle name="40 % - Accent6" xfId="11259" xr:uid="{00000000-0005-0000-0000-000085290000}"/>
    <cellStyle name="40% - Accent1" xfId="13" xr:uid="{4EAA28C1-A05C-4392-A6F9-33852FDEFF8A}"/>
    <cellStyle name="40% - Accent1 10" xfId="11260" xr:uid="{00000000-0005-0000-0000-000087290000}"/>
    <cellStyle name="40% - Accent1 11" xfId="70" xr:uid="{00000000-0005-0000-0000-000088290000}"/>
    <cellStyle name="40% - Accent1 2" xfId="11261" xr:uid="{00000000-0005-0000-0000-000089290000}"/>
    <cellStyle name="40% - Accent1 2 2" xfId="11262" xr:uid="{00000000-0005-0000-0000-00008A290000}"/>
    <cellStyle name="40% - Accent1 2 3" xfId="11263" xr:uid="{00000000-0005-0000-0000-00008B290000}"/>
    <cellStyle name="40% - Accent1 2 4" xfId="11264" xr:uid="{00000000-0005-0000-0000-00008C290000}"/>
    <cellStyle name="40% - Accent1 2 5" xfId="11265" xr:uid="{00000000-0005-0000-0000-00008D290000}"/>
    <cellStyle name="40% - Accent1 2 6" xfId="11266" xr:uid="{00000000-0005-0000-0000-00008E290000}"/>
    <cellStyle name="40% - Accent1 2 7" xfId="11267" xr:uid="{00000000-0005-0000-0000-00008F290000}"/>
    <cellStyle name="40% - Accent1 2 8" xfId="11268" xr:uid="{00000000-0005-0000-0000-000090290000}"/>
    <cellStyle name="40% - Accent1 2 9" xfId="11269" xr:uid="{00000000-0005-0000-0000-000091290000}"/>
    <cellStyle name="40% - Accent1 2_2011 TP Budget_S2 FINAL old excel" xfId="11270" xr:uid="{00000000-0005-0000-0000-000092290000}"/>
    <cellStyle name="40% - Accent1 3" xfId="11271" xr:uid="{00000000-0005-0000-0000-000093290000}"/>
    <cellStyle name="40% - Accent1 3 2" xfId="11272" xr:uid="{00000000-0005-0000-0000-000094290000}"/>
    <cellStyle name="40% - Accent1 3_DEVOLUÇÃO DE COMPETENCIA" xfId="11273" xr:uid="{00000000-0005-0000-0000-000095290000}"/>
    <cellStyle name="40% - Accent1 4" xfId="11274" xr:uid="{00000000-0005-0000-0000-000096290000}"/>
    <cellStyle name="40% - Accent1 5" xfId="11275" xr:uid="{00000000-0005-0000-0000-000097290000}"/>
    <cellStyle name="40% - Accent1 6" xfId="11276" xr:uid="{00000000-0005-0000-0000-000098290000}"/>
    <cellStyle name="40% - Accent1 7" xfId="11277" xr:uid="{00000000-0005-0000-0000-000099290000}"/>
    <cellStyle name="40% - Accent1 8" xfId="11278" xr:uid="{00000000-0005-0000-0000-00009A290000}"/>
    <cellStyle name="40% - Accent1 9" xfId="11279" xr:uid="{00000000-0005-0000-0000-00009B290000}"/>
    <cellStyle name="40% - Accent1_DEVOLUÇÃO DE COMPETENCIA" xfId="11280" xr:uid="{00000000-0005-0000-0000-00009C290000}"/>
    <cellStyle name="40% - Accent2" xfId="14" xr:uid="{CDFE2095-4C87-4640-9C08-4F8F250E337B}"/>
    <cellStyle name="40% - Accent2 10" xfId="11281" xr:uid="{00000000-0005-0000-0000-00009E290000}"/>
    <cellStyle name="40% - Accent2 11" xfId="71" xr:uid="{00000000-0005-0000-0000-00009F290000}"/>
    <cellStyle name="40% - Accent2 2" xfId="11282" xr:uid="{00000000-0005-0000-0000-0000A0290000}"/>
    <cellStyle name="40% - Accent2 2 2" xfId="11283" xr:uid="{00000000-0005-0000-0000-0000A1290000}"/>
    <cellStyle name="40% - Accent2 2 3" xfId="11284" xr:uid="{00000000-0005-0000-0000-0000A2290000}"/>
    <cellStyle name="40% - Accent2 2 4" xfId="11285" xr:uid="{00000000-0005-0000-0000-0000A3290000}"/>
    <cellStyle name="40% - Accent2 2 5" xfId="11286" xr:uid="{00000000-0005-0000-0000-0000A4290000}"/>
    <cellStyle name="40% - Accent2 2 6" xfId="11287" xr:uid="{00000000-0005-0000-0000-0000A5290000}"/>
    <cellStyle name="40% - Accent2 2 7" xfId="11288" xr:uid="{00000000-0005-0000-0000-0000A6290000}"/>
    <cellStyle name="40% - Accent2 2 8" xfId="11289" xr:uid="{00000000-0005-0000-0000-0000A7290000}"/>
    <cellStyle name="40% - Accent2 2 9" xfId="11290" xr:uid="{00000000-0005-0000-0000-0000A8290000}"/>
    <cellStyle name="40% - Accent2 2_2011 TP Budget_S2 FINAL old excel" xfId="11291" xr:uid="{00000000-0005-0000-0000-0000A9290000}"/>
    <cellStyle name="40% - Accent2 3" xfId="11292" xr:uid="{00000000-0005-0000-0000-0000AA290000}"/>
    <cellStyle name="40% - Accent2 3 2" xfId="11293" xr:uid="{00000000-0005-0000-0000-0000AB290000}"/>
    <cellStyle name="40% - Accent2 3_DEVOLUÇÃO DE COMPETENCIA" xfId="11294" xr:uid="{00000000-0005-0000-0000-0000AC290000}"/>
    <cellStyle name="40% - Accent2 4" xfId="11295" xr:uid="{00000000-0005-0000-0000-0000AD290000}"/>
    <cellStyle name="40% - Accent2 5" xfId="11296" xr:uid="{00000000-0005-0000-0000-0000AE290000}"/>
    <cellStyle name="40% - Accent2 6" xfId="11297" xr:uid="{00000000-0005-0000-0000-0000AF290000}"/>
    <cellStyle name="40% - Accent2 7" xfId="11298" xr:uid="{00000000-0005-0000-0000-0000B0290000}"/>
    <cellStyle name="40% - Accent2 8" xfId="11299" xr:uid="{00000000-0005-0000-0000-0000B1290000}"/>
    <cellStyle name="40% - Accent2 9" xfId="11300" xr:uid="{00000000-0005-0000-0000-0000B2290000}"/>
    <cellStyle name="40% - Accent2_DEVOLUÇÃO DE COMPETENCIA" xfId="11301" xr:uid="{00000000-0005-0000-0000-0000B3290000}"/>
    <cellStyle name="40% - Accent3" xfId="15" xr:uid="{78C95D1F-A5F0-46F9-A5CB-8B5B1CC7DA4E}"/>
    <cellStyle name="40% - Accent3 10" xfId="11302" xr:uid="{00000000-0005-0000-0000-0000B5290000}"/>
    <cellStyle name="40% - Accent3 11" xfId="72" xr:uid="{00000000-0005-0000-0000-0000B6290000}"/>
    <cellStyle name="40% - Accent3 2" xfId="11303" xr:uid="{00000000-0005-0000-0000-0000B7290000}"/>
    <cellStyle name="40% - Accent3 2 2" xfId="11304" xr:uid="{00000000-0005-0000-0000-0000B8290000}"/>
    <cellStyle name="40% - Accent3 2 3" xfId="11305" xr:uid="{00000000-0005-0000-0000-0000B9290000}"/>
    <cellStyle name="40% - Accent3 2 4" xfId="11306" xr:uid="{00000000-0005-0000-0000-0000BA290000}"/>
    <cellStyle name="40% - Accent3 2 5" xfId="11307" xr:uid="{00000000-0005-0000-0000-0000BB290000}"/>
    <cellStyle name="40% - Accent3 2 6" xfId="11308" xr:uid="{00000000-0005-0000-0000-0000BC290000}"/>
    <cellStyle name="40% - Accent3 2 7" xfId="11309" xr:uid="{00000000-0005-0000-0000-0000BD290000}"/>
    <cellStyle name="40% - Accent3 2 8" xfId="11310" xr:uid="{00000000-0005-0000-0000-0000BE290000}"/>
    <cellStyle name="40% - Accent3 2 9" xfId="11311" xr:uid="{00000000-0005-0000-0000-0000BF290000}"/>
    <cellStyle name="40% - Accent3 2_2011 TP Budget_S2 FINAL old excel" xfId="11312" xr:uid="{00000000-0005-0000-0000-0000C0290000}"/>
    <cellStyle name="40% - Accent3 3" xfId="11313" xr:uid="{00000000-0005-0000-0000-0000C1290000}"/>
    <cellStyle name="40% - Accent3 3 2" xfId="11314" xr:uid="{00000000-0005-0000-0000-0000C2290000}"/>
    <cellStyle name="40% - Accent3 3_DEVOLUÇÃO DE COMPETENCIA" xfId="11315" xr:uid="{00000000-0005-0000-0000-0000C3290000}"/>
    <cellStyle name="40% - Accent3 4" xfId="11316" xr:uid="{00000000-0005-0000-0000-0000C4290000}"/>
    <cellStyle name="40% - Accent3 5" xfId="11317" xr:uid="{00000000-0005-0000-0000-0000C5290000}"/>
    <cellStyle name="40% - Accent3 6" xfId="11318" xr:uid="{00000000-0005-0000-0000-0000C6290000}"/>
    <cellStyle name="40% - Accent3 7" xfId="11319" xr:uid="{00000000-0005-0000-0000-0000C7290000}"/>
    <cellStyle name="40% - Accent3 8" xfId="11320" xr:uid="{00000000-0005-0000-0000-0000C8290000}"/>
    <cellStyle name="40% - Accent3 9" xfId="11321" xr:uid="{00000000-0005-0000-0000-0000C9290000}"/>
    <cellStyle name="40% - Accent3_DEVOLUÇÃO DE COMPETENCIA" xfId="11322" xr:uid="{00000000-0005-0000-0000-0000CA290000}"/>
    <cellStyle name="40% - Accent4" xfId="16" xr:uid="{E2F0994C-3DFB-435F-AA12-9B342EA47C9E}"/>
    <cellStyle name="40% - Accent4 10" xfId="11323" xr:uid="{00000000-0005-0000-0000-0000CC290000}"/>
    <cellStyle name="40% - Accent4 11" xfId="73" xr:uid="{00000000-0005-0000-0000-0000CD290000}"/>
    <cellStyle name="40% - Accent4 2" xfId="11324" xr:uid="{00000000-0005-0000-0000-0000CE290000}"/>
    <cellStyle name="40% - Accent4 2 2" xfId="11325" xr:uid="{00000000-0005-0000-0000-0000CF290000}"/>
    <cellStyle name="40% - Accent4 2 3" xfId="11326" xr:uid="{00000000-0005-0000-0000-0000D0290000}"/>
    <cellStyle name="40% - Accent4 2 4" xfId="11327" xr:uid="{00000000-0005-0000-0000-0000D1290000}"/>
    <cellStyle name="40% - Accent4 2 5" xfId="11328" xr:uid="{00000000-0005-0000-0000-0000D2290000}"/>
    <cellStyle name="40% - Accent4 2 6" xfId="11329" xr:uid="{00000000-0005-0000-0000-0000D3290000}"/>
    <cellStyle name="40% - Accent4 2 7" xfId="11330" xr:uid="{00000000-0005-0000-0000-0000D4290000}"/>
    <cellStyle name="40% - Accent4 2 8" xfId="11331" xr:uid="{00000000-0005-0000-0000-0000D5290000}"/>
    <cellStyle name="40% - Accent4 2 9" xfId="11332" xr:uid="{00000000-0005-0000-0000-0000D6290000}"/>
    <cellStyle name="40% - Accent4 2_2011 TP Budget_S2 FINAL old excel" xfId="11333" xr:uid="{00000000-0005-0000-0000-0000D7290000}"/>
    <cellStyle name="40% - Accent4 3" xfId="11334" xr:uid="{00000000-0005-0000-0000-0000D8290000}"/>
    <cellStyle name="40% - Accent4 3 2" xfId="11335" xr:uid="{00000000-0005-0000-0000-0000D9290000}"/>
    <cellStyle name="40% - Accent4 3_DEVOLUÇÃO DE COMPETENCIA" xfId="11336" xr:uid="{00000000-0005-0000-0000-0000DA290000}"/>
    <cellStyle name="40% - Accent4 4" xfId="11337" xr:uid="{00000000-0005-0000-0000-0000DB290000}"/>
    <cellStyle name="40% - Accent4 5" xfId="11338" xr:uid="{00000000-0005-0000-0000-0000DC290000}"/>
    <cellStyle name="40% - Accent4 6" xfId="11339" xr:uid="{00000000-0005-0000-0000-0000DD290000}"/>
    <cellStyle name="40% - Accent4 7" xfId="11340" xr:uid="{00000000-0005-0000-0000-0000DE290000}"/>
    <cellStyle name="40% - Accent4 8" xfId="11341" xr:uid="{00000000-0005-0000-0000-0000DF290000}"/>
    <cellStyle name="40% - Accent4 9" xfId="11342" xr:uid="{00000000-0005-0000-0000-0000E0290000}"/>
    <cellStyle name="40% - Accent4_DEVOLUÇÃO DE COMPETENCIA" xfId="11343" xr:uid="{00000000-0005-0000-0000-0000E1290000}"/>
    <cellStyle name="40% - Accent5" xfId="17" xr:uid="{FC1BE4BE-C854-45EF-BD27-DB0FD194FFB4}"/>
    <cellStyle name="40% - Accent5 10" xfId="11344" xr:uid="{00000000-0005-0000-0000-0000E3290000}"/>
    <cellStyle name="40% - Accent5 11" xfId="74" xr:uid="{00000000-0005-0000-0000-0000E4290000}"/>
    <cellStyle name="40% - Accent5 2" xfId="11345" xr:uid="{00000000-0005-0000-0000-0000E5290000}"/>
    <cellStyle name="40% - Accent5 2 2" xfId="11346" xr:uid="{00000000-0005-0000-0000-0000E6290000}"/>
    <cellStyle name="40% - Accent5 2 3" xfId="11347" xr:uid="{00000000-0005-0000-0000-0000E7290000}"/>
    <cellStyle name="40% - Accent5 2 4" xfId="11348" xr:uid="{00000000-0005-0000-0000-0000E8290000}"/>
    <cellStyle name="40% - Accent5 2 5" xfId="11349" xr:uid="{00000000-0005-0000-0000-0000E9290000}"/>
    <cellStyle name="40% - Accent5 2 6" xfId="11350" xr:uid="{00000000-0005-0000-0000-0000EA290000}"/>
    <cellStyle name="40% - Accent5 2 7" xfId="11351" xr:uid="{00000000-0005-0000-0000-0000EB290000}"/>
    <cellStyle name="40% - Accent5 2 8" xfId="11352" xr:uid="{00000000-0005-0000-0000-0000EC290000}"/>
    <cellStyle name="40% - Accent5 2 9" xfId="11353" xr:uid="{00000000-0005-0000-0000-0000ED290000}"/>
    <cellStyle name="40% - Accent5 2_2011 TP Budget_S2 FINAL old excel" xfId="11354" xr:uid="{00000000-0005-0000-0000-0000EE290000}"/>
    <cellStyle name="40% - Accent5 3" xfId="11355" xr:uid="{00000000-0005-0000-0000-0000EF290000}"/>
    <cellStyle name="40% - Accent5 3 2" xfId="11356" xr:uid="{00000000-0005-0000-0000-0000F0290000}"/>
    <cellStyle name="40% - Accent5 3_DEVOLUÇÃO DE COMPETENCIA" xfId="11357" xr:uid="{00000000-0005-0000-0000-0000F1290000}"/>
    <cellStyle name="40% - Accent5 4" xfId="11358" xr:uid="{00000000-0005-0000-0000-0000F2290000}"/>
    <cellStyle name="40% - Accent5 5" xfId="11359" xr:uid="{00000000-0005-0000-0000-0000F3290000}"/>
    <cellStyle name="40% - Accent5 6" xfId="11360" xr:uid="{00000000-0005-0000-0000-0000F4290000}"/>
    <cellStyle name="40% - Accent5 7" xfId="11361" xr:uid="{00000000-0005-0000-0000-0000F5290000}"/>
    <cellStyle name="40% - Accent5 8" xfId="11362" xr:uid="{00000000-0005-0000-0000-0000F6290000}"/>
    <cellStyle name="40% - Accent5 9" xfId="11363" xr:uid="{00000000-0005-0000-0000-0000F7290000}"/>
    <cellStyle name="40% - Accent5_DEVOLUÇÃO DE COMPETENCIA" xfId="11364" xr:uid="{00000000-0005-0000-0000-0000F8290000}"/>
    <cellStyle name="40% - Accent6" xfId="18" xr:uid="{FE844119-5ED1-4E83-A3C6-F8D52B6DD077}"/>
    <cellStyle name="40% - Accent6 10" xfId="11365" xr:uid="{00000000-0005-0000-0000-0000FA290000}"/>
    <cellStyle name="40% - Accent6 11" xfId="75" xr:uid="{00000000-0005-0000-0000-0000FB290000}"/>
    <cellStyle name="40% - Accent6 2" xfId="11366" xr:uid="{00000000-0005-0000-0000-0000FC290000}"/>
    <cellStyle name="40% - Accent6 2 2" xfId="11367" xr:uid="{00000000-0005-0000-0000-0000FD290000}"/>
    <cellStyle name="40% - Accent6 2 3" xfId="11368" xr:uid="{00000000-0005-0000-0000-0000FE290000}"/>
    <cellStyle name="40% - Accent6 2 4" xfId="11369" xr:uid="{00000000-0005-0000-0000-0000FF290000}"/>
    <cellStyle name="40% - Accent6 2 5" xfId="11370" xr:uid="{00000000-0005-0000-0000-0000002A0000}"/>
    <cellStyle name="40% - Accent6 2 6" xfId="11371" xr:uid="{00000000-0005-0000-0000-0000012A0000}"/>
    <cellStyle name="40% - Accent6 2 7" xfId="11372" xr:uid="{00000000-0005-0000-0000-0000022A0000}"/>
    <cellStyle name="40% - Accent6 2 8" xfId="11373" xr:uid="{00000000-0005-0000-0000-0000032A0000}"/>
    <cellStyle name="40% - Accent6 2 9" xfId="11374" xr:uid="{00000000-0005-0000-0000-0000042A0000}"/>
    <cellStyle name="40% - Accent6 2_2011 TP Budget_S2 FINAL old excel" xfId="11375" xr:uid="{00000000-0005-0000-0000-0000052A0000}"/>
    <cellStyle name="40% - Accent6 3" xfId="11376" xr:uid="{00000000-0005-0000-0000-0000062A0000}"/>
    <cellStyle name="40% - Accent6 3 2" xfId="11377" xr:uid="{00000000-0005-0000-0000-0000072A0000}"/>
    <cellStyle name="40% - Accent6 3_DEVOLUÇÃO DE COMPETENCIA" xfId="11378" xr:uid="{00000000-0005-0000-0000-0000082A0000}"/>
    <cellStyle name="40% - Accent6 4" xfId="11379" xr:uid="{00000000-0005-0000-0000-0000092A0000}"/>
    <cellStyle name="40% - Accent6 5" xfId="11380" xr:uid="{00000000-0005-0000-0000-00000A2A0000}"/>
    <cellStyle name="40% - Accent6 6" xfId="11381" xr:uid="{00000000-0005-0000-0000-00000B2A0000}"/>
    <cellStyle name="40% - Accent6 7" xfId="11382" xr:uid="{00000000-0005-0000-0000-00000C2A0000}"/>
    <cellStyle name="40% - Accent6 8" xfId="11383" xr:uid="{00000000-0005-0000-0000-00000D2A0000}"/>
    <cellStyle name="40% - Accent6 9" xfId="11384" xr:uid="{00000000-0005-0000-0000-00000E2A0000}"/>
    <cellStyle name="40% - Accent6_DEVOLUÇÃO DE COMPETENCIA" xfId="11385" xr:uid="{00000000-0005-0000-0000-00000F2A0000}"/>
    <cellStyle name="40% - Ênfase1 10" xfId="11386" xr:uid="{00000000-0005-0000-0000-0000102A0000}"/>
    <cellStyle name="40% - Ênfase1 10 2" xfId="11387" xr:uid="{00000000-0005-0000-0000-0000112A0000}"/>
    <cellStyle name="40% - Ênfase1 10 3" xfId="11388" xr:uid="{00000000-0005-0000-0000-0000122A0000}"/>
    <cellStyle name="40% - Ênfase1 11" xfId="11389" xr:uid="{00000000-0005-0000-0000-0000132A0000}"/>
    <cellStyle name="40% - Ênfase1 11 2" xfId="11390" xr:uid="{00000000-0005-0000-0000-0000142A0000}"/>
    <cellStyle name="40% - Ênfase1 11 3" xfId="11391" xr:uid="{00000000-0005-0000-0000-0000152A0000}"/>
    <cellStyle name="40% - Ênfase1 12" xfId="11392" xr:uid="{00000000-0005-0000-0000-0000162A0000}"/>
    <cellStyle name="40% - Ênfase1 12 2" xfId="11393" xr:uid="{00000000-0005-0000-0000-0000172A0000}"/>
    <cellStyle name="40% - Ênfase1 12 3" xfId="11394" xr:uid="{00000000-0005-0000-0000-0000182A0000}"/>
    <cellStyle name="40% - Ênfase1 13" xfId="11395" xr:uid="{00000000-0005-0000-0000-0000192A0000}"/>
    <cellStyle name="40% - Ênfase1 14" xfId="11396" xr:uid="{00000000-0005-0000-0000-00001A2A0000}"/>
    <cellStyle name="40% - Ênfase1 15" xfId="76" xr:uid="{00000000-0005-0000-0000-00001B2A0000}"/>
    <cellStyle name="40% - Ênfase1 2" xfId="443" xr:uid="{00000000-0005-0000-0000-00001C2A0000}"/>
    <cellStyle name="40% - Ênfase1 2 2" xfId="444" xr:uid="{00000000-0005-0000-0000-00001D2A0000}"/>
    <cellStyle name="40% - Ênfase1 2 2 2" xfId="11397" xr:uid="{00000000-0005-0000-0000-00001E2A0000}"/>
    <cellStyle name="40% - Ênfase1 2 2 3" xfId="11398" xr:uid="{00000000-0005-0000-0000-00001F2A0000}"/>
    <cellStyle name="40% - Ênfase1 2 2 3 2" xfId="11399" xr:uid="{00000000-0005-0000-0000-0000202A0000}"/>
    <cellStyle name="40% - Ênfase1 2 2 3_DEVOLUÇÃO DE COMPETENCIA" xfId="11400" xr:uid="{00000000-0005-0000-0000-0000212A0000}"/>
    <cellStyle name="40% - Ênfase1 2 2 4" xfId="11401" xr:uid="{00000000-0005-0000-0000-0000222A0000}"/>
    <cellStyle name="40% - Ênfase1 2 2 4 2" xfId="11402" xr:uid="{00000000-0005-0000-0000-0000232A0000}"/>
    <cellStyle name="40% - Ênfase1 2 2 4_DEVOLUÇÃO DE COMPETENCIA" xfId="11403" xr:uid="{00000000-0005-0000-0000-0000242A0000}"/>
    <cellStyle name="40% - Ênfase1 2 2 5" xfId="11404" xr:uid="{00000000-0005-0000-0000-0000252A0000}"/>
    <cellStyle name="40% - Ênfase1 2 2 6" xfId="11405" xr:uid="{00000000-0005-0000-0000-0000262A0000}"/>
    <cellStyle name="40% - Ênfase1 2 2 7" xfId="11406" xr:uid="{00000000-0005-0000-0000-0000272A0000}"/>
    <cellStyle name="40% - Ênfase1 2 2_Base Conta" xfId="11407" xr:uid="{00000000-0005-0000-0000-0000282A0000}"/>
    <cellStyle name="40% - Ênfase1 2 3" xfId="11408" xr:uid="{00000000-0005-0000-0000-0000292A0000}"/>
    <cellStyle name="40% - Ênfase1 2 4" xfId="11409" xr:uid="{00000000-0005-0000-0000-00002A2A0000}"/>
    <cellStyle name="40% - Ênfase1 2_ADM DEZ" xfId="11410" xr:uid="{00000000-0005-0000-0000-00002B2A0000}"/>
    <cellStyle name="40% - Ênfase1 3" xfId="11411" xr:uid="{00000000-0005-0000-0000-00002C2A0000}"/>
    <cellStyle name="40% - Ênfase1 3 2" xfId="11412" xr:uid="{00000000-0005-0000-0000-00002D2A0000}"/>
    <cellStyle name="40% - Ênfase1 3 2 2" xfId="11413" xr:uid="{00000000-0005-0000-0000-00002E2A0000}"/>
    <cellStyle name="40% - Ênfase1 3 2 3" xfId="11414" xr:uid="{00000000-0005-0000-0000-00002F2A0000}"/>
    <cellStyle name="40% - Ênfase1 3 3" xfId="11415" xr:uid="{00000000-0005-0000-0000-0000302A0000}"/>
    <cellStyle name="40% - Ênfase1 3 4" xfId="11416" xr:uid="{00000000-0005-0000-0000-0000312A0000}"/>
    <cellStyle name="40% - Ênfase1 3_ADM DEZ" xfId="11417" xr:uid="{00000000-0005-0000-0000-0000322A0000}"/>
    <cellStyle name="40% - Ênfase1 4" xfId="11418" xr:uid="{00000000-0005-0000-0000-0000332A0000}"/>
    <cellStyle name="40% - Ênfase1 4 2" xfId="11419" xr:uid="{00000000-0005-0000-0000-0000342A0000}"/>
    <cellStyle name="40% - Ênfase1 4 2 2" xfId="11420" xr:uid="{00000000-0005-0000-0000-0000352A0000}"/>
    <cellStyle name="40% - Ênfase1 4 2 3" xfId="11421" xr:uid="{00000000-0005-0000-0000-0000362A0000}"/>
    <cellStyle name="40% - Ênfase1 4 3" xfId="11422" xr:uid="{00000000-0005-0000-0000-0000372A0000}"/>
    <cellStyle name="40% - Ênfase1 4 4" xfId="11423" xr:uid="{00000000-0005-0000-0000-0000382A0000}"/>
    <cellStyle name="40% - Ênfase1 4_ADM DEZ" xfId="11424" xr:uid="{00000000-0005-0000-0000-0000392A0000}"/>
    <cellStyle name="40% - Ênfase1 5" xfId="11425" xr:uid="{00000000-0005-0000-0000-00003A2A0000}"/>
    <cellStyle name="40% - Ênfase1 5 2" xfId="11426" xr:uid="{00000000-0005-0000-0000-00003B2A0000}"/>
    <cellStyle name="40% - Ênfase1 5 2 2" xfId="11427" xr:uid="{00000000-0005-0000-0000-00003C2A0000}"/>
    <cellStyle name="40% - Ênfase1 5 2 3" xfId="11428" xr:uid="{00000000-0005-0000-0000-00003D2A0000}"/>
    <cellStyle name="40% - Ênfase1 5 3" xfId="11429" xr:uid="{00000000-0005-0000-0000-00003E2A0000}"/>
    <cellStyle name="40% - Ênfase1 5 4" xfId="11430" xr:uid="{00000000-0005-0000-0000-00003F2A0000}"/>
    <cellStyle name="40% - Ênfase1 5_ADM DEZ" xfId="11431" xr:uid="{00000000-0005-0000-0000-0000402A0000}"/>
    <cellStyle name="40% - Ênfase1 6" xfId="11432" xr:uid="{00000000-0005-0000-0000-0000412A0000}"/>
    <cellStyle name="40% - Ênfase1 6 2" xfId="11433" xr:uid="{00000000-0005-0000-0000-0000422A0000}"/>
    <cellStyle name="40% - Ênfase1 6 2 2" xfId="11434" xr:uid="{00000000-0005-0000-0000-0000432A0000}"/>
    <cellStyle name="40% - Ênfase1 6 2 3" xfId="11435" xr:uid="{00000000-0005-0000-0000-0000442A0000}"/>
    <cellStyle name="40% - Ênfase1 6 3" xfId="11436" xr:uid="{00000000-0005-0000-0000-0000452A0000}"/>
    <cellStyle name="40% - Ênfase1 6 4" xfId="11437" xr:uid="{00000000-0005-0000-0000-0000462A0000}"/>
    <cellStyle name="40% - Ênfase1 6_ADM DEZ" xfId="11438" xr:uid="{00000000-0005-0000-0000-0000472A0000}"/>
    <cellStyle name="40% - Ênfase1 7" xfId="11439" xr:uid="{00000000-0005-0000-0000-0000482A0000}"/>
    <cellStyle name="40% - Ênfase1 8" xfId="11440" xr:uid="{00000000-0005-0000-0000-0000492A0000}"/>
    <cellStyle name="40% - Ênfase1 8 2" xfId="11441" xr:uid="{00000000-0005-0000-0000-00004A2A0000}"/>
    <cellStyle name="40% - Ênfase1 8 3" xfId="11442" xr:uid="{00000000-0005-0000-0000-00004B2A0000}"/>
    <cellStyle name="40% - Ênfase1 9" xfId="11443" xr:uid="{00000000-0005-0000-0000-00004C2A0000}"/>
    <cellStyle name="40% - Ênfase1 9 2" xfId="11444" xr:uid="{00000000-0005-0000-0000-00004D2A0000}"/>
    <cellStyle name="40% - Ênfase1 9 3" xfId="11445" xr:uid="{00000000-0005-0000-0000-00004E2A0000}"/>
    <cellStyle name="40% - Ênfase2 10" xfId="11446" xr:uid="{00000000-0005-0000-0000-00004F2A0000}"/>
    <cellStyle name="40% - Ênfase2 10 2" xfId="11447" xr:uid="{00000000-0005-0000-0000-0000502A0000}"/>
    <cellStyle name="40% - Ênfase2 10 3" xfId="11448" xr:uid="{00000000-0005-0000-0000-0000512A0000}"/>
    <cellStyle name="40% - Ênfase2 11" xfId="11449" xr:uid="{00000000-0005-0000-0000-0000522A0000}"/>
    <cellStyle name="40% - Ênfase2 11 2" xfId="11450" xr:uid="{00000000-0005-0000-0000-0000532A0000}"/>
    <cellStyle name="40% - Ênfase2 11 3" xfId="11451" xr:uid="{00000000-0005-0000-0000-0000542A0000}"/>
    <cellStyle name="40% - Ênfase2 12" xfId="11452" xr:uid="{00000000-0005-0000-0000-0000552A0000}"/>
    <cellStyle name="40% - Ênfase2 12 2" xfId="11453" xr:uid="{00000000-0005-0000-0000-0000562A0000}"/>
    <cellStyle name="40% - Ênfase2 12 3" xfId="11454" xr:uid="{00000000-0005-0000-0000-0000572A0000}"/>
    <cellStyle name="40% - Ênfase2 13" xfId="11455" xr:uid="{00000000-0005-0000-0000-0000582A0000}"/>
    <cellStyle name="40% - Ênfase2 14" xfId="11456" xr:uid="{00000000-0005-0000-0000-0000592A0000}"/>
    <cellStyle name="40% - Ênfase2 15" xfId="77" xr:uid="{00000000-0005-0000-0000-00005A2A0000}"/>
    <cellStyle name="40% - Ênfase2 2" xfId="445" xr:uid="{00000000-0005-0000-0000-00005B2A0000}"/>
    <cellStyle name="40% - Ênfase2 2 2" xfId="446" xr:uid="{00000000-0005-0000-0000-00005C2A0000}"/>
    <cellStyle name="40% - Ênfase2 2 2 2" xfId="11457" xr:uid="{00000000-0005-0000-0000-00005D2A0000}"/>
    <cellStyle name="40% - Ênfase2 2 2 3" xfId="11458" xr:uid="{00000000-0005-0000-0000-00005E2A0000}"/>
    <cellStyle name="40% - Ênfase2 2 2 3 2" xfId="11459" xr:uid="{00000000-0005-0000-0000-00005F2A0000}"/>
    <cellStyle name="40% - Ênfase2 2 2 3_DEVOLUÇÃO DE COMPETENCIA" xfId="11460" xr:uid="{00000000-0005-0000-0000-0000602A0000}"/>
    <cellStyle name="40% - Ênfase2 2 2 4" xfId="11461" xr:uid="{00000000-0005-0000-0000-0000612A0000}"/>
    <cellStyle name="40% - Ênfase2 2 2 4 2" xfId="11462" xr:uid="{00000000-0005-0000-0000-0000622A0000}"/>
    <cellStyle name="40% - Ênfase2 2 2 4_DEVOLUÇÃO DE COMPETENCIA" xfId="11463" xr:uid="{00000000-0005-0000-0000-0000632A0000}"/>
    <cellStyle name="40% - Ênfase2 2 2 5" xfId="11464" xr:uid="{00000000-0005-0000-0000-0000642A0000}"/>
    <cellStyle name="40% - Ênfase2 2 2 6" xfId="11465" xr:uid="{00000000-0005-0000-0000-0000652A0000}"/>
    <cellStyle name="40% - Ênfase2 2 2 7" xfId="11466" xr:uid="{00000000-0005-0000-0000-0000662A0000}"/>
    <cellStyle name="40% - Ênfase2 2 2_Base Conta" xfId="11467" xr:uid="{00000000-0005-0000-0000-0000672A0000}"/>
    <cellStyle name="40% - Ênfase2 2 3" xfId="11468" xr:uid="{00000000-0005-0000-0000-0000682A0000}"/>
    <cellStyle name="40% - Ênfase2 2 4" xfId="11469" xr:uid="{00000000-0005-0000-0000-0000692A0000}"/>
    <cellStyle name="40% - Ênfase2 2_ADM DEZ" xfId="11470" xr:uid="{00000000-0005-0000-0000-00006A2A0000}"/>
    <cellStyle name="40% - Ênfase2 3" xfId="11471" xr:uid="{00000000-0005-0000-0000-00006B2A0000}"/>
    <cellStyle name="40% - Ênfase2 3 2" xfId="11472" xr:uid="{00000000-0005-0000-0000-00006C2A0000}"/>
    <cellStyle name="40% - Ênfase2 3 2 2" xfId="11473" xr:uid="{00000000-0005-0000-0000-00006D2A0000}"/>
    <cellStyle name="40% - Ênfase2 3 2 3" xfId="11474" xr:uid="{00000000-0005-0000-0000-00006E2A0000}"/>
    <cellStyle name="40% - Ênfase2 3 3" xfId="11475" xr:uid="{00000000-0005-0000-0000-00006F2A0000}"/>
    <cellStyle name="40% - Ênfase2 3 4" xfId="11476" xr:uid="{00000000-0005-0000-0000-0000702A0000}"/>
    <cellStyle name="40% - Ênfase2 3_ADM DEZ" xfId="11477" xr:uid="{00000000-0005-0000-0000-0000712A0000}"/>
    <cellStyle name="40% - Ênfase2 4" xfId="11478" xr:uid="{00000000-0005-0000-0000-0000722A0000}"/>
    <cellStyle name="40% - Ênfase2 4 2" xfId="11479" xr:uid="{00000000-0005-0000-0000-0000732A0000}"/>
    <cellStyle name="40% - Ênfase2 4 2 2" xfId="11480" xr:uid="{00000000-0005-0000-0000-0000742A0000}"/>
    <cellStyle name="40% - Ênfase2 4 2 3" xfId="11481" xr:uid="{00000000-0005-0000-0000-0000752A0000}"/>
    <cellStyle name="40% - Ênfase2 4 3" xfId="11482" xr:uid="{00000000-0005-0000-0000-0000762A0000}"/>
    <cellStyle name="40% - Ênfase2 4 4" xfId="11483" xr:uid="{00000000-0005-0000-0000-0000772A0000}"/>
    <cellStyle name="40% - Ênfase2 4_ADM DEZ" xfId="11484" xr:uid="{00000000-0005-0000-0000-0000782A0000}"/>
    <cellStyle name="40% - Ênfase2 5" xfId="11485" xr:uid="{00000000-0005-0000-0000-0000792A0000}"/>
    <cellStyle name="40% - Ênfase2 5 2" xfId="11486" xr:uid="{00000000-0005-0000-0000-00007A2A0000}"/>
    <cellStyle name="40% - Ênfase2 5 2 2" xfId="11487" xr:uid="{00000000-0005-0000-0000-00007B2A0000}"/>
    <cellStyle name="40% - Ênfase2 5 2 3" xfId="11488" xr:uid="{00000000-0005-0000-0000-00007C2A0000}"/>
    <cellStyle name="40% - Ênfase2 5 3" xfId="11489" xr:uid="{00000000-0005-0000-0000-00007D2A0000}"/>
    <cellStyle name="40% - Ênfase2 5 4" xfId="11490" xr:uid="{00000000-0005-0000-0000-00007E2A0000}"/>
    <cellStyle name="40% - Ênfase2 5_ADM DEZ" xfId="11491" xr:uid="{00000000-0005-0000-0000-00007F2A0000}"/>
    <cellStyle name="40% - Ênfase2 6" xfId="11492" xr:uid="{00000000-0005-0000-0000-0000802A0000}"/>
    <cellStyle name="40% - Ênfase2 6 2" xfId="11493" xr:uid="{00000000-0005-0000-0000-0000812A0000}"/>
    <cellStyle name="40% - Ênfase2 6 2 2" xfId="11494" xr:uid="{00000000-0005-0000-0000-0000822A0000}"/>
    <cellStyle name="40% - Ênfase2 6 2 3" xfId="11495" xr:uid="{00000000-0005-0000-0000-0000832A0000}"/>
    <cellStyle name="40% - Ênfase2 6 3" xfId="11496" xr:uid="{00000000-0005-0000-0000-0000842A0000}"/>
    <cellStyle name="40% - Ênfase2 6 4" xfId="11497" xr:uid="{00000000-0005-0000-0000-0000852A0000}"/>
    <cellStyle name="40% - Ênfase2 6_ADM DEZ" xfId="11498" xr:uid="{00000000-0005-0000-0000-0000862A0000}"/>
    <cellStyle name="40% - Ênfase2 7" xfId="11499" xr:uid="{00000000-0005-0000-0000-0000872A0000}"/>
    <cellStyle name="40% - Ênfase2 8" xfId="11500" xr:uid="{00000000-0005-0000-0000-0000882A0000}"/>
    <cellStyle name="40% - Ênfase2 8 2" xfId="11501" xr:uid="{00000000-0005-0000-0000-0000892A0000}"/>
    <cellStyle name="40% - Ênfase2 8 3" xfId="11502" xr:uid="{00000000-0005-0000-0000-00008A2A0000}"/>
    <cellStyle name="40% - Ênfase2 9" xfId="11503" xr:uid="{00000000-0005-0000-0000-00008B2A0000}"/>
    <cellStyle name="40% - Ênfase2 9 2" xfId="11504" xr:uid="{00000000-0005-0000-0000-00008C2A0000}"/>
    <cellStyle name="40% - Ênfase2 9 3" xfId="11505" xr:uid="{00000000-0005-0000-0000-00008D2A0000}"/>
    <cellStyle name="40% - Ênfase3 10" xfId="11506" xr:uid="{00000000-0005-0000-0000-00008E2A0000}"/>
    <cellStyle name="40% - Ênfase3 10 2" xfId="11507" xr:uid="{00000000-0005-0000-0000-00008F2A0000}"/>
    <cellStyle name="40% - Ênfase3 10 2 2" xfId="11508" xr:uid="{00000000-0005-0000-0000-0000902A0000}"/>
    <cellStyle name="40% - Ênfase3 10 2 3" xfId="11509" xr:uid="{00000000-0005-0000-0000-0000912A0000}"/>
    <cellStyle name="40% - Ênfase3 10 2 4" xfId="11510" xr:uid="{00000000-0005-0000-0000-0000922A0000}"/>
    <cellStyle name="40% - Ênfase3 10 3" xfId="11511" xr:uid="{00000000-0005-0000-0000-0000932A0000}"/>
    <cellStyle name="40% - Ênfase3 10_DEVOLUÇÃO DE COMPETENCIA" xfId="11512" xr:uid="{00000000-0005-0000-0000-0000942A0000}"/>
    <cellStyle name="40% - Ênfase3 11" xfId="11513" xr:uid="{00000000-0005-0000-0000-0000952A0000}"/>
    <cellStyle name="40% - Ênfase3 11 2" xfId="11514" xr:uid="{00000000-0005-0000-0000-0000962A0000}"/>
    <cellStyle name="40% - Ênfase3 11 3" xfId="11515" xr:uid="{00000000-0005-0000-0000-0000972A0000}"/>
    <cellStyle name="40% - Ênfase3 11_DEVOLUÇÃO DE COMPETENCIA" xfId="11516" xr:uid="{00000000-0005-0000-0000-0000982A0000}"/>
    <cellStyle name="40% - Ênfase3 12" xfId="11517" xr:uid="{00000000-0005-0000-0000-0000992A0000}"/>
    <cellStyle name="40% - Ênfase3 12 2" xfId="11518" xr:uid="{00000000-0005-0000-0000-00009A2A0000}"/>
    <cellStyle name="40% - Ênfase3 12 3" xfId="11519" xr:uid="{00000000-0005-0000-0000-00009B2A0000}"/>
    <cellStyle name="40% - Ênfase3 12_DEVOLUÇÃO DE COMPETENCIA" xfId="11520" xr:uid="{00000000-0005-0000-0000-00009C2A0000}"/>
    <cellStyle name="40% - Ênfase3 13" xfId="11521" xr:uid="{00000000-0005-0000-0000-00009D2A0000}"/>
    <cellStyle name="40% - Ênfase3 14" xfId="11522" xr:uid="{00000000-0005-0000-0000-00009E2A0000}"/>
    <cellStyle name="40% - Ênfase3 15" xfId="78" xr:uid="{00000000-0005-0000-0000-00009F2A0000}"/>
    <cellStyle name="40% - Ênfase3 2" xfId="447" xr:uid="{00000000-0005-0000-0000-0000A02A0000}"/>
    <cellStyle name="40% - Ênfase3 2 2" xfId="448" xr:uid="{00000000-0005-0000-0000-0000A12A0000}"/>
    <cellStyle name="40% - Ênfase3 2 2 2" xfId="11523" xr:uid="{00000000-0005-0000-0000-0000A22A0000}"/>
    <cellStyle name="40% - Ênfase3 2 2 3" xfId="11524" xr:uid="{00000000-0005-0000-0000-0000A32A0000}"/>
    <cellStyle name="40% - Ênfase3 2 2 3 2" xfId="11525" xr:uid="{00000000-0005-0000-0000-0000A42A0000}"/>
    <cellStyle name="40% - Ênfase3 2 2 3_DEVOLUÇÃO DE COMPETENCIA" xfId="11526" xr:uid="{00000000-0005-0000-0000-0000A52A0000}"/>
    <cellStyle name="40% - Ênfase3 2 2 4" xfId="11527" xr:uid="{00000000-0005-0000-0000-0000A62A0000}"/>
    <cellStyle name="40% - Ênfase3 2 2 4 2" xfId="11528" xr:uid="{00000000-0005-0000-0000-0000A72A0000}"/>
    <cellStyle name="40% - Ênfase3 2 2 4_DEVOLUÇÃO DE COMPETENCIA" xfId="11529" xr:uid="{00000000-0005-0000-0000-0000A82A0000}"/>
    <cellStyle name="40% - Ênfase3 2 2 5" xfId="11530" xr:uid="{00000000-0005-0000-0000-0000A92A0000}"/>
    <cellStyle name="40% - Ênfase3 2 2 6" xfId="11531" xr:uid="{00000000-0005-0000-0000-0000AA2A0000}"/>
    <cellStyle name="40% - Ênfase3 2 2 7" xfId="11532" xr:uid="{00000000-0005-0000-0000-0000AB2A0000}"/>
    <cellStyle name="40% - Ênfase3 2 2_Base Conta" xfId="11533" xr:uid="{00000000-0005-0000-0000-0000AC2A0000}"/>
    <cellStyle name="40% - Ênfase3 2 3" xfId="11534" xr:uid="{00000000-0005-0000-0000-0000AD2A0000}"/>
    <cellStyle name="40% - Ênfase3 2 4" xfId="11535" xr:uid="{00000000-0005-0000-0000-0000AE2A0000}"/>
    <cellStyle name="40% - Ênfase3 2_ADM DEZ" xfId="11536" xr:uid="{00000000-0005-0000-0000-0000AF2A0000}"/>
    <cellStyle name="40% - Ênfase3 3" xfId="11537" xr:uid="{00000000-0005-0000-0000-0000B02A0000}"/>
    <cellStyle name="40% - Ênfase3 3 2" xfId="11538" xr:uid="{00000000-0005-0000-0000-0000B12A0000}"/>
    <cellStyle name="40% - Ênfase3 3 2 2" xfId="11539" xr:uid="{00000000-0005-0000-0000-0000B22A0000}"/>
    <cellStyle name="40% - Ênfase3 3 2 3" xfId="11540" xr:uid="{00000000-0005-0000-0000-0000B32A0000}"/>
    <cellStyle name="40% - Ênfase3 3 2 4" xfId="11541" xr:uid="{00000000-0005-0000-0000-0000B42A0000}"/>
    <cellStyle name="40% - Ênfase3 3 2 5" xfId="11542" xr:uid="{00000000-0005-0000-0000-0000B52A0000}"/>
    <cellStyle name="40% - Ênfase3 3 2 6" xfId="11543" xr:uid="{00000000-0005-0000-0000-0000B62A0000}"/>
    <cellStyle name="40% - Ênfase3 3 3" xfId="11544" xr:uid="{00000000-0005-0000-0000-0000B72A0000}"/>
    <cellStyle name="40% - Ênfase3 3 4" xfId="11545" xr:uid="{00000000-0005-0000-0000-0000B82A0000}"/>
    <cellStyle name="40% - Ênfase3 3_ADM DEZ" xfId="11546" xr:uid="{00000000-0005-0000-0000-0000B92A0000}"/>
    <cellStyle name="40% - Ênfase3 4" xfId="11547" xr:uid="{00000000-0005-0000-0000-0000BA2A0000}"/>
    <cellStyle name="40% - Ênfase3 4 2" xfId="11548" xr:uid="{00000000-0005-0000-0000-0000BB2A0000}"/>
    <cellStyle name="40% - Ênfase3 4 2 2" xfId="11549" xr:uid="{00000000-0005-0000-0000-0000BC2A0000}"/>
    <cellStyle name="40% - Ênfase3 4 2 3" xfId="11550" xr:uid="{00000000-0005-0000-0000-0000BD2A0000}"/>
    <cellStyle name="40% - Ênfase3 4 2 4" xfId="11551" xr:uid="{00000000-0005-0000-0000-0000BE2A0000}"/>
    <cellStyle name="40% - Ênfase3 4 2 5" xfId="11552" xr:uid="{00000000-0005-0000-0000-0000BF2A0000}"/>
    <cellStyle name="40% - Ênfase3 4 2 6" xfId="11553" xr:uid="{00000000-0005-0000-0000-0000C02A0000}"/>
    <cellStyle name="40% - Ênfase3 4 3" xfId="11554" xr:uid="{00000000-0005-0000-0000-0000C12A0000}"/>
    <cellStyle name="40% - Ênfase3 4 4" xfId="11555" xr:uid="{00000000-0005-0000-0000-0000C22A0000}"/>
    <cellStyle name="40% - Ênfase3 4_ADM DEZ" xfId="11556" xr:uid="{00000000-0005-0000-0000-0000C32A0000}"/>
    <cellStyle name="40% - Ênfase3 5" xfId="11557" xr:uid="{00000000-0005-0000-0000-0000C42A0000}"/>
    <cellStyle name="40% - Ênfase3 5 2" xfId="11558" xr:uid="{00000000-0005-0000-0000-0000C52A0000}"/>
    <cellStyle name="40% - Ênfase3 5 2 2" xfId="11559" xr:uid="{00000000-0005-0000-0000-0000C62A0000}"/>
    <cellStyle name="40% - Ênfase3 5 2 3" xfId="11560" xr:uid="{00000000-0005-0000-0000-0000C72A0000}"/>
    <cellStyle name="40% - Ênfase3 5 2 4" xfId="11561" xr:uid="{00000000-0005-0000-0000-0000C82A0000}"/>
    <cellStyle name="40% - Ênfase3 5 2 5" xfId="11562" xr:uid="{00000000-0005-0000-0000-0000C92A0000}"/>
    <cellStyle name="40% - Ênfase3 5 2 6" xfId="11563" xr:uid="{00000000-0005-0000-0000-0000CA2A0000}"/>
    <cellStyle name="40% - Ênfase3 5 3" xfId="11564" xr:uid="{00000000-0005-0000-0000-0000CB2A0000}"/>
    <cellStyle name="40% - Ênfase3 5 4" xfId="11565" xr:uid="{00000000-0005-0000-0000-0000CC2A0000}"/>
    <cellStyle name="40% - Ênfase3 5_ADM DEZ" xfId="11566" xr:uid="{00000000-0005-0000-0000-0000CD2A0000}"/>
    <cellStyle name="40% - Ênfase3 6" xfId="11567" xr:uid="{00000000-0005-0000-0000-0000CE2A0000}"/>
    <cellStyle name="40% - Ênfase3 6 2" xfId="11568" xr:uid="{00000000-0005-0000-0000-0000CF2A0000}"/>
    <cellStyle name="40% - Ênfase3 6 2 2" xfId="11569" xr:uid="{00000000-0005-0000-0000-0000D02A0000}"/>
    <cellStyle name="40% - Ênfase3 6 2 3" xfId="11570" xr:uid="{00000000-0005-0000-0000-0000D12A0000}"/>
    <cellStyle name="40% - Ênfase3 6 2 4" xfId="11571" xr:uid="{00000000-0005-0000-0000-0000D22A0000}"/>
    <cellStyle name="40% - Ênfase3 6 2 5" xfId="11572" xr:uid="{00000000-0005-0000-0000-0000D32A0000}"/>
    <cellStyle name="40% - Ênfase3 6 2 6" xfId="11573" xr:uid="{00000000-0005-0000-0000-0000D42A0000}"/>
    <cellStyle name="40% - Ênfase3 6 3" xfId="11574" xr:uid="{00000000-0005-0000-0000-0000D52A0000}"/>
    <cellStyle name="40% - Ênfase3 6 4" xfId="11575" xr:uid="{00000000-0005-0000-0000-0000D62A0000}"/>
    <cellStyle name="40% - Ênfase3 6_ADM DEZ" xfId="11576" xr:uid="{00000000-0005-0000-0000-0000D72A0000}"/>
    <cellStyle name="40% - Ênfase3 7" xfId="11577" xr:uid="{00000000-0005-0000-0000-0000D82A0000}"/>
    <cellStyle name="40% - Ênfase3 7 2" xfId="11578" xr:uid="{00000000-0005-0000-0000-0000D92A0000}"/>
    <cellStyle name="40% - Ênfase3 7 2 2" xfId="11579" xr:uid="{00000000-0005-0000-0000-0000DA2A0000}"/>
    <cellStyle name="40% - Ênfase3 7_Plan5" xfId="11580" xr:uid="{00000000-0005-0000-0000-0000DB2A0000}"/>
    <cellStyle name="40% - Ênfase3 8" xfId="11581" xr:uid="{00000000-0005-0000-0000-0000DC2A0000}"/>
    <cellStyle name="40% - Ênfase3 8 2" xfId="11582" xr:uid="{00000000-0005-0000-0000-0000DD2A0000}"/>
    <cellStyle name="40% - Ênfase3 8 2 2" xfId="11583" xr:uid="{00000000-0005-0000-0000-0000DE2A0000}"/>
    <cellStyle name="40% - Ênfase3 8 2 3" xfId="11584" xr:uid="{00000000-0005-0000-0000-0000DF2A0000}"/>
    <cellStyle name="40% - Ênfase3 8 2 4" xfId="11585" xr:uid="{00000000-0005-0000-0000-0000E02A0000}"/>
    <cellStyle name="40% - Ênfase3 8 3" xfId="11586" xr:uid="{00000000-0005-0000-0000-0000E12A0000}"/>
    <cellStyle name="40% - Ênfase3 8_DEVOLUÇÃO DE COMPETENCIA" xfId="11587" xr:uid="{00000000-0005-0000-0000-0000E22A0000}"/>
    <cellStyle name="40% - Ênfase3 9" xfId="11588" xr:uid="{00000000-0005-0000-0000-0000E32A0000}"/>
    <cellStyle name="40% - Ênfase3 9 2" xfId="11589" xr:uid="{00000000-0005-0000-0000-0000E42A0000}"/>
    <cellStyle name="40% - Ênfase3 9 2 2" xfId="11590" xr:uid="{00000000-0005-0000-0000-0000E52A0000}"/>
    <cellStyle name="40% - Ênfase3 9 2 3" xfId="11591" xr:uid="{00000000-0005-0000-0000-0000E62A0000}"/>
    <cellStyle name="40% - Ênfase3 9 2 4" xfId="11592" xr:uid="{00000000-0005-0000-0000-0000E72A0000}"/>
    <cellStyle name="40% - Ênfase3 9 3" xfId="11593" xr:uid="{00000000-0005-0000-0000-0000E82A0000}"/>
    <cellStyle name="40% - Ênfase3 9_DEVOLUÇÃO DE COMPETENCIA" xfId="11594" xr:uid="{00000000-0005-0000-0000-0000E92A0000}"/>
    <cellStyle name="40% - Ênfase4 10" xfId="11595" xr:uid="{00000000-0005-0000-0000-0000EA2A0000}"/>
    <cellStyle name="40% - Ênfase4 10 2" xfId="11596" xr:uid="{00000000-0005-0000-0000-0000EB2A0000}"/>
    <cellStyle name="40% - Ênfase4 10 3" xfId="11597" xr:uid="{00000000-0005-0000-0000-0000EC2A0000}"/>
    <cellStyle name="40% - Ênfase4 11" xfId="11598" xr:uid="{00000000-0005-0000-0000-0000ED2A0000}"/>
    <cellStyle name="40% - Ênfase4 11 2" xfId="11599" xr:uid="{00000000-0005-0000-0000-0000EE2A0000}"/>
    <cellStyle name="40% - Ênfase4 11 3" xfId="11600" xr:uid="{00000000-0005-0000-0000-0000EF2A0000}"/>
    <cellStyle name="40% - Ênfase4 12" xfId="11601" xr:uid="{00000000-0005-0000-0000-0000F02A0000}"/>
    <cellStyle name="40% - Ênfase4 12 2" xfId="11602" xr:uid="{00000000-0005-0000-0000-0000F12A0000}"/>
    <cellStyle name="40% - Ênfase4 12 3" xfId="11603" xr:uid="{00000000-0005-0000-0000-0000F22A0000}"/>
    <cellStyle name="40% - Ênfase4 13" xfId="11604" xr:uid="{00000000-0005-0000-0000-0000F32A0000}"/>
    <cellStyle name="40% - Ênfase4 14" xfId="11605" xr:uid="{00000000-0005-0000-0000-0000F42A0000}"/>
    <cellStyle name="40% - Ênfase4 15" xfId="79" xr:uid="{00000000-0005-0000-0000-0000F52A0000}"/>
    <cellStyle name="40% - Ênfase4 2" xfId="449" xr:uid="{00000000-0005-0000-0000-0000F62A0000}"/>
    <cellStyle name="40% - Ênfase4 2 2" xfId="450" xr:uid="{00000000-0005-0000-0000-0000F72A0000}"/>
    <cellStyle name="40% - Ênfase4 2 2 2" xfId="11606" xr:uid="{00000000-0005-0000-0000-0000F82A0000}"/>
    <cellStyle name="40% - Ênfase4 2 2 3" xfId="11607" xr:uid="{00000000-0005-0000-0000-0000F92A0000}"/>
    <cellStyle name="40% - Ênfase4 2 2 3 2" xfId="11608" xr:uid="{00000000-0005-0000-0000-0000FA2A0000}"/>
    <cellStyle name="40% - Ênfase4 2 2 3_DEVOLUÇÃO DE COMPETENCIA" xfId="11609" xr:uid="{00000000-0005-0000-0000-0000FB2A0000}"/>
    <cellStyle name="40% - Ênfase4 2 2 4" xfId="11610" xr:uid="{00000000-0005-0000-0000-0000FC2A0000}"/>
    <cellStyle name="40% - Ênfase4 2 2 4 2" xfId="11611" xr:uid="{00000000-0005-0000-0000-0000FD2A0000}"/>
    <cellStyle name="40% - Ênfase4 2 2 4_DEVOLUÇÃO DE COMPETENCIA" xfId="11612" xr:uid="{00000000-0005-0000-0000-0000FE2A0000}"/>
    <cellStyle name="40% - Ênfase4 2 2 5" xfId="11613" xr:uid="{00000000-0005-0000-0000-0000FF2A0000}"/>
    <cellStyle name="40% - Ênfase4 2 2 6" xfId="11614" xr:uid="{00000000-0005-0000-0000-0000002B0000}"/>
    <cellStyle name="40% - Ênfase4 2 2 7" xfId="11615" xr:uid="{00000000-0005-0000-0000-0000012B0000}"/>
    <cellStyle name="40% - Ênfase4 2 2_Base Conta" xfId="11616" xr:uid="{00000000-0005-0000-0000-0000022B0000}"/>
    <cellStyle name="40% - Ênfase4 2 3" xfId="11617" xr:uid="{00000000-0005-0000-0000-0000032B0000}"/>
    <cellStyle name="40% - Ênfase4 2 4" xfId="11618" xr:uid="{00000000-0005-0000-0000-0000042B0000}"/>
    <cellStyle name="40% - Ênfase4 2_ADM DEZ" xfId="11619" xr:uid="{00000000-0005-0000-0000-0000052B0000}"/>
    <cellStyle name="40% - Ênfase4 3" xfId="11620" xr:uid="{00000000-0005-0000-0000-0000062B0000}"/>
    <cellStyle name="40% - Ênfase4 3 2" xfId="11621" xr:uid="{00000000-0005-0000-0000-0000072B0000}"/>
    <cellStyle name="40% - Ênfase4 3 2 2" xfId="11622" xr:uid="{00000000-0005-0000-0000-0000082B0000}"/>
    <cellStyle name="40% - Ênfase4 3 2 3" xfId="11623" xr:uid="{00000000-0005-0000-0000-0000092B0000}"/>
    <cellStyle name="40% - Ênfase4 3 3" xfId="11624" xr:uid="{00000000-0005-0000-0000-00000A2B0000}"/>
    <cellStyle name="40% - Ênfase4 3 4" xfId="11625" xr:uid="{00000000-0005-0000-0000-00000B2B0000}"/>
    <cellStyle name="40% - Ênfase4 3_ADM DEZ" xfId="11626" xr:uid="{00000000-0005-0000-0000-00000C2B0000}"/>
    <cellStyle name="40% - Ênfase4 4" xfId="11627" xr:uid="{00000000-0005-0000-0000-00000D2B0000}"/>
    <cellStyle name="40% - Ênfase4 4 2" xfId="11628" xr:uid="{00000000-0005-0000-0000-00000E2B0000}"/>
    <cellStyle name="40% - Ênfase4 4 2 2" xfId="11629" xr:uid="{00000000-0005-0000-0000-00000F2B0000}"/>
    <cellStyle name="40% - Ênfase4 4 2 3" xfId="11630" xr:uid="{00000000-0005-0000-0000-0000102B0000}"/>
    <cellStyle name="40% - Ênfase4 4 3" xfId="11631" xr:uid="{00000000-0005-0000-0000-0000112B0000}"/>
    <cellStyle name="40% - Ênfase4 4 4" xfId="11632" xr:uid="{00000000-0005-0000-0000-0000122B0000}"/>
    <cellStyle name="40% - Ênfase4 4_ADM DEZ" xfId="11633" xr:uid="{00000000-0005-0000-0000-0000132B0000}"/>
    <cellStyle name="40% - Ênfase4 5" xfId="11634" xr:uid="{00000000-0005-0000-0000-0000142B0000}"/>
    <cellStyle name="40% - Ênfase4 5 2" xfId="11635" xr:uid="{00000000-0005-0000-0000-0000152B0000}"/>
    <cellStyle name="40% - Ênfase4 5 2 2" xfId="11636" xr:uid="{00000000-0005-0000-0000-0000162B0000}"/>
    <cellStyle name="40% - Ênfase4 5 2 3" xfId="11637" xr:uid="{00000000-0005-0000-0000-0000172B0000}"/>
    <cellStyle name="40% - Ênfase4 5 3" xfId="11638" xr:uid="{00000000-0005-0000-0000-0000182B0000}"/>
    <cellStyle name="40% - Ênfase4 5 4" xfId="11639" xr:uid="{00000000-0005-0000-0000-0000192B0000}"/>
    <cellStyle name="40% - Ênfase4 5_ADM DEZ" xfId="11640" xr:uid="{00000000-0005-0000-0000-00001A2B0000}"/>
    <cellStyle name="40% - Ênfase4 6" xfId="11641" xr:uid="{00000000-0005-0000-0000-00001B2B0000}"/>
    <cellStyle name="40% - Ênfase4 6 2" xfId="11642" xr:uid="{00000000-0005-0000-0000-00001C2B0000}"/>
    <cellStyle name="40% - Ênfase4 6 2 2" xfId="11643" xr:uid="{00000000-0005-0000-0000-00001D2B0000}"/>
    <cellStyle name="40% - Ênfase4 6 2 3" xfId="11644" xr:uid="{00000000-0005-0000-0000-00001E2B0000}"/>
    <cellStyle name="40% - Ênfase4 6 3" xfId="11645" xr:uid="{00000000-0005-0000-0000-00001F2B0000}"/>
    <cellStyle name="40% - Ênfase4 6 4" xfId="11646" xr:uid="{00000000-0005-0000-0000-0000202B0000}"/>
    <cellStyle name="40% - Ênfase4 6_ADM DEZ" xfId="11647" xr:uid="{00000000-0005-0000-0000-0000212B0000}"/>
    <cellStyle name="40% - Ênfase4 7" xfId="11648" xr:uid="{00000000-0005-0000-0000-0000222B0000}"/>
    <cellStyle name="40% - Ênfase4 8" xfId="11649" xr:uid="{00000000-0005-0000-0000-0000232B0000}"/>
    <cellStyle name="40% - Ênfase4 8 2" xfId="11650" xr:uid="{00000000-0005-0000-0000-0000242B0000}"/>
    <cellStyle name="40% - Ênfase4 8 3" xfId="11651" xr:uid="{00000000-0005-0000-0000-0000252B0000}"/>
    <cellStyle name="40% - Ênfase4 9" xfId="11652" xr:uid="{00000000-0005-0000-0000-0000262B0000}"/>
    <cellStyle name="40% - Ênfase4 9 2" xfId="11653" xr:uid="{00000000-0005-0000-0000-0000272B0000}"/>
    <cellStyle name="40% - Ênfase4 9 3" xfId="11654" xr:uid="{00000000-0005-0000-0000-0000282B0000}"/>
    <cellStyle name="40% - Ênfase5 10" xfId="11655" xr:uid="{00000000-0005-0000-0000-0000292B0000}"/>
    <cellStyle name="40% - Ênfase5 10 2" xfId="11656" xr:uid="{00000000-0005-0000-0000-00002A2B0000}"/>
    <cellStyle name="40% - Ênfase5 10 3" xfId="11657" xr:uid="{00000000-0005-0000-0000-00002B2B0000}"/>
    <cellStyle name="40% - Ênfase5 11" xfId="11658" xr:uid="{00000000-0005-0000-0000-00002C2B0000}"/>
    <cellStyle name="40% - Ênfase5 11 2" xfId="11659" xr:uid="{00000000-0005-0000-0000-00002D2B0000}"/>
    <cellStyle name="40% - Ênfase5 11 3" xfId="11660" xr:uid="{00000000-0005-0000-0000-00002E2B0000}"/>
    <cellStyle name="40% - Ênfase5 12" xfId="11661" xr:uid="{00000000-0005-0000-0000-00002F2B0000}"/>
    <cellStyle name="40% - Ênfase5 12 2" xfId="11662" xr:uid="{00000000-0005-0000-0000-0000302B0000}"/>
    <cellStyle name="40% - Ênfase5 12 3" xfId="11663" xr:uid="{00000000-0005-0000-0000-0000312B0000}"/>
    <cellStyle name="40% - Ênfase5 13" xfId="11664" xr:uid="{00000000-0005-0000-0000-0000322B0000}"/>
    <cellStyle name="40% - Ênfase5 14" xfId="11665" xr:uid="{00000000-0005-0000-0000-0000332B0000}"/>
    <cellStyle name="40% - Ênfase5 15" xfId="80" xr:uid="{00000000-0005-0000-0000-0000342B0000}"/>
    <cellStyle name="40% - Ênfase5 2" xfId="451" xr:uid="{00000000-0005-0000-0000-0000352B0000}"/>
    <cellStyle name="40% - Ênfase5 2 2" xfId="452" xr:uid="{00000000-0005-0000-0000-0000362B0000}"/>
    <cellStyle name="40% - Ênfase5 2 2 2" xfId="11666" xr:uid="{00000000-0005-0000-0000-0000372B0000}"/>
    <cellStyle name="40% - Ênfase5 2 2 3" xfId="11667" xr:uid="{00000000-0005-0000-0000-0000382B0000}"/>
    <cellStyle name="40% - Ênfase5 2 2 3 2" xfId="11668" xr:uid="{00000000-0005-0000-0000-0000392B0000}"/>
    <cellStyle name="40% - Ênfase5 2 2 3_DEVOLUÇÃO DE COMPETENCIA" xfId="11669" xr:uid="{00000000-0005-0000-0000-00003A2B0000}"/>
    <cellStyle name="40% - Ênfase5 2 2 4" xfId="11670" xr:uid="{00000000-0005-0000-0000-00003B2B0000}"/>
    <cellStyle name="40% - Ênfase5 2 2 4 2" xfId="11671" xr:uid="{00000000-0005-0000-0000-00003C2B0000}"/>
    <cellStyle name="40% - Ênfase5 2 2 4_DEVOLUÇÃO DE COMPETENCIA" xfId="11672" xr:uid="{00000000-0005-0000-0000-00003D2B0000}"/>
    <cellStyle name="40% - Ênfase5 2 2 5" xfId="11673" xr:uid="{00000000-0005-0000-0000-00003E2B0000}"/>
    <cellStyle name="40% - Ênfase5 2 2 6" xfId="11674" xr:uid="{00000000-0005-0000-0000-00003F2B0000}"/>
    <cellStyle name="40% - Ênfase5 2 2 7" xfId="11675" xr:uid="{00000000-0005-0000-0000-0000402B0000}"/>
    <cellStyle name="40% - Ênfase5 2 2_Base Conta" xfId="11676" xr:uid="{00000000-0005-0000-0000-0000412B0000}"/>
    <cellStyle name="40% - Ênfase5 2 3" xfId="11677" xr:uid="{00000000-0005-0000-0000-0000422B0000}"/>
    <cellStyle name="40% - Ênfase5 2 4" xfId="11678" xr:uid="{00000000-0005-0000-0000-0000432B0000}"/>
    <cellStyle name="40% - Ênfase5 2_ADM DEZ" xfId="11679" xr:uid="{00000000-0005-0000-0000-0000442B0000}"/>
    <cellStyle name="40% - Ênfase5 3" xfId="11680" xr:uid="{00000000-0005-0000-0000-0000452B0000}"/>
    <cellStyle name="40% - Ênfase5 3 2" xfId="11681" xr:uid="{00000000-0005-0000-0000-0000462B0000}"/>
    <cellStyle name="40% - Ênfase5 3 2 2" xfId="11682" xr:uid="{00000000-0005-0000-0000-0000472B0000}"/>
    <cellStyle name="40% - Ênfase5 3 2 3" xfId="11683" xr:uid="{00000000-0005-0000-0000-0000482B0000}"/>
    <cellStyle name="40% - Ênfase5 3 3" xfId="11684" xr:uid="{00000000-0005-0000-0000-0000492B0000}"/>
    <cellStyle name="40% - Ênfase5 3 4" xfId="11685" xr:uid="{00000000-0005-0000-0000-00004A2B0000}"/>
    <cellStyle name="40% - Ênfase5 3_ADM DEZ" xfId="11686" xr:uid="{00000000-0005-0000-0000-00004B2B0000}"/>
    <cellStyle name="40% - Ênfase5 4" xfId="11687" xr:uid="{00000000-0005-0000-0000-00004C2B0000}"/>
    <cellStyle name="40% - Ênfase5 4 2" xfId="11688" xr:uid="{00000000-0005-0000-0000-00004D2B0000}"/>
    <cellStyle name="40% - Ênfase5 4 2 2" xfId="11689" xr:uid="{00000000-0005-0000-0000-00004E2B0000}"/>
    <cellStyle name="40% - Ênfase5 4 2 3" xfId="11690" xr:uid="{00000000-0005-0000-0000-00004F2B0000}"/>
    <cellStyle name="40% - Ênfase5 4 3" xfId="11691" xr:uid="{00000000-0005-0000-0000-0000502B0000}"/>
    <cellStyle name="40% - Ênfase5 4 4" xfId="11692" xr:uid="{00000000-0005-0000-0000-0000512B0000}"/>
    <cellStyle name="40% - Ênfase5 4_ADM DEZ" xfId="11693" xr:uid="{00000000-0005-0000-0000-0000522B0000}"/>
    <cellStyle name="40% - Ênfase5 5" xfId="11694" xr:uid="{00000000-0005-0000-0000-0000532B0000}"/>
    <cellStyle name="40% - Ênfase5 5 2" xfId="11695" xr:uid="{00000000-0005-0000-0000-0000542B0000}"/>
    <cellStyle name="40% - Ênfase5 5 2 2" xfId="11696" xr:uid="{00000000-0005-0000-0000-0000552B0000}"/>
    <cellStyle name="40% - Ênfase5 5 2 3" xfId="11697" xr:uid="{00000000-0005-0000-0000-0000562B0000}"/>
    <cellStyle name="40% - Ênfase5 5 3" xfId="11698" xr:uid="{00000000-0005-0000-0000-0000572B0000}"/>
    <cellStyle name="40% - Ênfase5 5 4" xfId="11699" xr:uid="{00000000-0005-0000-0000-0000582B0000}"/>
    <cellStyle name="40% - Ênfase5 5_ADM DEZ" xfId="11700" xr:uid="{00000000-0005-0000-0000-0000592B0000}"/>
    <cellStyle name="40% - Ênfase5 6" xfId="11701" xr:uid="{00000000-0005-0000-0000-00005A2B0000}"/>
    <cellStyle name="40% - Ênfase5 6 2" xfId="11702" xr:uid="{00000000-0005-0000-0000-00005B2B0000}"/>
    <cellStyle name="40% - Ênfase5 6 2 2" xfId="11703" xr:uid="{00000000-0005-0000-0000-00005C2B0000}"/>
    <cellStyle name="40% - Ênfase5 6 2 3" xfId="11704" xr:uid="{00000000-0005-0000-0000-00005D2B0000}"/>
    <cellStyle name="40% - Ênfase5 6 3" xfId="11705" xr:uid="{00000000-0005-0000-0000-00005E2B0000}"/>
    <cellStyle name="40% - Ênfase5 6 4" xfId="11706" xr:uid="{00000000-0005-0000-0000-00005F2B0000}"/>
    <cellStyle name="40% - Ênfase5 6_ADM DEZ" xfId="11707" xr:uid="{00000000-0005-0000-0000-0000602B0000}"/>
    <cellStyle name="40% - Ênfase5 7" xfId="11708" xr:uid="{00000000-0005-0000-0000-0000612B0000}"/>
    <cellStyle name="40% - Ênfase5 8" xfId="11709" xr:uid="{00000000-0005-0000-0000-0000622B0000}"/>
    <cellStyle name="40% - Ênfase5 8 2" xfId="11710" xr:uid="{00000000-0005-0000-0000-0000632B0000}"/>
    <cellStyle name="40% - Ênfase5 8 3" xfId="11711" xr:uid="{00000000-0005-0000-0000-0000642B0000}"/>
    <cellStyle name="40% - Ênfase5 9" xfId="11712" xr:uid="{00000000-0005-0000-0000-0000652B0000}"/>
    <cellStyle name="40% - Ênfase5 9 2" xfId="11713" xr:uid="{00000000-0005-0000-0000-0000662B0000}"/>
    <cellStyle name="40% - Ênfase5 9 3" xfId="11714" xr:uid="{00000000-0005-0000-0000-0000672B0000}"/>
    <cellStyle name="40% - Ênfase6 10" xfId="11715" xr:uid="{00000000-0005-0000-0000-0000682B0000}"/>
    <cellStyle name="40% - Ênfase6 10 2" xfId="11716" xr:uid="{00000000-0005-0000-0000-0000692B0000}"/>
    <cellStyle name="40% - Ênfase6 10 3" xfId="11717" xr:uid="{00000000-0005-0000-0000-00006A2B0000}"/>
    <cellStyle name="40% - Ênfase6 11" xfId="11718" xr:uid="{00000000-0005-0000-0000-00006B2B0000}"/>
    <cellStyle name="40% - Ênfase6 11 2" xfId="11719" xr:uid="{00000000-0005-0000-0000-00006C2B0000}"/>
    <cellStyle name="40% - Ênfase6 11 3" xfId="11720" xr:uid="{00000000-0005-0000-0000-00006D2B0000}"/>
    <cellStyle name="40% - Ênfase6 12" xfId="11721" xr:uid="{00000000-0005-0000-0000-00006E2B0000}"/>
    <cellStyle name="40% - Ênfase6 12 2" xfId="11722" xr:uid="{00000000-0005-0000-0000-00006F2B0000}"/>
    <cellStyle name="40% - Ênfase6 12 3" xfId="11723" xr:uid="{00000000-0005-0000-0000-0000702B0000}"/>
    <cellStyle name="40% - Ênfase6 13" xfId="11724" xr:uid="{00000000-0005-0000-0000-0000712B0000}"/>
    <cellStyle name="40% - Ênfase6 14" xfId="11725" xr:uid="{00000000-0005-0000-0000-0000722B0000}"/>
    <cellStyle name="40% - Ênfase6 15" xfId="81" xr:uid="{00000000-0005-0000-0000-0000732B0000}"/>
    <cellStyle name="40% - Ênfase6 2" xfId="453" xr:uid="{00000000-0005-0000-0000-0000742B0000}"/>
    <cellStyle name="40% - Ênfase6 2 2" xfId="454" xr:uid="{00000000-0005-0000-0000-0000752B0000}"/>
    <cellStyle name="40% - Ênfase6 2 2 2" xfId="11726" xr:uid="{00000000-0005-0000-0000-0000762B0000}"/>
    <cellStyle name="40% - Ênfase6 2 2 3" xfId="11727" xr:uid="{00000000-0005-0000-0000-0000772B0000}"/>
    <cellStyle name="40% - Ênfase6 2 2 3 2" xfId="11728" xr:uid="{00000000-0005-0000-0000-0000782B0000}"/>
    <cellStyle name="40% - Ênfase6 2 2 3_DEVOLUÇÃO DE COMPETENCIA" xfId="11729" xr:uid="{00000000-0005-0000-0000-0000792B0000}"/>
    <cellStyle name="40% - Ênfase6 2 2 4" xfId="11730" xr:uid="{00000000-0005-0000-0000-00007A2B0000}"/>
    <cellStyle name="40% - Ênfase6 2 2 4 2" xfId="11731" xr:uid="{00000000-0005-0000-0000-00007B2B0000}"/>
    <cellStyle name="40% - Ênfase6 2 2 4_DEVOLUÇÃO DE COMPETENCIA" xfId="11732" xr:uid="{00000000-0005-0000-0000-00007C2B0000}"/>
    <cellStyle name="40% - Ênfase6 2 2 5" xfId="11733" xr:uid="{00000000-0005-0000-0000-00007D2B0000}"/>
    <cellStyle name="40% - Ênfase6 2 2 6" xfId="11734" xr:uid="{00000000-0005-0000-0000-00007E2B0000}"/>
    <cellStyle name="40% - Ênfase6 2 2 7" xfId="11735" xr:uid="{00000000-0005-0000-0000-00007F2B0000}"/>
    <cellStyle name="40% - Ênfase6 2 2_Base Conta" xfId="11736" xr:uid="{00000000-0005-0000-0000-0000802B0000}"/>
    <cellStyle name="40% - Ênfase6 2 3" xfId="11737" xr:uid="{00000000-0005-0000-0000-0000812B0000}"/>
    <cellStyle name="40% - Ênfase6 2 4" xfId="11738" xr:uid="{00000000-0005-0000-0000-0000822B0000}"/>
    <cellStyle name="40% - Ênfase6 2_ADM DEZ" xfId="11739" xr:uid="{00000000-0005-0000-0000-0000832B0000}"/>
    <cellStyle name="40% - Ênfase6 3" xfId="11740" xr:uid="{00000000-0005-0000-0000-0000842B0000}"/>
    <cellStyle name="40% - Ênfase6 3 2" xfId="11741" xr:uid="{00000000-0005-0000-0000-0000852B0000}"/>
    <cellStyle name="40% - Ênfase6 3 2 2" xfId="11742" xr:uid="{00000000-0005-0000-0000-0000862B0000}"/>
    <cellStyle name="40% - Ênfase6 3 2 3" xfId="11743" xr:uid="{00000000-0005-0000-0000-0000872B0000}"/>
    <cellStyle name="40% - Ênfase6 3 3" xfId="11744" xr:uid="{00000000-0005-0000-0000-0000882B0000}"/>
    <cellStyle name="40% - Ênfase6 3 4" xfId="11745" xr:uid="{00000000-0005-0000-0000-0000892B0000}"/>
    <cellStyle name="40% - Ênfase6 3_ADM DEZ" xfId="11746" xr:uid="{00000000-0005-0000-0000-00008A2B0000}"/>
    <cellStyle name="40% - Ênfase6 4" xfId="11747" xr:uid="{00000000-0005-0000-0000-00008B2B0000}"/>
    <cellStyle name="40% - Ênfase6 4 2" xfId="11748" xr:uid="{00000000-0005-0000-0000-00008C2B0000}"/>
    <cellStyle name="40% - Ênfase6 4 2 2" xfId="11749" xr:uid="{00000000-0005-0000-0000-00008D2B0000}"/>
    <cellStyle name="40% - Ênfase6 4 2 3" xfId="11750" xr:uid="{00000000-0005-0000-0000-00008E2B0000}"/>
    <cellStyle name="40% - Ênfase6 4 3" xfId="11751" xr:uid="{00000000-0005-0000-0000-00008F2B0000}"/>
    <cellStyle name="40% - Ênfase6 4 4" xfId="11752" xr:uid="{00000000-0005-0000-0000-0000902B0000}"/>
    <cellStyle name="40% - Ênfase6 4_ADM DEZ" xfId="11753" xr:uid="{00000000-0005-0000-0000-0000912B0000}"/>
    <cellStyle name="40% - Ênfase6 5" xfId="11754" xr:uid="{00000000-0005-0000-0000-0000922B0000}"/>
    <cellStyle name="40% - Ênfase6 5 2" xfId="11755" xr:uid="{00000000-0005-0000-0000-0000932B0000}"/>
    <cellStyle name="40% - Ênfase6 5 2 2" xfId="11756" xr:uid="{00000000-0005-0000-0000-0000942B0000}"/>
    <cellStyle name="40% - Ênfase6 5 2 3" xfId="11757" xr:uid="{00000000-0005-0000-0000-0000952B0000}"/>
    <cellStyle name="40% - Ênfase6 5 3" xfId="11758" xr:uid="{00000000-0005-0000-0000-0000962B0000}"/>
    <cellStyle name="40% - Ênfase6 5 4" xfId="11759" xr:uid="{00000000-0005-0000-0000-0000972B0000}"/>
    <cellStyle name="40% - Ênfase6 5_ADM DEZ" xfId="11760" xr:uid="{00000000-0005-0000-0000-0000982B0000}"/>
    <cellStyle name="40% - Ênfase6 6" xfId="11761" xr:uid="{00000000-0005-0000-0000-0000992B0000}"/>
    <cellStyle name="40% - Ênfase6 6 2" xfId="11762" xr:uid="{00000000-0005-0000-0000-00009A2B0000}"/>
    <cellStyle name="40% - Ênfase6 6 2 2" xfId="11763" xr:uid="{00000000-0005-0000-0000-00009B2B0000}"/>
    <cellStyle name="40% - Ênfase6 6 2 3" xfId="11764" xr:uid="{00000000-0005-0000-0000-00009C2B0000}"/>
    <cellStyle name="40% - Ênfase6 6 3" xfId="11765" xr:uid="{00000000-0005-0000-0000-00009D2B0000}"/>
    <cellStyle name="40% - Ênfase6 6 4" xfId="11766" xr:uid="{00000000-0005-0000-0000-00009E2B0000}"/>
    <cellStyle name="40% - Ênfase6 6_ADM DEZ" xfId="11767" xr:uid="{00000000-0005-0000-0000-00009F2B0000}"/>
    <cellStyle name="40% - Ênfase6 7" xfId="11768" xr:uid="{00000000-0005-0000-0000-0000A02B0000}"/>
    <cellStyle name="40% - Ênfase6 8" xfId="11769" xr:uid="{00000000-0005-0000-0000-0000A12B0000}"/>
    <cellStyle name="40% - Ênfase6 8 2" xfId="11770" xr:uid="{00000000-0005-0000-0000-0000A22B0000}"/>
    <cellStyle name="40% - Ênfase6 8 3" xfId="11771" xr:uid="{00000000-0005-0000-0000-0000A32B0000}"/>
    <cellStyle name="40% - Ênfase6 9" xfId="11772" xr:uid="{00000000-0005-0000-0000-0000A42B0000}"/>
    <cellStyle name="40% - Ênfase6 9 2" xfId="11773" xr:uid="{00000000-0005-0000-0000-0000A52B0000}"/>
    <cellStyle name="40% - Ênfase6 9 3" xfId="11774" xr:uid="{00000000-0005-0000-0000-0000A62B0000}"/>
    <cellStyle name="40% - Énfasis1" xfId="11775" xr:uid="{00000000-0005-0000-0000-0000A72B0000}"/>
    <cellStyle name="40% - Énfasis2" xfId="11776" xr:uid="{00000000-0005-0000-0000-0000A82B0000}"/>
    <cellStyle name="40% - Énfasis3" xfId="11777" xr:uid="{00000000-0005-0000-0000-0000A92B0000}"/>
    <cellStyle name="40% - Énfasis4" xfId="11778" xr:uid="{00000000-0005-0000-0000-0000AA2B0000}"/>
    <cellStyle name="40% - Énfasis5" xfId="11779" xr:uid="{00000000-0005-0000-0000-0000AB2B0000}"/>
    <cellStyle name="40% - Énfasis6" xfId="11780" xr:uid="{00000000-0005-0000-0000-0000AC2B0000}"/>
    <cellStyle name="40% - アクセント 1" xfId="11781" xr:uid="{00000000-0005-0000-0000-0000AD2B0000}"/>
    <cellStyle name="40% - アクセント 2" xfId="11782" xr:uid="{00000000-0005-0000-0000-0000AE2B0000}"/>
    <cellStyle name="40% - アクセント 3" xfId="11783" xr:uid="{00000000-0005-0000-0000-0000AF2B0000}"/>
    <cellStyle name="40% - アクセント 4" xfId="11784" xr:uid="{00000000-0005-0000-0000-0000B02B0000}"/>
    <cellStyle name="40% - アクセント 5" xfId="11785" xr:uid="{00000000-0005-0000-0000-0000B12B0000}"/>
    <cellStyle name="40% - アクセント 6" xfId="11786" xr:uid="{00000000-0005-0000-0000-0000B22B0000}"/>
    <cellStyle name="40% - 강조색1" xfId="11787" xr:uid="{00000000-0005-0000-0000-0000B32B0000}"/>
    <cellStyle name="40% - 강조색2" xfId="11788" xr:uid="{00000000-0005-0000-0000-0000B42B0000}"/>
    <cellStyle name="40% - 강조색3" xfId="11789" xr:uid="{00000000-0005-0000-0000-0000B52B0000}"/>
    <cellStyle name="40% - 강조색4" xfId="11790" xr:uid="{00000000-0005-0000-0000-0000B62B0000}"/>
    <cellStyle name="40% - 강조색5" xfId="11791" xr:uid="{00000000-0005-0000-0000-0000B72B0000}"/>
    <cellStyle name="40% - 강조색6" xfId="11792" xr:uid="{00000000-0005-0000-0000-0000B82B0000}"/>
    <cellStyle name="40% - 强调文字颜色 1" xfId="11793" xr:uid="{00000000-0005-0000-0000-0000B92B0000}"/>
    <cellStyle name="40% - 强调文字颜色 2" xfId="11794" xr:uid="{00000000-0005-0000-0000-0000BA2B0000}"/>
    <cellStyle name="40% - 强调文字颜色 3" xfId="11795" xr:uid="{00000000-0005-0000-0000-0000BB2B0000}"/>
    <cellStyle name="40% - 强调文字颜色 4" xfId="11796" xr:uid="{00000000-0005-0000-0000-0000BC2B0000}"/>
    <cellStyle name="40% - 强调文字颜色 5" xfId="11797" xr:uid="{00000000-0005-0000-0000-0000BD2B0000}"/>
    <cellStyle name="40% - 强调文字颜色 6" xfId="11798" xr:uid="{00000000-0005-0000-0000-0000BE2B0000}"/>
    <cellStyle name="60 % - Accent1" xfId="11799" xr:uid="{00000000-0005-0000-0000-0000BF2B0000}"/>
    <cellStyle name="60 % - Accent2" xfId="11800" xr:uid="{00000000-0005-0000-0000-0000C02B0000}"/>
    <cellStyle name="60 % - Accent3" xfId="11801" xr:uid="{00000000-0005-0000-0000-0000C12B0000}"/>
    <cellStyle name="60 % - Accent4" xfId="11802" xr:uid="{00000000-0005-0000-0000-0000C22B0000}"/>
    <cellStyle name="60 % - Accent5" xfId="11803" xr:uid="{00000000-0005-0000-0000-0000C32B0000}"/>
    <cellStyle name="60 % - Accent6" xfId="11804" xr:uid="{00000000-0005-0000-0000-0000C42B0000}"/>
    <cellStyle name="60% - Accent1" xfId="19" xr:uid="{9026E2E0-6FAD-413A-B393-B370F8450E33}"/>
    <cellStyle name="60% - Accent1 10" xfId="11805" xr:uid="{00000000-0005-0000-0000-0000C62B0000}"/>
    <cellStyle name="60% - Accent1 11" xfId="82" xr:uid="{00000000-0005-0000-0000-0000C72B0000}"/>
    <cellStyle name="60% - Accent1 2" xfId="11806" xr:uid="{00000000-0005-0000-0000-0000C82B0000}"/>
    <cellStyle name="60% - Accent1 2 2" xfId="11807" xr:uid="{00000000-0005-0000-0000-0000C92B0000}"/>
    <cellStyle name="60% - Accent1 2_DEVOLUÇÃO DE COMPETENCIA" xfId="11808" xr:uid="{00000000-0005-0000-0000-0000CA2B0000}"/>
    <cellStyle name="60% - Accent1 3" xfId="11809" xr:uid="{00000000-0005-0000-0000-0000CB2B0000}"/>
    <cellStyle name="60% - Accent1 4" xfId="11810" xr:uid="{00000000-0005-0000-0000-0000CC2B0000}"/>
    <cellStyle name="60% - Accent1 5" xfId="11811" xr:uid="{00000000-0005-0000-0000-0000CD2B0000}"/>
    <cellStyle name="60% - Accent1 6" xfId="11812" xr:uid="{00000000-0005-0000-0000-0000CE2B0000}"/>
    <cellStyle name="60% - Accent1 7" xfId="11813" xr:uid="{00000000-0005-0000-0000-0000CF2B0000}"/>
    <cellStyle name="60% - Accent1 8" xfId="11814" xr:uid="{00000000-0005-0000-0000-0000D02B0000}"/>
    <cellStyle name="60% - Accent1 9" xfId="11815" xr:uid="{00000000-0005-0000-0000-0000D12B0000}"/>
    <cellStyle name="60% - Accent1_DEVOLUÇÃO DE COMPETENCIA" xfId="11816" xr:uid="{00000000-0005-0000-0000-0000D22B0000}"/>
    <cellStyle name="60% - Accent2" xfId="20" xr:uid="{2EDA746F-2953-47E0-9117-1DCCFBA9B3BB}"/>
    <cellStyle name="60% - Accent2 10" xfId="11817" xr:uid="{00000000-0005-0000-0000-0000D42B0000}"/>
    <cellStyle name="60% - Accent2 11" xfId="83" xr:uid="{00000000-0005-0000-0000-0000D52B0000}"/>
    <cellStyle name="60% - Accent2 2" xfId="11818" xr:uid="{00000000-0005-0000-0000-0000D62B0000}"/>
    <cellStyle name="60% - Accent2 2 2" xfId="11819" xr:uid="{00000000-0005-0000-0000-0000D72B0000}"/>
    <cellStyle name="60% - Accent2 2_DEVOLUÇÃO DE COMPETENCIA" xfId="11820" xr:uid="{00000000-0005-0000-0000-0000D82B0000}"/>
    <cellStyle name="60% - Accent2 3" xfId="11821" xr:uid="{00000000-0005-0000-0000-0000D92B0000}"/>
    <cellStyle name="60% - Accent2 4" xfId="11822" xr:uid="{00000000-0005-0000-0000-0000DA2B0000}"/>
    <cellStyle name="60% - Accent2 5" xfId="11823" xr:uid="{00000000-0005-0000-0000-0000DB2B0000}"/>
    <cellStyle name="60% - Accent2 6" xfId="11824" xr:uid="{00000000-0005-0000-0000-0000DC2B0000}"/>
    <cellStyle name="60% - Accent2 7" xfId="11825" xr:uid="{00000000-0005-0000-0000-0000DD2B0000}"/>
    <cellStyle name="60% - Accent2 8" xfId="11826" xr:uid="{00000000-0005-0000-0000-0000DE2B0000}"/>
    <cellStyle name="60% - Accent2 9" xfId="11827" xr:uid="{00000000-0005-0000-0000-0000DF2B0000}"/>
    <cellStyle name="60% - Accent2_DEVOLUÇÃO DE COMPETENCIA" xfId="11828" xr:uid="{00000000-0005-0000-0000-0000E02B0000}"/>
    <cellStyle name="60% - Accent3" xfId="21" xr:uid="{B4C08E3B-939D-4269-B179-157C463A22C3}"/>
    <cellStyle name="60% - Accent3 10" xfId="11829" xr:uid="{00000000-0005-0000-0000-0000E22B0000}"/>
    <cellStyle name="60% - Accent3 11" xfId="84" xr:uid="{00000000-0005-0000-0000-0000E32B0000}"/>
    <cellStyle name="60% - Accent3 2" xfId="11830" xr:uid="{00000000-0005-0000-0000-0000E42B0000}"/>
    <cellStyle name="60% - Accent3 2 2" xfId="11831" xr:uid="{00000000-0005-0000-0000-0000E52B0000}"/>
    <cellStyle name="60% - Accent3 2_DEVOLUÇÃO DE COMPETENCIA" xfId="11832" xr:uid="{00000000-0005-0000-0000-0000E62B0000}"/>
    <cellStyle name="60% - Accent3 3" xfId="11833" xr:uid="{00000000-0005-0000-0000-0000E72B0000}"/>
    <cellStyle name="60% - Accent3 4" xfId="11834" xr:uid="{00000000-0005-0000-0000-0000E82B0000}"/>
    <cellStyle name="60% - Accent3 5" xfId="11835" xr:uid="{00000000-0005-0000-0000-0000E92B0000}"/>
    <cellStyle name="60% - Accent3 6" xfId="11836" xr:uid="{00000000-0005-0000-0000-0000EA2B0000}"/>
    <cellStyle name="60% - Accent3 7" xfId="11837" xr:uid="{00000000-0005-0000-0000-0000EB2B0000}"/>
    <cellStyle name="60% - Accent3 8" xfId="11838" xr:uid="{00000000-0005-0000-0000-0000EC2B0000}"/>
    <cellStyle name="60% - Accent3 9" xfId="11839" xr:uid="{00000000-0005-0000-0000-0000ED2B0000}"/>
    <cellStyle name="60% - Accent3_DEVOLUÇÃO DE COMPETENCIA" xfId="11840" xr:uid="{00000000-0005-0000-0000-0000EE2B0000}"/>
    <cellStyle name="60% - Accent4" xfId="22" xr:uid="{03910192-D1B1-452F-86B6-CF27E6580323}"/>
    <cellStyle name="60% - Accent4 10" xfId="11841" xr:uid="{00000000-0005-0000-0000-0000F02B0000}"/>
    <cellStyle name="60% - Accent4 11" xfId="85" xr:uid="{00000000-0005-0000-0000-0000F12B0000}"/>
    <cellStyle name="60% - Accent4 2" xfId="11842" xr:uid="{00000000-0005-0000-0000-0000F22B0000}"/>
    <cellStyle name="60% - Accent4 2 2" xfId="11843" xr:uid="{00000000-0005-0000-0000-0000F32B0000}"/>
    <cellStyle name="60% - Accent4 2_DEVOLUÇÃO DE COMPETENCIA" xfId="11844" xr:uid="{00000000-0005-0000-0000-0000F42B0000}"/>
    <cellStyle name="60% - Accent4 3" xfId="11845" xr:uid="{00000000-0005-0000-0000-0000F52B0000}"/>
    <cellStyle name="60% - Accent4 4" xfId="11846" xr:uid="{00000000-0005-0000-0000-0000F62B0000}"/>
    <cellStyle name="60% - Accent4 5" xfId="11847" xr:uid="{00000000-0005-0000-0000-0000F72B0000}"/>
    <cellStyle name="60% - Accent4 6" xfId="11848" xr:uid="{00000000-0005-0000-0000-0000F82B0000}"/>
    <cellStyle name="60% - Accent4 7" xfId="11849" xr:uid="{00000000-0005-0000-0000-0000F92B0000}"/>
    <cellStyle name="60% - Accent4 8" xfId="11850" xr:uid="{00000000-0005-0000-0000-0000FA2B0000}"/>
    <cellStyle name="60% - Accent4 9" xfId="11851" xr:uid="{00000000-0005-0000-0000-0000FB2B0000}"/>
    <cellStyle name="60% - Accent4_DEVOLUÇÃO DE COMPETENCIA" xfId="11852" xr:uid="{00000000-0005-0000-0000-0000FC2B0000}"/>
    <cellStyle name="60% - Accent5" xfId="23" xr:uid="{839CD541-8D6C-483A-AC80-68BFBA860BCB}"/>
    <cellStyle name="60% - Accent5 10" xfId="11853" xr:uid="{00000000-0005-0000-0000-0000FE2B0000}"/>
    <cellStyle name="60% - Accent5 11" xfId="86" xr:uid="{00000000-0005-0000-0000-0000FF2B0000}"/>
    <cellStyle name="60% - Accent5 2" xfId="11854" xr:uid="{00000000-0005-0000-0000-0000002C0000}"/>
    <cellStyle name="60% - Accent5 2 2" xfId="11855" xr:uid="{00000000-0005-0000-0000-0000012C0000}"/>
    <cellStyle name="60% - Accent5 2_DEVOLUÇÃO DE COMPETENCIA" xfId="11856" xr:uid="{00000000-0005-0000-0000-0000022C0000}"/>
    <cellStyle name="60% - Accent5 3" xfId="11857" xr:uid="{00000000-0005-0000-0000-0000032C0000}"/>
    <cellStyle name="60% - Accent5 4" xfId="11858" xr:uid="{00000000-0005-0000-0000-0000042C0000}"/>
    <cellStyle name="60% - Accent5 5" xfId="11859" xr:uid="{00000000-0005-0000-0000-0000052C0000}"/>
    <cellStyle name="60% - Accent5 6" xfId="11860" xr:uid="{00000000-0005-0000-0000-0000062C0000}"/>
    <cellStyle name="60% - Accent5 7" xfId="11861" xr:uid="{00000000-0005-0000-0000-0000072C0000}"/>
    <cellStyle name="60% - Accent5 8" xfId="11862" xr:uid="{00000000-0005-0000-0000-0000082C0000}"/>
    <cellStyle name="60% - Accent5 9" xfId="11863" xr:uid="{00000000-0005-0000-0000-0000092C0000}"/>
    <cellStyle name="60% - Accent5_DEVOLUÇÃO DE COMPETENCIA" xfId="11864" xr:uid="{00000000-0005-0000-0000-00000A2C0000}"/>
    <cellStyle name="60% - Accent6" xfId="24" xr:uid="{392C492D-2F51-4DB0-BDBB-4A49F8E89E60}"/>
    <cellStyle name="60% - Accent6 10" xfId="11865" xr:uid="{00000000-0005-0000-0000-00000C2C0000}"/>
    <cellStyle name="60% - Accent6 11" xfId="87" xr:uid="{00000000-0005-0000-0000-00000D2C0000}"/>
    <cellStyle name="60% - Accent6 2" xfId="11866" xr:uid="{00000000-0005-0000-0000-00000E2C0000}"/>
    <cellStyle name="60% - Accent6 2 2" xfId="11867" xr:uid="{00000000-0005-0000-0000-00000F2C0000}"/>
    <cellStyle name="60% - Accent6 2_DEVOLUÇÃO DE COMPETENCIA" xfId="11868" xr:uid="{00000000-0005-0000-0000-0000102C0000}"/>
    <cellStyle name="60% - Accent6 3" xfId="11869" xr:uid="{00000000-0005-0000-0000-0000112C0000}"/>
    <cellStyle name="60% - Accent6 4" xfId="11870" xr:uid="{00000000-0005-0000-0000-0000122C0000}"/>
    <cellStyle name="60% - Accent6 5" xfId="11871" xr:uid="{00000000-0005-0000-0000-0000132C0000}"/>
    <cellStyle name="60% - Accent6 6" xfId="11872" xr:uid="{00000000-0005-0000-0000-0000142C0000}"/>
    <cellStyle name="60% - Accent6 7" xfId="11873" xr:uid="{00000000-0005-0000-0000-0000152C0000}"/>
    <cellStyle name="60% - Accent6 8" xfId="11874" xr:uid="{00000000-0005-0000-0000-0000162C0000}"/>
    <cellStyle name="60% - Accent6 9" xfId="11875" xr:uid="{00000000-0005-0000-0000-0000172C0000}"/>
    <cellStyle name="60% - Accent6_DEVOLUÇÃO DE COMPETENCIA" xfId="11876" xr:uid="{00000000-0005-0000-0000-0000182C0000}"/>
    <cellStyle name="60% - Ênfase1 2" xfId="455" xr:uid="{00000000-0005-0000-0000-0000192C0000}"/>
    <cellStyle name="60% - Ênfase1 2 2" xfId="456" xr:uid="{00000000-0005-0000-0000-00001A2C0000}"/>
    <cellStyle name="60% - Ênfase1 2 2 2" xfId="11877" xr:uid="{00000000-0005-0000-0000-00001B2C0000}"/>
    <cellStyle name="60% - Ênfase1 2 2_DEVOLUÇÃO DE COMPETENCIA" xfId="11878" xr:uid="{00000000-0005-0000-0000-00001C2C0000}"/>
    <cellStyle name="60% - Ênfase1 2_Base Conta" xfId="11879" xr:uid="{00000000-0005-0000-0000-00001D2C0000}"/>
    <cellStyle name="60% - Ênfase1 3" xfId="11880" xr:uid="{00000000-0005-0000-0000-00001E2C0000}"/>
    <cellStyle name="60% - Ênfase1 4" xfId="11881" xr:uid="{00000000-0005-0000-0000-00001F2C0000}"/>
    <cellStyle name="60% - Ênfase1 5" xfId="88" xr:uid="{00000000-0005-0000-0000-0000202C0000}"/>
    <cellStyle name="60% - Ênfase2 2" xfId="457" xr:uid="{00000000-0005-0000-0000-0000212C0000}"/>
    <cellStyle name="60% - Ênfase2 2 2" xfId="458" xr:uid="{00000000-0005-0000-0000-0000222C0000}"/>
    <cellStyle name="60% - Ênfase2 2 2 2" xfId="11882" xr:uid="{00000000-0005-0000-0000-0000232C0000}"/>
    <cellStyle name="60% - Ênfase2 2 2_DEVOLUÇÃO DE COMPETENCIA" xfId="11883" xr:uid="{00000000-0005-0000-0000-0000242C0000}"/>
    <cellStyle name="60% - Ênfase2 2_Base Conta" xfId="11884" xr:uid="{00000000-0005-0000-0000-0000252C0000}"/>
    <cellStyle name="60% - Ênfase2 3" xfId="11885" xr:uid="{00000000-0005-0000-0000-0000262C0000}"/>
    <cellStyle name="60% - Ênfase2 4" xfId="11886" xr:uid="{00000000-0005-0000-0000-0000272C0000}"/>
    <cellStyle name="60% - Ênfase2 5" xfId="89" xr:uid="{00000000-0005-0000-0000-0000282C0000}"/>
    <cellStyle name="60% - Ênfase3 10" xfId="11887" xr:uid="{00000000-0005-0000-0000-0000292C0000}"/>
    <cellStyle name="60% - Ênfase3 10 2" xfId="11888" xr:uid="{00000000-0005-0000-0000-00002A2C0000}"/>
    <cellStyle name="60% - Ênfase3 10_Plan5" xfId="11889" xr:uid="{00000000-0005-0000-0000-00002B2C0000}"/>
    <cellStyle name="60% - Ênfase3 11" xfId="11890" xr:uid="{00000000-0005-0000-0000-00002C2C0000}"/>
    <cellStyle name="60% - Ênfase3 12" xfId="11891" xr:uid="{00000000-0005-0000-0000-00002D2C0000}"/>
    <cellStyle name="60% - Ênfase3 13" xfId="90" xr:uid="{00000000-0005-0000-0000-00002E2C0000}"/>
    <cellStyle name="60% - Ênfase3 2" xfId="459" xr:uid="{00000000-0005-0000-0000-00002F2C0000}"/>
    <cellStyle name="60% - Ênfase3 2 2" xfId="460" xr:uid="{00000000-0005-0000-0000-0000302C0000}"/>
    <cellStyle name="60% - Ênfase3 2 2 2" xfId="11892" xr:uid="{00000000-0005-0000-0000-0000312C0000}"/>
    <cellStyle name="60% - Ênfase3 2 2_DEVOLUÇÃO DE COMPETENCIA" xfId="11893" xr:uid="{00000000-0005-0000-0000-0000322C0000}"/>
    <cellStyle name="60% - Ênfase3 2_Base Conta" xfId="11894" xr:uid="{00000000-0005-0000-0000-0000332C0000}"/>
    <cellStyle name="60% - Ênfase3 3" xfId="11895" xr:uid="{00000000-0005-0000-0000-0000342C0000}"/>
    <cellStyle name="60% - Ênfase3 3 2" xfId="11896" xr:uid="{00000000-0005-0000-0000-0000352C0000}"/>
    <cellStyle name="60% - Ênfase3 3_Plan5" xfId="11897" xr:uid="{00000000-0005-0000-0000-0000362C0000}"/>
    <cellStyle name="60% - Ênfase3 4" xfId="11898" xr:uid="{00000000-0005-0000-0000-0000372C0000}"/>
    <cellStyle name="60% - Ênfase3 4 2" xfId="11899" xr:uid="{00000000-0005-0000-0000-0000382C0000}"/>
    <cellStyle name="60% - Ênfase3 4_Plan5" xfId="11900" xr:uid="{00000000-0005-0000-0000-0000392C0000}"/>
    <cellStyle name="60% - Ênfase3 5" xfId="11901" xr:uid="{00000000-0005-0000-0000-00003A2C0000}"/>
    <cellStyle name="60% - Ênfase3 5 2" xfId="11902" xr:uid="{00000000-0005-0000-0000-00003B2C0000}"/>
    <cellStyle name="60% - Ênfase3 5_Plan5" xfId="11903" xr:uid="{00000000-0005-0000-0000-00003C2C0000}"/>
    <cellStyle name="60% - Ênfase3 6" xfId="11904" xr:uid="{00000000-0005-0000-0000-00003D2C0000}"/>
    <cellStyle name="60% - Ênfase3 6 2" xfId="11905" xr:uid="{00000000-0005-0000-0000-00003E2C0000}"/>
    <cellStyle name="60% - Ênfase3 6_Plan5" xfId="11906" xr:uid="{00000000-0005-0000-0000-00003F2C0000}"/>
    <cellStyle name="60% - Ênfase3 7" xfId="11907" xr:uid="{00000000-0005-0000-0000-0000402C0000}"/>
    <cellStyle name="60% - Ênfase3 7 2" xfId="11908" xr:uid="{00000000-0005-0000-0000-0000412C0000}"/>
    <cellStyle name="60% - Ênfase3 7_Plan5" xfId="11909" xr:uid="{00000000-0005-0000-0000-0000422C0000}"/>
    <cellStyle name="60% - Ênfase3 8" xfId="11910" xr:uid="{00000000-0005-0000-0000-0000432C0000}"/>
    <cellStyle name="60% - Ênfase3 8 2" xfId="11911" xr:uid="{00000000-0005-0000-0000-0000442C0000}"/>
    <cellStyle name="60% - Ênfase3 8_Plan5" xfId="11912" xr:uid="{00000000-0005-0000-0000-0000452C0000}"/>
    <cellStyle name="60% - Ênfase3 9" xfId="11913" xr:uid="{00000000-0005-0000-0000-0000462C0000}"/>
    <cellStyle name="60% - Ênfase3 9 2" xfId="11914" xr:uid="{00000000-0005-0000-0000-0000472C0000}"/>
    <cellStyle name="60% - Ênfase3 9_Plan5" xfId="11915" xr:uid="{00000000-0005-0000-0000-0000482C0000}"/>
    <cellStyle name="60% - Ênfase4 10" xfId="11916" xr:uid="{00000000-0005-0000-0000-0000492C0000}"/>
    <cellStyle name="60% - Ênfase4 10 2" xfId="11917" xr:uid="{00000000-0005-0000-0000-00004A2C0000}"/>
    <cellStyle name="60% - Ênfase4 10_Plan5" xfId="11918" xr:uid="{00000000-0005-0000-0000-00004B2C0000}"/>
    <cellStyle name="60% - Ênfase4 11" xfId="11919" xr:uid="{00000000-0005-0000-0000-00004C2C0000}"/>
    <cellStyle name="60% - Ênfase4 12" xfId="11920" xr:uid="{00000000-0005-0000-0000-00004D2C0000}"/>
    <cellStyle name="60% - Ênfase4 13" xfId="91" xr:uid="{00000000-0005-0000-0000-00004E2C0000}"/>
    <cellStyle name="60% - Ênfase4 2" xfId="461" xr:uid="{00000000-0005-0000-0000-00004F2C0000}"/>
    <cellStyle name="60% - Ênfase4 2 2" xfId="462" xr:uid="{00000000-0005-0000-0000-0000502C0000}"/>
    <cellStyle name="60% - Ênfase4 2 2 2" xfId="11921" xr:uid="{00000000-0005-0000-0000-0000512C0000}"/>
    <cellStyle name="60% - Ênfase4 2 2_DEVOLUÇÃO DE COMPETENCIA" xfId="11922" xr:uid="{00000000-0005-0000-0000-0000522C0000}"/>
    <cellStyle name="60% - Ênfase4 2_Base Conta" xfId="11923" xr:uid="{00000000-0005-0000-0000-0000532C0000}"/>
    <cellStyle name="60% - Ênfase4 3" xfId="11924" xr:uid="{00000000-0005-0000-0000-0000542C0000}"/>
    <cellStyle name="60% - Ênfase4 3 2" xfId="11925" xr:uid="{00000000-0005-0000-0000-0000552C0000}"/>
    <cellStyle name="60% - Ênfase4 3_Plan5" xfId="11926" xr:uid="{00000000-0005-0000-0000-0000562C0000}"/>
    <cellStyle name="60% - Ênfase4 4" xfId="11927" xr:uid="{00000000-0005-0000-0000-0000572C0000}"/>
    <cellStyle name="60% - Ênfase4 4 2" xfId="11928" xr:uid="{00000000-0005-0000-0000-0000582C0000}"/>
    <cellStyle name="60% - Ênfase4 4_Plan5" xfId="11929" xr:uid="{00000000-0005-0000-0000-0000592C0000}"/>
    <cellStyle name="60% - Ênfase4 5" xfId="11930" xr:uid="{00000000-0005-0000-0000-00005A2C0000}"/>
    <cellStyle name="60% - Ênfase4 5 2" xfId="11931" xr:uid="{00000000-0005-0000-0000-00005B2C0000}"/>
    <cellStyle name="60% - Ênfase4 5_Plan5" xfId="11932" xr:uid="{00000000-0005-0000-0000-00005C2C0000}"/>
    <cellStyle name="60% - Ênfase4 6" xfId="11933" xr:uid="{00000000-0005-0000-0000-00005D2C0000}"/>
    <cellStyle name="60% - Ênfase4 6 2" xfId="11934" xr:uid="{00000000-0005-0000-0000-00005E2C0000}"/>
    <cellStyle name="60% - Ênfase4 6_Plan5" xfId="11935" xr:uid="{00000000-0005-0000-0000-00005F2C0000}"/>
    <cellStyle name="60% - Ênfase4 7" xfId="11936" xr:uid="{00000000-0005-0000-0000-0000602C0000}"/>
    <cellStyle name="60% - Ênfase4 7 2" xfId="11937" xr:uid="{00000000-0005-0000-0000-0000612C0000}"/>
    <cellStyle name="60% - Ênfase4 7_Plan5" xfId="11938" xr:uid="{00000000-0005-0000-0000-0000622C0000}"/>
    <cellStyle name="60% - Ênfase4 8" xfId="11939" xr:uid="{00000000-0005-0000-0000-0000632C0000}"/>
    <cellStyle name="60% - Ênfase4 8 2" xfId="11940" xr:uid="{00000000-0005-0000-0000-0000642C0000}"/>
    <cellStyle name="60% - Ênfase4 8_Plan5" xfId="11941" xr:uid="{00000000-0005-0000-0000-0000652C0000}"/>
    <cellStyle name="60% - Ênfase4 9" xfId="11942" xr:uid="{00000000-0005-0000-0000-0000662C0000}"/>
    <cellStyle name="60% - Ênfase4 9 2" xfId="11943" xr:uid="{00000000-0005-0000-0000-0000672C0000}"/>
    <cellStyle name="60% - Ênfase4 9_Plan5" xfId="11944" xr:uid="{00000000-0005-0000-0000-0000682C0000}"/>
    <cellStyle name="60% - Ênfase5 2" xfId="463" xr:uid="{00000000-0005-0000-0000-0000692C0000}"/>
    <cellStyle name="60% - Ênfase5 2 2" xfId="464" xr:uid="{00000000-0005-0000-0000-00006A2C0000}"/>
    <cellStyle name="60% - Ênfase5 2 2 2" xfId="11945" xr:uid="{00000000-0005-0000-0000-00006B2C0000}"/>
    <cellStyle name="60% - Ênfase5 2 2_DEVOLUÇÃO DE COMPETENCIA" xfId="11946" xr:uid="{00000000-0005-0000-0000-00006C2C0000}"/>
    <cellStyle name="60% - Ênfase5 2_Base Conta" xfId="11947" xr:uid="{00000000-0005-0000-0000-00006D2C0000}"/>
    <cellStyle name="60% - Ênfase5 3" xfId="11948" xr:uid="{00000000-0005-0000-0000-00006E2C0000}"/>
    <cellStyle name="60% - Ênfase5 4" xfId="11949" xr:uid="{00000000-0005-0000-0000-00006F2C0000}"/>
    <cellStyle name="60% - Ênfase5 5" xfId="92" xr:uid="{00000000-0005-0000-0000-0000702C0000}"/>
    <cellStyle name="60% - Ênfase6 10" xfId="11950" xr:uid="{00000000-0005-0000-0000-0000712C0000}"/>
    <cellStyle name="60% - Ênfase6 10 2" xfId="11951" xr:uid="{00000000-0005-0000-0000-0000722C0000}"/>
    <cellStyle name="60% - Ênfase6 10_Plan5" xfId="11952" xr:uid="{00000000-0005-0000-0000-0000732C0000}"/>
    <cellStyle name="60% - Ênfase6 11" xfId="11953" xr:uid="{00000000-0005-0000-0000-0000742C0000}"/>
    <cellStyle name="60% - Ênfase6 12" xfId="11954" xr:uid="{00000000-0005-0000-0000-0000752C0000}"/>
    <cellStyle name="60% - Ênfase6 13" xfId="93" xr:uid="{00000000-0005-0000-0000-0000762C0000}"/>
    <cellStyle name="60% - Ênfase6 2" xfId="465" xr:uid="{00000000-0005-0000-0000-0000772C0000}"/>
    <cellStyle name="60% - Ênfase6 2 2" xfId="466" xr:uid="{00000000-0005-0000-0000-0000782C0000}"/>
    <cellStyle name="60% - Ênfase6 2 2 2" xfId="11955" xr:uid="{00000000-0005-0000-0000-0000792C0000}"/>
    <cellStyle name="60% - Ênfase6 2 2_DEVOLUÇÃO DE COMPETENCIA" xfId="11956" xr:uid="{00000000-0005-0000-0000-00007A2C0000}"/>
    <cellStyle name="60% - Ênfase6 2_Base Conta" xfId="11957" xr:uid="{00000000-0005-0000-0000-00007B2C0000}"/>
    <cellStyle name="60% - Ênfase6 3" xfId="11958" xr:uid="{00000000-0005-0000-0000-00007C2C0000}"/>
    <cellStyle name="60% - Ênfase6 3 2" xfId="11959" xr:uid="{00000000-0005-0000-0000-00007D2C0000}"/>
    <cellStyle name="60% - Ênfase6 3_Plan5" xfId="11960" xr:uid="{00000000-0005-0000-0000-00007E2C0000}"/>
    <cellStyle name="60% - Ênfase6 4" xfId="11961" xr:uid="{00000000-0005-0000-0000-00007F2C0000}"/>
    <cellStyle name="60% - Ênfase6 4 2" xfId="11962" xr:uid="{00000000-0005-0000-0000-0000802C0000}"/>
    <cellStyle name="60% - Ênfase6 4_Plan5" xfId="11963" xr:uid="{00000000-0005-0000-0000-0000812C0000}"/>
    <cellStyle name="60% - Ênfase6 5" xfId="11964" xr:uid="{00000000-0005-0000-0000-0000822C0000}"/>
    <cellStyle name="60% - Ênfase6 5 2" xfId="11965" xr:uid="{00000000-0005-0000-0000-0000832C0000}"/>
    <cellStyle name="60% - Ênfase6 5_Plan5" xfId="11966" xr:uid="{00000000-0005-0000-0000-0000842C0000}"/>
    <cellStyle name="60% - Ênfase6 6" xfId="11967" xr:uid="{00000000-0005-0000-0000-0000852C0000}"/>
    <cellStyle name="60% - Ênfase6 6 2" xfId="11968" xr:uid="{00000000-0005-0000-0000-0000862C0000}"/>
    <cellStyle name="60% - Ênfase6 6_Plan5" xfId="11969" xr:uid="{00000000-0005-0000-0000-0000872C0000}"/>
    <cellStyle name="60% - Ênfase6 7" xfId="11970" xr:uid="{00000000-0005-0000-0000-0000882C0000}"/>
    <cellStyle name="60% - Ênfase6 7 2" xfId="11971" xr:uid="{00000000-0005-0000-0000-0000892C0000}"/>
    <cellStyle name="60% - Ênfase6 7_Plan5" xfId="11972" xr:uid="{00000000-0005-0000-0000-00008A2C0000}"/>
    <cellStyle name="60% - Ênfase6 8" xfId="11973" xr:uid="{00000000-0005-0000-0000-00008B2C0000}"/>
    <cellStyle name="60% - Ênfase6 8 2" xfId="11974" xr:uid="{00000000-0005-0000-0000-00008C2C0000}"/>
    <cellStyle name="60% - Ênfase6 8_Plan5" xfId="11975" xr:uid="{00000000-0005-0000-0000-00008D2C0000}"/>
    <cellStyle name="60% - Ênfase6 9" xfId="11976" xr:uid="{00000000-0005-0000-0000-00008E2C0000}"/>
    <cellStyle name="60% - Ênfase6 9 2" xfId="11977" xr:uid="{00000000-0005-0000-0000-00008F2C0000}"/>
    <cellStyle name="60% - Ênfase6 9_Plan5" xfId="11978" xr:uid="{00000000-0005-0000-0000-0000902C0000}"/>
    <cellStyle name="60% - Énfasis1" xfId="11979" xr:uid="{00000000-0005-0000-0000-0000912C0000}"/>
    <cellStyle name="60% - Énfasis2" xfId="11980" xr:uid="{00000000-0005-0000-0000-0000922C0000}"/>
    <cellStyle name="60% - Énfasis3" xfId="11981" xr:uid="{00000000-0005-0000-0000-0000932C0000}"/>
    <cellStyle name="60% - Énfasis4" xfId="11982" xr:uid="{00000000-0005-0000-0000-0000942C0000}"/>
    <cellStyle name="60% - Énfasis5" xfId="11983" xr:uid="{00000000-0005-0000-0000-0000952C0000}"/>
    <cellStyle name="60% - Énfasis6" xfId="11984" xr:uid="{00000000-0005-0000-0000-0000962C0000}"/>
    <cellStyle name="60% - アクセント 1" xfId="11985" xr:uid="{00000000-0005-0000-0000-0000972C0000}"/>
    <cellStyle name="60% - アクセント 2" xfId="11986" xr:uid="{00000000-0005-0000-0000-0000982C0000}"/>
    <cellStyle name="60% - アクセント 3" xfId="11987" xr:uid="{00000000-0005-0000-0000-0000992C0000}"/>
    <cellStyle name="60% - アクセント 4" xfId="11988" xr:uid="{00000000-0005-0000-0000-00009A2C0000}"/>
    <cellStyle name="60% - アクセント 5" xfId="11989" xr:uid="{00000000-0005-0000-0000-00009B2C0000}"/>
    <cellStyle name="60% - アクセント 6" xfId="11990" xr:uid="{00000000-0005-0000-0000-00009C2C0000}"/>
    <cellStyle name="60% - 강조색1" xfId="11991" xr:uid="{00000000-0005-0000-0000-00009D2C0000}"/>
    <cellStyle name="60% - 강조색2" xfId="11992" xr:uid="{00000000-0005-0000-0000-00009E2C0000}"/>
    <cellStyle name="60% - 강조색3" xfId="11993" xr:uid="{00000000-0005-0000-0000-00009F2C0000}"/>
    <cellStyle name="60% - 강조색4" xfId="11994" xr:uid="{00000000-0005-0000-0000-0000A02C0000}"/>
    <cellStyle name="60% - 강조색5" xfId="11995" xr:uid="{00000000-0005-0000-0000-0000A12C0000}"/>
    <cellStyle name="60% - 강조색6" xfId="11996" xr:uid="{00000000-0005-0000-0000-0000A22C0000}"/>
    <cellStyle name="60% - 强调文字颜色 1" xfId="11997" xr:uid="{00000000-0005-0000-0000-0000A32C0000}"/>
    <cellStyle name="60% - 强调文字颜色 2" xfId="11998" xr:uid="{00000000-0005-0000-0000-0000A42C0000}"/>
    <cellStyle name="60% - 强调文字颜色 3" xfId="11999" xr:uid="{00000000-0005-0000-0000-0000A52C0000}"/>
    <cellStyle name="60% - 强调文字颜色 4" xfId="12000" xr:uid="{00000000-0005-0000-0000-0000A62C0000}"/>
    <cellStyle name="60% - 强调文字颜色 5" xfId="12001" xr:uid="{00000000-0005-0000-0000-0000A72C0000}"/>
    <cellStyle name="60% - 强调文字颜色 6" xfId="12002" xr:uid="{00000000-0005-0000-0000-0000A82C0000}"/>
    <cellStyle name="Accent1" xfId="25" xr:uid="{8EE7BEDB-6091-4B1D-B616-675723B47331}"/>
    <cellStyle name="Accent1 - 20%" xfId="12003" xr:uid="{00000000-0005-0000-0000-0000AA2C0000}"/>
    <cellStyle name="Accent1 - 40%" xfId="12004" xr:uid="{00000000-0005-0000-0000-0000AB2C0000}"/>
    <cellStyle name="Accent1 - 60%" xfId="12005" xr:uid="{00000000-0005-0000-0000-0000AC2C0000}"/>
    <cellStyle name="Accent1 10" xfId="12006" xr:uid="{00000000-0005-0000-0000-0000AD2C0000}"/>
    <cellStyle name="Accent1 11" xfId="12007" xr:uid="{00000000-0005-0000-0000-0000AE2C0000}"/>
    <cellStyle name="Accent1 12" xfId="12008" xr:uid="{00000000-0005-0000-0000-0000AF2C0000}"/>
    <cellStyle name="Accent1 13" xfId="12009" xr:uid="{00000000-0005-0000-0000-0000B02C0000}"/>
    <cellStyle name="Accent1 14" xfId="12010" xr:uid="{00000000-0005-0000-0000-0000B12C0000}"/>
    <cellStyle name="Accent1 15" xfId="12011" xr:uid="{00000000-0005-0000-0000-0000B22C0000}"/>
    <cellStyle name="Accent1 16" xfId="12012" xr:uid="{00000000-0005-0000-0000-0000B32C0000}"/>
    <cellStyle name="Accent1 17" xfId="94" xr:uid="{00000000-0005-0000-0000-0000B42C0000}"/>
    <cellStyle name="Accent1 2" xfId="12013" xr:uid="{00000000-0005-0000-0000-0000B52C0000}"/>
    <cellStyle name="Accent1 2 2" xfId="12014" xr:uid="{00000000-0005-0000-0000-0000B62C0000}"/>
    <cellStyle name="Accent1 2_DEVOLUÇÃO DE COMPETENCIA" xfId="12015" xr:uid="{00000000-0005-0000-0000-0000B72C0000}"/>
    <cellStyle name="Accent1 3" xfId="12016" xr:uid="{00000000-0005-0000-0000-0000B82C0000}"/>
    <cellStyle name="Accent1 4" xfId="12017" xr:uid="{00000000-0005-0000-0000-0000B92C0000}"/>
    <cellStyle name="Accent1 5" xfId="12018" xr:uid="{00000000-0005-0000-0000-0000BA2C0000}"/>
    <cellStyle name="Accent1 6" xfId="12019" xr:uid="{00000000-0005-0000-0000-0000BB2C0000}"/>
    <cellStyle name="Accent1 7" xfId="12020" xr:uid="{00000000-0005-0000-0000-0000BC2C0000}"/>
    <cellStyle name="Accent1 8" xfId="12021" xr:uid="{00000000-0005-0000-0000-0000BD2C0000}"/>
    <cellStyle name="Accent1 9" xfId="12022" xr:uid="{00000000-0005-0000-0000-0000BE2C0000}"/>
    <cellStyle name="Accent1_DEVOLUÇÃO DE COMPETENCIA" xfId="12023" xr:uid="{00000000-0005-0000-0000-0000BF2C0000}"/>
    <cellStyle name="Accent2" xfId="26" xr:uid="{1EA4EE3C-3D56-4192-A939-9F6F9883ACCD}"/>
    <cellStyle name="Accent2 - 20%" xfId="12024" xr:uid="{00000000-0005-0000-0000-0000C12C0000}"/>
    <cellStyle name="Accent2 - 40%" xfId="12025" xr:uid="{00000000-0005-0000-0000-0000C22C0000}"/>
    <cellStyle name="Accent2 - 60%" xfId="12026" xr:uid="{00000000-0005-0000-0000-0000C32C0000}"/>
    <cellStyle name="Accent2 10" xfId="12027" xr:uid="{00000000-0005-0000-0000-0000C42C0000}"/>
    <cellStyle name="Accent2 11" xfId="12028" xr:uid="{00000000-0005-0000-0000-0000C52C0000}"/>
    <cellStyle name="Accent2 12" xfId="12029" xr:uid="{00000000-0005-0000-0000-0000C62C0000}"/>
    <cellStyle name="Accent2 13" xfId="12030" xr:uid="{00000000-0005-0000-0000-0000C72C0000}"/>
    <cellStyle name="Accent2 14" xfId="12031" xr:uid="{00000000-0005-0000-0000-0000C82C0000}"/>
    <cellStyle name="Accent2 15" xfId="12032" xr:uid="{00000000-0005-0000-0000-0000C92C0000}"/>
    <cellStyle name="Accent2 16" xfId="12033" xr:uid="{00000000-0005-0000-0000-0000CA2C0000}"/>
    <cellStyle name="Accent2 17" xfId="95" xr:uid="{00000000-0005-0000-0000-0000CB2C0000}"/>
    <cellStyle name="Accent2 2" xfId="12034" xr:uid="{00000000-0005-0000-0000-0000CC2C0000}"/>
    <cellStyle name="Accent2 2 2" xfId="12035" xr:uid="{00000000-0005-0000-0000-0000CD2C0000}"/>
    <cellStyle name="Accent2 2_DEVOLUÇÃO DE COMPETENCIA" xfId="12036" xr:uid="{00000000-0005-0000-0000-0000CE2C0000}"/>
    <cellStyle name="Accent2 3" xfId="12037" xr:uid="{00000000-0005-0000-0000-0000CF2C0000}"/>
    <cellStyle name="Accent2 4" xfId="12038" xr:uid="{00000000-0005-0000-0000-0000D02C0000}"/>
    <cellStyle name="Accent2 5" xfId="12039" xr:uid="{00000000-0005-0000-0000-0000D12C0000}"/>
    <cellStyle name="Accent2 6" xfId="12040" xr:uid="{00000000-0005-0000-0000-0000D22C0000}"/>
    <cellStyle name="Accent2 7" xfId="12041" xr:uid="{00000000-0005-0000-0000-0000D32C0000}"/>
    <cellStyle name="Accent2 8" xfId="12042" xr:uid="{00000000-0005-0000-0000-0000D42C0000}"/>
    <cellStyle name="Accent2 9" xfId="12043" xr:uid="{00000000-0005-0000-0000-0000D52C0000}"/>
    <cellStyle name="Accent2_DEVOLUÇÃO DE COMPETENCIA" xfId="12044" xr:uid="{00000000-0005-0000-0000-0000D62C0000}"/>
    <cellStyle name="Accent3" xfId="27" xr:uid="{0E16BE4F-ABCB-4224-81EC-7E416674D2AC}"/>
    <cellStyle name="Accent3 - 20%" xfId="12045" xr:uid="{00000000-0005-0000-0000-0000D82C0000}"/>
    <cellStyle name="Accent3 - 40%" xfId="12046" xr:uid="{00000000-0005-0000-0000-0000D92C0000}"/>
    <cellStyle name="Accent3 - 60%" xfId="12047" xr:uid="{00000000-0005-0000-0000-0000DA2C0000}"/>
    <cellStyle name="Accent3 10" xfId="12048" xr:uid="{00000000-0005-0000-0000-0000DB2C0000}"/>
    <cellStyle name="Accent3 11" xfId="12049" xr:uid="{00000000-0005-0000-0000-0000DC2C0000}"/>
    <cellStyle name="Accent3 12" xfId="12050" xr:uid="{00000000-0005-0000-0000-0000DD2C0000}"/>
    <cellStyle name="Accent3 13" xfId="12051" xr:uid="{00000000-0005-0000-0000-0000DE2C0000}"/>
    <cellStyle name="Accent3 14" xfId="12052" xr:uid="{00000000-0005-0000-0000-0000DF2C0000}"/>
    <cellStyle name="Accent3 15" xfId="12053" xr:uid="{00000000-0005-0000-0000-0000E02C0000}"/>
    <cellStyle name="Accent3 16" xfId="12054" xr:uid="{00000000-0005-0000-0000-0000E12C0000}"/>
    <cellStyle name="Accent3 17" xfId="96" xr:uid="{00000000-0005-0000-0000-0000E22C0000}"/>
    <cellStyle name="Accent3 2" xfId="12055" xr:uid="{00000000-0005-0000-0000-0000E32C0000}"/>
    <cellStyle name="Accent3 2 2" xfId="12056" xr:uid="{00000000-0005-0000-0000-0000E42C0000}"/>
    <cellStyle name="Accent3 2_DEVOLUÇÃO DE COMPETENCIA" xfId="12057" xr:uid="{00000000-0005-0000-0000-0000E52C0000}"/>
    <cellStyle name="Accent3 3" xfId="12058" xr:uid="{00000000-0005-0000-0000-0000E62C0000}"/>
    <cellStyle name="Accent3 4" xfId="12059" xr:uid="{00000000-0005-0000-0000-0000E72C0000}"/>
    <cellStyle name="Accent3 5" xfId="12060" xr:uid="{00000000-0005-0000-0000-0000E82C0000}"/>
    <cellStyle name="Accent3 6" xfId="12061" xr:uid="{00000000-0005-0000-0000-0000E92C0000}"/>
    <cellStyle name="Accent3 7" xfId="12062" xr:uid="{00000000-0005-0000-0000-0000EA2C0000}"/>
    <cellStyle name="Accent3 8" xfId="12063" xr:uid="{00000000-0005-0000-0000-0000EB2C0000}"/>
    <cellStyle name="Accent3 9" xfId="12064" xr:uid="{00000000-0005-0000-0000-0000EC2C0000}"/>
    <cellStyle name="Accent3_DEVOLUÇÃO DE COMPETENCIA" xfId="12065" xr:uid="{00000000-0005-0000-0000-0000ED2C0000}"/>
    <cellStyle name="Accent4" xfId="28" xr:uid="{1B43010B-2503-4DBA-8D71-852B9C0A41B0}"/>
    <cellStyle name="Accent4 - 20%" xfId="12066" xr:uid="{00000000-0005-0000-0000-0000EF2C0000}"/>
    <cellStyle name="Accent4 - 40%" xfId="12067" xr:uid="{00000000-0005-0000-0000-0000F02C0000}"/>
    <cellStyle name="Accent4 - 60%" xfId="12068" xr:uid="{00000000-0005-0000-0000-0000F12C0000}"/>
    <cellStyle name="Accent4 10" xfId="12069" xr:uid="{00000000-0005-0000-0000-0000F22C0000}"/>
    <cellStyle name="Accent4 11" xfId="12070" xr:uid="{00000000-0005-0000-0000-0000F32C0000}"/>
    <cellStyle name="Accent4 12" xfId="12071" xr:uid="{00000000-0005-0000-0000-0000F42C0000}"/>
    <cellStyle name="Accent4 13" xfId="12072" xr:uid="{00000000-0005-0000-0000-0000F52C0000}"/>
    <cellStyle name="Accent4 14" xfId="12073" xr:uid="{00000000-0005-0000-0000-0000F62C0000}"/>
    <cellStyle name="Accent4 15" xfId="12074" xr:uid="{00000000-0005-0000-0000-0000F72C0000}"/>
    <cellStyle name="Accent4 16" xfId="12075" xr:uid="{00000000-0005-0000-0000-0000F82C0000}"/>
    <cellStyle name="Accent4 17" xfId="97" xr:uid="{00000000-0005-0000-0000-0000F92C0000}"/>
    <cellStyle name="Accent4 2" xfId="12076" xr:uid="{00000000-0005-0000-0000-0000FA2C0000}"/>
    <cellStyle name="Accent4 2 2" xfId="12077" xr:uid="{00000000-0005-0000-0000-0000FB2C0000}"/>
    <cellStyle name="Accent4 2_DEVOLUÇÃO DE COMPETENCIA" xfId="12078" xr:uid="{00000000-0005-0000-0000-0000FC2C0000}"/>
    <cellStyle name="Accent4 3" xfId="12079" xr:uid="{00000000-0005-0000-0000-0000FD2C0000}"/>
    <cellStyle name="Accent4 4" xfId="12080" xr:uid="{00000000-0005-0000-0000-0000FE2C0000}"/>
    <cellStyle name="Accent4 5" xfId="12081" xr:uid="{00000000-0005-0000-0000-0000FF2C0000}"/>
    <cellStyle name="Accent4 6" xfId="12082" xr:uid="{00000000-0005-0000-0000-0000002D0000}"/>
    <cellStyle name="Accent4 7" xfId="12083" xr:uid="{00000000-0005-0000-0000-0000012D0000}"/>
    <cellStyle name="Accent4 8" xfId="12084" xr:uid="{00000000-0005-0000-0000-0000022D0000}"/>
    <cellStyle name="Accent4 9" xfId="12085" xr:uid="{00000000-0005-0000-0000-0000032D0000}"/>
    <cellStyle name="Accent4_DEVOLUÇÃO DE COMPETENCIA" xfId="12086" xr:uid="{00000000-0005-0000-0000-0000042D0000}"/>
    <cellStyle name="Accent5" xfId="29" xr:uid="{D4A47152-F8D3-4C2A-8924-503B73C13A63}"/>
    <cellStyle name="Accent5 - 20%" xfId="12087" xr:uid="{00000000-0005-0000-0000-0000062D0000}"/>
    <cellStyle name="Accent5 - 40%" xfId="12088" xr:uid="{00000000-0005-0000-0000-0000072D0000}"/>
    <cellStyle name="Accent5 - 60%" xfId="12089" xr:uid="{00000000-0005-0000-0000-0000082D0000}"/>
    <cellStyle name="Accent5 10" xfId="12090" xr:uid="{00000000-0005-0000-0000-0000092D0000}"/>
    <cellStyle name="Accent5 11" xfId="12091" xr:uid="{00000000-0005-0000-0000-00000A2D0000}"/>
    <cellStyle name="Accent5 12" xfId="12092" xr:uid="{00000000-0005-0000-0000-00000B2D0000}"/>
    <cellStyle name="Accent5 13" xfId="12093" xr:uid="{00000000-0005-0000-0000-00000C2D0000}"/>
    <cellStyle name="Accent5 14" xfId="12094" xr:uid="{00000000-0005-0000-0000-00000D2D0000}"/>
    <cellStyle name="Accent5 15" xfId="12095" xr:uid="{00000000-0005-0000-0000-00000E2D0000}"/>
    <cellStyle name="Accent5 16" xfId="12096" xr:uid="{00000000-0005-0000-0000-00000F2D0000}"/>
    <cellStyle name="Accent5 17" xfId="98" xr:uid="{00000000-0005-0000-0000-0000102D0000}"/>
    <cellStyle name="Accent5 2" xfId="12097" xr:uid="{00000000-0005-0000-0000-0000112D0000}"/>
    <cellStyle name="Accent5 2 2" xfId="12098" xr:uid="{00000000-0005-0000-0000-0000122D0000}"/>
    <cellStyle name="Accent5 2_DEVOLUÇÃO DE COMPETENCIA" xfId="12099" xr:uid="{00000000-0005-0000-0000-0000132D0000}"/>
    <cellStyle name="Accent5 3" xfId="12100" xr:uid="{00000000-0005-0000-0000-0000142D0000}"/>
    <cellStyle name="Accent5 4" xfId="12101" xr:uid="{00000000-0005-0000-0000-0000152D0000}"/>
    <cellStyle name="Accent5 5" xfId="12102" xr:uid="{00000000-0005-0000-0000-0000162D0000}"/>
    <cellStyle name="Accent5 6" xfId="12103" xr:uid="{00000000-0005-0000-0000-0000172D0000}"/>
    <cellStyle name="Accent5 7" xfId="12104" xr:uid="{00000000-0005-0000-0000-0000182D0000}"/>
    <cellStyle name="Accent5 8" xfId="12105" xr:uid="{00000000-0005-0000-0000-0000192D0000}"/>
    <cellStyle name="Accent5 9" xfId="12106" xr:uid="{00000000-0005-0000-0000-00001A2D0000}"/>
    <cellStyle name="Accent5_DEVOLUÇÃO DE COMPETENCIA" xfId="12107" xr:uid="{00000000-0005-0000-0000-00001B2D0000}"/>
    <cellStyle name="Accent6" xfId="30" xr:uid="{66B73FB9-1F55-43BF-A8D8-5C0E780B9A48}"/>
    <cellStyle name="Accent6 - 20%" xfId="12108" xr:uid="{00000000-0005-0000-0000-00001D2D0000}"/>
    <cellStyle name="Accent6 - 40%" xfId="12109" xr:uid="{00000000-0005-0000-0000-00001E2D0000}"/>
    <cellStyle name="Accent6 - 60%" xfId="12110" xr:uid="{00000000-0005-0000-0000-00001F2D0000}"/>
    <cellStyle name="Accent6 10" xfId="12111" xr:uid="{00000000-0005-0000-0000-0000202D0000}"/>
    <cellStyle name="Accent6 11" xfId="12112" xr:uid="{00000000-0005-0000-0000-0000212D0000}"/>
    <cellStyle name="Accent6 12" xfId="12113" xr:uid="{00000000-0005-0000-0000-0000222D0000}"/>
    <cellStyle name="Accent6 13" xfId="12114" xr:uid="{00000000-0005-0000-0000-0000232D0000}"/>
    <cellStyle name="Accent6 14" xfId="12115" xr:uid="{00000000-0005-0000-0000-0000242D0000}"/>
    <cellStyle name="Accent6 15" xfId="12116" xr:uid="{00000000-0005-0000-0000-0000252D0000}"/>
    <cellStyle name="Accent6 16" xfId="12117" xr:uid="{00000000-0005-0000-0000-0000262D0000}"/>
    <cellStyle name="Accent6 17" xfId="99" xr:uid="{00000000-0005-0000-0000-0000272D0000}"/>
    <cellStyle name="Accent6 2" xfId="12118" xr:uid="{00000000-0005-0000-0000-0000282D0000}"/>
    <cellStyle name="Accent6 2 2" xfId="12119" xr:uid="{00000000-0005-0000-0000-0000292D0000}"/>
    <cellStyle name="Accent6 2_DEVOLUÇÃO DE COMPETENCIA" xfId="12120" xr:uid="{00000000-0005-0000-0000-00002A2D0000}"/>
    <cellStyle name="Accent6 3" xfId="12121" xr:uid="{00000000-0005-0000-0000-00002B2D0000}"/>
    <cellStyle name="Accent6 4" xfId="12122" xr:uid="{00000000-0005-0000-0000-00002C2D0000}"/>
    <cellStyle name="Accent6 5" xfId="12123" xr:uid="{00000000-0005-0000-0000-00002D2D0000}"/>
    <cellStyle name="Accent6 6" xfId="12124" xr:uid="{00000000-0005-0000-0000-00002E2D0000}"/>
    <cellStyle name="Accent6 7" xfId="12125" xr:uid="{00000000-0005-0000-0000-00002F2D0000}"/>
    <cellStyle name="Accent6 8" xfId="12126" xr:uid="{00000000-0005-0000-0000-0000302D0000}"/>
    <cellStyle name="Accent6 9" xfId="12127" xr:uid="{00000000-0005-0000-0000-0000312D0000}"/>
    <cellStyle name="Accent6_DEVOLUÇÃO DE COMPETENCIA" xfId="12128" xr:uid="{00000000-0005-0000-0000-0000322D0000}"/>
    <cellStyle name="Accounting" xfId="12129" xr:uid="{00000000-0005-0000-0000-0000332D0000}"/>
    <cellStyle name="Activity" xfId="12130" xr:uid="{00000000-0005-0000-0000-0000342D0000}"/>
    <cellStyle name="Actual Date" xfId="12131" xr:uid="{00000000-0005-0000-0000-0000352D0000}"/>
    <cellStyle name="Actual Date 2" xfId="12132" xr:uid="{00000000-0005-0000-0000-0000362D0000}"/>
    <cellStyle name="ÅëÈ­ [0]_´Ü°èº° ±¸Ãà¾È" xfId="12133" xr:uid="{00000000-0005-0000-0000-0000372D0000}"/>
    <cellStyle name="ÅëÈ­_´Ü°èº° ±¸Ãà¾È" xfId="12134" xr:uid="{00000000-0005-0000-0000-0000382D0000}"/>
    <cellStyle name="ak" xfId="12135" xr:uid="{00000000-0005-0000-0000-0000392D0000}"/>
    <cellStyle name="args.style" xfId="12136" xr:uid="{00000000-0005-0000-0000-00003A2D0000}"/>
    <cellStyle name="args.style 2" xfId="12137" xr:uid="{00000000-0005-0000-0000-00003B2D0000}"/>
    <cellStyle name="args.style_100610 Australia invoice v2" xfId="12138" xr:uid="{00000000-0005-0000-0000-00003C2D0000}"/>
    <cellStyle name="Array" xfId="467" xr:uid="{00000000-0005-0000-0000-00003D2D0000}"/>
    <cellStyle name="Array Enter" xfId="468" xr:uid="{00000000-0005-0000-0000-00003E2D0000}"/>
    <cellStyle name="Array_DEVOLUÇÃO DE COMPETENCIA" xfId="12139" xr:uid="{00000000-0005-0000-0000-00003F2D0000}"/>
    <cellStyle name="ÄÞ¸¶ [0]_´Ü°èº° ±¸Ãà¾È" xfId="12140" xr:uid="{00000000-0005-0000-0000-0000402D0000}"/>
    <cellStyle name="ÄÞ¸¶_´Ü°èº° ±¸Ãà¾È" xfId="12141" xr:uid="{00000000-0005-0000-0000-0000412D0000}"/>
    <cellStyle name="Avertissement" xfId="12142" xr:uid="{00000000-0005-0000-0000-0000422D0000}"/>
    <cellStyle name="B" xfId="12143" xr:uid="{00000000-0005-0000-0000-0000432D0000}"/>
    <cellStyle name="B_DEVOLUÇÃO DE COMPETENCIA" xfId="12144" xr:uid="{00000000-0005-0000-0000-0000442D0000}"/>
    <cellStyle name="Bad" xfId="31" xr:uid="{E8B1E36D-98BF-425A-A3CE-45868060A7A5}"/>
    <cellStyle name="Bad 10" xfId="12145" xr:uid="{00000000-0005-0000-0000-0000462D0000}"/>
    <cellStyle name="Bad 11" xfId="100" xr:uid="{00000000-0005-0000-0000-0000472D0000}"/>
    <cellStyle name="Bad 2" xfId="12146" xr:uid="{00000000-0005-0000-0000-0000482D0000}"/>
    <cellStyle name="Bad 2 2" xfId="12147" xr:uid="{00000000-0005-0000-0000-0000492D0000}"/>
    <cellStyle name="Bad 2_DEVOLUÇÃO DE COMPETENCIA" xfId="12148" xr:uid="{00000000-0005-0000-0000-00004A2D0000}"/>
    <cellStyle name="Bad 3" xfId="12149" xr:uid="{00000000-0005-0000-0000-00004B2D0000}"/>
    <cellStyle name="Bad 4" xfId="12150" xr:uid="{00000000-0005-0000-0000-00004C2D0000}"/>
    <cellStyle name="Bad 5" xfId="12151" xr:uid="{00000000-0005-0000-0000-00004D2D0000}"/>
    <cellStyle name="Bad 6" xfId="12152" xr:uid="{00000000-0005-0000-0000-00004E2D0000}"/>
    <cellStyle name="Bad 7" xfId="12153" xr:uid="{00000000-0005-0000-0000-00004F2D0000}"/>
    <cellStyle name="Bad 8" xfId="12154" xr:uid="{00000000-0005-0000-0000-0000502D0000}"/>
    <cellStyle name="Bad 9" xfId="12155" xr:uid="{00000000-0005-0000-0000-0000512D0000}"/>
    <cellStyle name="Bad_DEVOLUÇÃO DE COMPETENCIA" xfId="12156" xr:uid="{00000000-0005-0000-0000-0000522D0000}"/>
    <cellStyle name="Black Text" xfId="469" xr:uid="{00000000-0005-0000-0000-0000532D0000}"/>
    <cellStyle name="Black Text (No Wrap)" xfId="470" xr:uid="{00000000-0005-0000-0000-0000542D0000}"/>
    <cellStyle name="Black Text_~4991161" xfId="12157" xr:uid="{00000000-0005-0000-0000-0000552D0000}"/>
    <cellStyle name="blank" xfId="12158" xr:uid="{00000000-0005-0000-0000-0000562D0000}"/>
    <cellStyle name="blank 2" xfId="12159" xr:uid="{00000000-0005-0000-0000-0000572D0000}"/>
    <cellStyle name="blau" xfId="12160" xr:uid="{00000000-0005-0000-0000-0000582D0000}"/>
    <cellStyle name="blau 2" xfId="12161" xr:uid="{00000000-0005-0000-0000-0000592D0000}"/>
    <cellStyle name="Block" xfId="471" xr:uid="{00000000-0005-0000-0000-00005A2D0000}"/>
    <cellStyle name="Blue Text" xfId="472" xr:uid="{00000000-0005-0000-0000-00005B2D0000}"/>
    <cellStyle name="Blue Text - Ariel 10" xfId="473" xr:uid="{00000000-0005-0000-0000-00005C2D0000}"/>
    <cellStyle name="Blue Text_~4991161" xfId="12162" xr:uid="{00000000-0005-0000-0000-00005D2D0000}"/>
    <cellStyle name="Body" xfId="12163" xr:uid="{00000000-0005-0000-0000-00005E2D0000}"/>
    <cellStyle name="Body 2" xfId="12164" xr:uid="{00000000-0005-0000-0000-00005F2D0000}"/>
    <cellStyle name="Body_DEVOLUÇÃO DE COMPETENCIA" xfId="12165" xr:uid="{00000000-0005-0000-0000-0000602D0000}"/>
    <cellStyle name="Bom 2" xfId="474" xr:uid="{00000000-0005-0000-0000-0000612D0000}"/>
    <cellStyle name="Bom 2 2" xfId="475" xr:uid="{00000000-0005-0000-0000-0000622D0000}"/>
    <cellStyle name="Bom 2 2 2" xfId="12166" xr:uid="{00000000-0005-0000-0000-0000632D0000}"/>
    <cellStyle name="Bom 2 2_DEVOLUÇÃO DE COMPETENCIA" xfId="12167" xr:uid="{00000000-0005-0000-0000-0000642D0000}"/>
    <cellStyle name="Bom 2_Base Conta" xfId="12168" xr:uid="{00000000-0005-0000-0000-0000652D0000}"/>
    <cellStyle name="Bom 3" xfId="12169" xr:uid="{00000000-0005-0000-0000-0000662D0000}"/>
    <cellStyle name="Bom 4" xfId="12170" xr:uid="{00000000-0005-0000-0000-0000672D0000}"/>
    <cellStyle name="Bom 5" xfId="101" xr:uid="{00000000-0005-0000-0000-0000682D0000}"/>
    <cellStyle name="Border" xfId="12171" xr:uid="{00000000-0005-0000-0000-0000692D0000}"/>
    <cellStyle name="Border 2" xfId="12172" xr:uid="{00000000-0005-0000-0000-00006A2D0000}"/>
    <cellStyle name="Border_DEVOLUÇÃO DE COMPETENCIA" xfId="12173" xr:uid="{00000000-0005-0000-0000-00006B2D0000}"/>
    <cellStyle name="Buena" xfId="12174" xr:uid="{00000000-0005-0000-0000-00006C2D0000}"/>
    <cellStyle name="Ç¥ÁØ_´Ü°èº° ±¸Ãà¾È" xfId="12175" xr:uid="{00000000-0005-0000-0000-00006D2D0000}"/>
    <cellStyle name="cal.Exchange" xfId="476" xr:uid="{00000000-0005-0000-0000-00006E2D0000}"/>
    <cellStyle name="cal.Exchange 2" xfId="12176" xr:uid="{00000000-0005-0000-0000-00006F2D0000}"/>
    <cellStyle name="cal.Exchange.or" xfId="477" xr:uid="{00000000-0005-0000-0000-0000702D0000}"/>
    <cellStyle name="cal.Exchange.or 2" xfId="12177" xr:uid="{00000000-0005-0000-0000-0000712D0000}"/>
    <cellStyle name="cal.Exchange_Apport &amp; Look-through" xfId="478" xr:uid="{00000000-0005-0000-0000-0000722D0000}"/>
    <cellStyle name="cal.FX" xfId="479" xr:uid="{00000000-0005-0000-0000-0000732D0000}"/>
    <cellStyle name="cal.FX 2" xfId="12178" xr:uid="{00000000-0005-0000-0000-0000742D0000}"/>
    <cellStyle name="cal.FX.or" xfId="480" xr:uid="{00000000-0005-0000-0000-0000752D0000}"/>
    <cellStyle name="cal.FX.or 2" xfId="12179" xr:uid="{00000000-0005-0000-0000-0000762D0000}"/>
    <cellStyle name="cal.FX_DEVOLUÇÃO DE COMPETENCIA" xfId="12180" xr:uid="{00000000-0005-0000-0000-0000772D0000}"/>
    <cellStyle name="cal.General" xfId="481" xr:uid="{00000000-0005-0000-0000-0000782D0000}"/>
    <cellStyle name="cal.General 2" xfId="12181" xr:uid="{00000000-0005-0000-0000-0000792D0000}"/>
    <cellStyle name="cal.General.or" xfId="482" xr:uid="{00000000-0005-0000-0000-00007A2D0000}"/>
    <cellStyle name="cal.General.or 2" xfId="12182" xr:uid="{00000000-0005-0000-0000-00007B2D0000}"/>
    <cellStyle name="cal.General.or.prt" xfId="483" xr:uid="{00000000-0005-0000-0000-00007C2D0000}"/>
    <cellStyle name="cal.General.or_DEVOLUÇÃO DE COMPETENCIA" xfId="12183" xr:uid="{00000000-0005-0000-0000-00007D2D0000}"/>
    <cellStyle name="cal.General.prt" xfId="484" xr:uid="{00000000-0005-0000-0000-00007E2D0000}"/>
    <cellStyle name="cal.General_Apport &amp; Look-through" xfId="485" xr:uid="{00000000-0005-0000-0000-00007F2D0000}"/>
    <cellStyle name="cal.General1" xfId="486" xr:uid="{00000000-0005-0000-0000-0000802D0000}"/>
    <cellStyle name="cal.GreyFX" xfId="487" xr:uid="{00000000-0005-0000-0000-0000812D0000}"/>
    <cellStyle name="cal.GreyFX 2" xfId="12184" xr:uid="{00000000-0005-0000-0000-0000822D0000}"/>
    <cellStyle name="cal.GreyFX 2 2" xfId="12185" xr:uid="{00000000-0005-0000-0000-0000832D0000}"/>
    <cellStyle name="cal.GreyFX 2 2 2" xfId="12186" xr:uid="{00000000-0005-0000-0000-0000842D0000}"/>
    <cellStyle name="cal.GreyFX 2 3" xfId="12187" xr:uid="{00000000-0005-0000-0000-0000852D0000}"/>
    <cellStyle name="cal.GreyFX.or" xfId="488" xr:uid="{00000000-0005-0000-0000-0000862D0000}"/>
    <cellStyle name="cal.GreyFX.or 2" xfId="12188" xr:uid="{00000000-0005-0000-0000-0000872D0000}"/>
    <cellStyle name="cal.GreyFX_DEVOLUÇÃO DE COMPETENCIA" xfId="12189" xr:uid="{00000000-0005-0000-0000-0000882D0000}"/>
    <cellStyle name="cal.GreyGeneral" xfId="489" xr:uid="{00000000-0005-0000-0000-0000892D0000}"/>
    <cellStyle name="cal.GreyGeneral 2" xfId="12190" xr:uid="{00000000-0005-0000-0000-00008A2D0000}"/>
    <cellStyle name="cal.GreyGeneral.or" xfId="490" xr:uid="{00000000-0005-0000-0000-00008B2D0000}"/>
    <cellStyle name="cal.GreyGeneral.or 2" xfId="12191" xr:uid="{00000000-0005-0000-0000-00008C2D0000}"/>
    <cellStyle name="cal.GreyGeneral_DEVOLUÇÃO DE COMPETENCIA" xfId="12192" xr:uid="{00000000-0005-0000-0000-00008D2D0000}"/>
    <cellStyle name="cal.Link" xfId="491" xr:uid="{00000000-0005-0000-0000-00008E2D0000}"/>
    <cellStyle name="Calc Currency (0)" xfId="12193" xr:uid="{00000000-0005-0000-0000-00008F2D0000}"/>
    <cellStyle name="Calc Currency (0) 2" xfId="12194" xr:uid="{00000000-0005-0000-0000-0000902D0000}"/>
    <cellStyle name="Calc Currency (0) 2 2" xfId="12195" xr:uid="{00000000-0005-0000-0000-0000912D0000}"/>
    <cellStyle name="Calc Currency (0) 3" xfId="12196" xr:uid="{00000000-0005-0000-0000-0000922D0000}"/>
    <cellStyle name="Calc Currency (0)_01Q11 Australia US IB Invoice AUD in US$ Final" xfId="12197" xr:uid="{00000000-0005-0000-0000-0000932D0000}"/>
    <cellStyle name="Calc Currency (2)" xfId="12198" xr:uid="{00000000-0005-0000-0000-0000942D0000}"/>
    <cellStyle name="Calc Currency (2) 2" xfId="12199" xr:uid="{00000000-0005-0000-0000-0000952D0000}"/>
    <cellStyle name="Calc Currency (2) 2 2" xfId="12200" xr:uid="{00000000-0005-0000-0000-0000962D0000}"/>
    <cellStyle name="Calc Currency (2) 3" xfId="12201" xr:uid="{00000000-0005-0000-0000-0000972D0000}"/>
    <cellStyle name="Calc Currency (2) 4" xfId="12202" xr:uid="{00000000-0005-0000-0000-0000982D0000}"/>
    <cellStyle name="Calc Currency (2)_2012-2013 TP - Controllers Summary (JN 12152011)" xfId="12203" xr:uid="{00000000-0005-0000-0000-0000992D0000}"/>
    <cellStyle name="Calc Percent (0)" xfId="12204" xr:uid="{00000000-0005-0000-0000-00009A2D0000}"/>
    <cellStyle name="Calc Percent (0) 2" xfId="12205" xr:uid="{00000000-0005-0000-0000-00009B2D0000}"/>
    <cellStyle name="Calc Percent (0) 2 2" xfId="12206" xr:uid="{00000000-0005-0000-0000-00009C2D0000}"/>
    <cellStyle name="Calc Percent (0) 3" xfId="12207" xr:uid="{00000000-0005-0000-0000-00009D2D0000}"/>
    <cellStyle name="Calc Percent (0) 4" xfId="12208" xr:uid="{00000000-0005-0000-0000-00009E2D0000}"/>
    <cellStyle name="Calc Percent (0)_2012-2013 TP - Controllers Summary (JN 12152011)" xfId="12209" xr:uid="{00000000-0005-0000-0000-00009F2D0000}"/>
    <cellStyle name="Calc Percent (1)" xfId="12210" xr:uid="{00000000-0005-0000-0000-0000A02D0000}"/>
    <cellStyle name="Calc Percent (1) 2" xfId="12211" xr:uid="{00000000-0005-0000-0000-0000A12D0000}"/>
    <cellStyle name="Calc Percent (1) 2 2" xfId="12212" xr:uid="{00000000-0005-0000-0000-0000A22D0000}"/>
    <cellStyle name="Calc Percent (1) 3" xfId="12213" xr:uid="{00000000-0005-0000-0000-0000A32D0000}"/>
    <cellStyle name="Calc Percent (1) 4" xfId="12214" xr:uid="{00000000-0005-0000-0000-0000A42D0000}"/>
    <cellStyle name="Calc Percent (1)_2012-2013 TP - Controllers Summary (JN 12152011)" xfId="12215" xr:uid="{00000000-0005-0000-0000-0000A52D0000}"/>
    <cellStyle name="Calc Percent (2)" xfId="12216" xr:uid="{00000000-0005-0000-0000-0000A62D0000}"/>
    <cellStyle name="Calc Percent (2) 2" xfId="12217" xr:uid="{00000000-0005-0000-0000-0000A72D0000}"/>
    <cellStyle name="Calc Percent (2) 2 2" xfId="12218" xr:uid="{00000000-0005-0000-0000-0000A82D0000}"/>
    <cellStyle name="Calc Percent (2) 3" xfId="12219" xr:uid="{00000000-0005-0000-0000-0000A92D0000}"/>
    <cellStyle name="Calc Percent (2) 4" xfId="12220" xr:uid="{00000000-0005-0000-0000-0000AA2D0000}"/>
    <cellStyle name="Calc Percent (2)_2012-2013 TP - Controllers Summary (JN 12152011)" xfId="12221" xr:uid="{00000000-0005-0000-0000-0000AB2D0000}"/>
    <cellStyle name="Calc Units (0)" xfId="12222" xr:uid="{00000000-0005-0000-0000-0000AC2D0000}"/>
    <cellStyle name="Calc Units (0) 2" xfId="12223" xr:uid="{00000000-0005-0000-0000-0000AD2D0000}"/>
    <cellStyle name="Calc Units (0) 2 2" xfId="12224" xr:uid="{00000000-0005-0000-0000-0000AE2D0000}"/>
    <cellStyle name="Calc Units (0) 3" xfId="12225" xr:uid="{00000000-0005-0000-0000-0000AF2D0000}"/>
    <cellStyle name="Calc Units (0) 4" xfId="12226" xr:uid="{00000000-0005-0000-0000-0000B02D0000}"/>
    <cellStyle name="Calc Units (0)_2012-2013 TP - Controllers Summary (JN 12152011)" xfId="12227" xr:uid="{00000000-0005-0000-0000-0000B12D0000}"/>
    <cellStyle name="Calc Units (1)" xfId="12228" xr:uid="{00000000-0005-0000-0000-0000B22D0000}"/>
    <cellStyle name="Calc Units (1) 2" xfId="12229" xr:uid="{00000000-0005-0000-0000-0000B32D0000}"/>
    <cellStyle name="Calc Units (1) 2 2" xfId="12230" xr:uid="{00000000-0005-0000-0000-0000B42D0000}"/>
    <cellStyle name="Calc Units (1) 3" xfId="12231" xr:uid="{00000000-0005-0000-0000-0000B52D0000}"/>
    <cellStyle name="Calc Units (1) 4" xfId="12232" xr:uid="{00000000-0005-0000-0000-0000B62D0000}"/>
    <cellStyle name="Calc Units (1)_2012-2013 TP - Controllers Summary (JN 12152011)" xfId="12233" xr:uid="{00000000-0005-0000-0000-0000B72D0000}"/>
    <cellStyle name="Calc Units (2)" xfId="12234" xr:uid="{00000000-0005-0000-0000-0000B82D0000}"/>
    <cellStyle name="Calc Units (2) 2" xfId="12235" xr:uid="{00000000-0005-0000-0000-0000B92D0000}"/>
    <cellStyle name="Calc Units (2) 2 2" xfId="12236" xr:uid="{00000000-0005-0000-0000-0000BA2D0000}"/>
    <cellStyle name="Calc Units (2) 3" xfId="12237" xr:uid="{00000000-0005-0000-0000-0000BB2D0000}"/>
    <cellStyle name="Calc Units (2) 4" xfId="12238" xr:uid="{00000000-0005-0000-0000-0000BC2D0000}"/>
    <cellStyle name="Calc Units (2)_2012-2013 TP - Controllers Summary (JN 12152011)" xfId="12239" xr:uid="{00000000-0005-0000-0000-0000BD2D0000}"/>
    <cellStyle name="Calcul" xfId="12240" xr:uid="{00000000-0005-0000-0000-0000BE2D0000}"/>
    <cellStyle name="Calculation" xfId="32" xr:uid="{2C24D96E-A8EF-4996-90DE-A0D58FBD088B}"/>
    <cellStyle name="Calculation 10" xfId="12241" xr:uid="{00000000-0005-0000-0000-0000C02D0000}"/>
    <cellStyle name="Calculation 11" xfId="102" xr:uid="{00000000-0005-0000-0000-0000C12D0000}"/>
    <cellStyle name="Calculation 2" xfId="12242" xr:uid="{00000000-0005-0000-0000-0000C22D0000}"/>
    <cellStyle name="Calculation 2 2" xfId="12243" xr:uid="{00000000-0005-0000-0000-0000C32D0000}"/>
    <cellStyle name="Calculation 2_DEVOLUÇÃO DE COMPETENCIA" xfId="12244" xr:uid="{00000000-0005-0000-0000-0000C42D0000}"/>
    <cellStyle name="Calculation 3" xfId="12245" xr:uid="{00000000-0005-0000-0000-0000C52D0000}"/>
    <cellStyle name="Calculation 4" xfId="12246" xr:uid="{00000000-0005-0000-0000-0000C62D0000}"/>
    <cellStyle name="Calculation 5" xfId="12247" xr:uid="{00000000-0005-0000-0000-0000C72D0000}"/>
    <cellStyle name="Calculation 6" xfId="12248" xr:uid="{00000000-0005-0000-0000-0000C82D0000}"/>
    <cellStyle name="Calculation 7" xfId="12249" xr:uid="{00000000-0005-0000-0000-0000C92D0000}"/>
    <cellStyle name="Calculation 8" xfId="12250" xr:uid="{00000000-0005-0000-0000-0000CA2D0000}"/>
    <cellStyle name="Calculation 9" xfId="12251" xr:uid="{00000000-0005-0000-0000-0000CB2D0000}"/>
    <cellStyle name="Calculation_DEVOLUÇÃO DE COMPETENCIA" xfId="12252" xr:uid="{00000000-0005-0000-0000-0000CC2D0000}"/>
    <cellStyle name="Cálculo 2" xfId="492" xr:uid="{00000000-0005-0000-0000-0000CD2D0000}"/>
    <cellStyle name="Cálculo 2 2" xfId="493" xr:uid="{00000000-0005-0000-0000-0000CE2D0000}"/>
    <cellStyle name="Cálculo 2 2 2" xfId="12253" xr:uid="{00000000-0005-0000-0000-0000CF2D0000}"/>
    <cellStyle name="Cálculo 2 2_Base Conta" xfId="12254" xr:uid="{00000000-0005-0000-0000-0000D02D0000}"/>
    <cellStyle name="Cálculo 2_Base Conta" xfId="12255" xr:uid="{00000000-0005-0000-0000-0000D12D0000}"/>
    <cellStyle name="Cálculo 3" xfId="12256" xr:uid="{00000000-0005-0000-0000-0000D22D0000}"/>
    <cellStyle name="Cálculo 3 2" xfId="12257" xr:uid="{00000000-0005-0000-0000-0000D32D0000}"/>
    <cellStyle name="Cálculo 3_DEVOLUÇÃO DE COMPETENCIA" xfId="12258" xr:uid="{00000000-0005-0000-0000-0000D42D0000}"/>
    <cellStyle name="Cálculo 4" xfId="12259" xr:uid="{00000000-0005-0000-0000-0000D52D0000}"/>
    <cellStyle name="Cálculo 5" xfId="103" xr:uid="{00000000-0005-0000-0000-0000D62D0000}"/>
    <cellStyle name="Cambiar to&amp;do" xfId="494" xr:uid="{00000000-0005-0000-0000-0000D72D0000}"/>
    <cellStyle name="Cambiar to&amp;do 2" xfId="495" xr:uid="{00000000-0005-0000-0000-0000D82D0000}"/>
    <cellStyle name="Cambiar to&amp;do 2 2" xfId="12260" xr:uid="{00000000-0005-0000-0000-0000D92D0000}"/>
    <cellStyle name="Cambiar to&amp;do 2 2 2" xfId="12261" xr:uid="{00000000-0005-0000-0000-0000DA2D0000}"/>
    <cellStyle name="Cambiar to&amp;do 2 2 3" xfId="12262" xr:uid="{00000000-0005-0000-0000-0000DB2D0000}"/>
    <cellStyle name="Cambiar to&amp;do 2_DEVOLUÇÃO DE COMPETENCIA" xfId="12263" xr:uid="{00000000-0005-0000-0000-0000DC2D0000}"/>
    <cellStyle name="Cambiar to&amp;do 3" xfId="12264" xr:uid="{00000000-0005-0000-0000-0000DD2D0000}"/>
    <cellStyle name="Cambiar to&amp;do 3 2" xfId="12265" xr:uid="{00000000-0005-0000-0000-0000DE2D0000}"/>
    <cellStyle name="Cambiar to&amp;do_03Q11 Australia US TP OB Invoice Final" xfId="12266" xr:uid="{00000000-0005-0000-0000-0000DF2D0000}"/>
    <cellStyle name="Cancel" xfId="496" xr:uid="{00000000-0005-0000-0000-0000E02D0000}"/>
    <cellStyle name="Cancel 2" xfId="12267" xr:uid="{00000000-0005-0000-0000-0000E12D0000}"/>
    <cellStyle name="Cancel_Astromig GAAP" xfId="12268" xr:uid="{00000000-0005-0000-0000-0000E22D0000}"/>
    <cellStyle name="category" xfId="12269" xr:uid="{00000000-0005-0000-0000-0000E32D0000}"/>
    <cellStyle name="Celda de comprobación" xfId="12270" xr:uid="{00000000-0005-0000-0000-0000E42D0000}"/>
    <cellStyle name="Celda vinculada" xfId="12271" xr:uid="{00000000-0005-0000-0000-0000E52D0000}"/>
    <cellStyle name="Cellule liée" xfId="12272" xr:uid="{00000000-0005-0000-0000-0000E62D0000}"/>
    <cellStyle name="Célula de Verificação 2" xfId="497" xr:uid="{00000000-0005-0000-0000-0000E72D0000}"/>
    <cellStyle name="Célula de Verificação 2 2" xfId="498" xr:uid="{00000000-0005-0000-0000-0000E82D0000}"/>
    <cellStyle name="Célula de Verificação 2 2 2" xfId="12273" xr:uid="{00000000-0005-0000-0000-0000E92D0000}"/>
    <cellStyle name="Célula de Verificação 2 2_DEVOLUÇÃO DE COMPETENCIA" xfId="12274" xr:uid="{00000000-0005-0000-0000-0000EA2D0000}"/>
    <cellStyle name="Célula de Verificação 2_Base Conta" xfId="12275" xr:uid="{00000000-0005-0000-0000-0000EB2D0000}"/>
    <cellStyle name="Célula de Verificação 3" xfId="12276" xr:uid="{00000000-0005-0000-0000-0000EC2D0000}"/>
    <cellStyle name="Célula de Verificação 4" xfId="12277" xr:uid="{00000000-0005-0000-0000-0000ED2D0000}"/>
    <cellStyle name="Célula de Verificação 5" xfId="104" xr:uid="{00000000-0005-0000-0000-0000EE2D0000}"/>
    <cellStyle name="Célula Vinculada 2" xfId="499" xr:uid="{00000000-0005-0000-0000-0000EF2D0000}"/>
    <cellStyle name="Célula Vinculada 2 2" xfId="500" xr:uid="{00000000-0005-0000-0000-0000F02D0000}"/>
    <cellStyle name="Célula Vinculada 2 2 2" xfId="12278" xr:uid="{00000000-0005-0000-0000-0000F12D0000}"/>
    <cellStyle name="Célula Vinculada 2 2_DEVOLUÇÃO DE COMPETENCIA" xfId="12279" xr:uid="{00000000-0005-0000-0000-0000F22D0000}"/>
    <cellStyle name="Célula Vinculada 2_Base Conta" xfId="12280" xr:uid="{00000000-0005-0000-0000-0000F32D0000}"/>
    <cellStyle name="Célula Vinculada 3" xfId="12281" xr:uid="{00000000-0005-0000-0000-0000F42D0000}"/>
    <cellStyle name="Célula Vinculada 4" xfId="12282" xr:uid="{00000000-0005-0000-0000-0000F52D0000}"/>
    <cellStyle name="Célula Vinculada 5" xfId="105" xr:uid="{00000000-0005-0000-0000-0000F62D0000}"/>
    <cellStyle name="Check Cell" xfId="33" xr:uid="{05C87581-ACED-4E23-B5ED-E09216812FAC}"/>
    <cellStyle name="Check Cell 10" xfId="12283" xr:uid="{00000000-0005-0000-0000-0000F82D0000}"/>
    <cellStyle name="Check Cell 11" xfId="106" xr:uid="{00000000-0005-0000-0000-0000F92D0000}"/>
    <cellStyle name="Check Cell 2" xfId="12284" xr:uid="{00000000-0005-0000-0000-0000FA2D0000}"/>
    <cellStyle name="Check Cell 2 2" xfId="12285" xr:uid="{00000000-0005-0000-0000-0000FB2D0000}"/>
    <cellStyle name="Check Cell 2_DEVOLUÇÃO DE COMPETENCIA" xfId="12286" xr:uid="{00000000-0005-0000-0000-0000FC2D0000}"/>
    <cellStyle name="Check Cell 3" xfId="12287" xr:uid="{00000000-0005-0000-0000-0000FD2D0000}"/>
    <cellStyle name="Check Cell 4" xfId="12288" xr:uid="{00000000-0005-0000-0000-0000FE2D0000}"/>
    <cellStyle name="Check Cell 5" xfId="12289" xr:uid="{00000000-0005-0000-0000-0000FF2D0000}"/>
    <cellStyle name="Check Cell 6" xfId="12290" xr:uid="{00000000-0005-0000-0000-0000002E0000}"/>
    <cellStyle name="Check Cell 7" xfId="12291" xr:uid="{00000000-0005-0000-0000-0000012E0000}"/>
    <cellStyle name="Check Cell 8" xfId="12292" xr:uid="{00000000-0005-0000-0000-0000022E0000}"/>
    <cellStyle name="Check Cell 9" xfId="12293" xr:uid="{00000000-0005-0000-0000-0000032E0000}"/>
    <cellStyle name="Check Cell_DEVOLUÇÃO DE COMPETENCIA" xfId="12294" xr:uid="{00000000-0005-0000-0000-0000042E0000}"/>
    <cellStyle name="CLEAR" xfId="501" xr:uid="{00000000-0005-0000-0000-0000052E0000}"/>
    <cellStyle name="ColLevel_" xfId="12295" xr:uid="{00000000-0005-0000-0000-0000062E0000}"/>
    <cellStyle name="ColumnWidth" xfId="502" xr:uid="{00000000-0005-0000-0000-0000072E0000}"/>
    <cellStyle name="ColumnWidth.prt" xfId="503" xr:uid="{00000000-0005-0000-0000-0000082E0000}"/>
    <cellStyle name="ColumnWidth_DEVOLUÇÃO DE COMPETENCIA" xfId="12296" xr:uid="{00000000-0005-0000-0000-0000092E0000}"/>
    <cellStyle name="Comma  - Style1" xfId="504" xr:uid="{00000000-0005-0000-0000-00000A2E0000}"/>
    <cellStyle name="Comma  - Style2" xfId="505" xr:uid="{00000000-0005-0000-0000-00000B2E0000}"/>
    <cellStyle name="Comma  - Style3" xfId="506" xr:uid="{00000000-0005-0000-0000-00000C2E0000}"/>
    <cellStyle name="Comma  - Style4" xfId="507" xr:uid="{00000000-0005-0000-0000-00000D2E0000}"/>
    <cellStyle name="Comma  - Style5" xfId="508" xr:uid="{00000000-0005-0000-0000-00000E2E0000}"/>
    <cellStyle name="Comma  - Style6" xfId="509" xr:uid="{00000000-0005-0000-0000-00000F2E0000}"/>
    <cellStyle name="Comma  - Style7" xfId="510" xr:uid="{00000000-0005-0000-0000-0000102E0000}"/>
    <cellStyle name="Comma  - Style8" xfId="511" xr:uid="{00000000-0005-0000-0000-0000112E0000}"/>
    <cellStyle name="Comma [0].prt" xfId="512" xr:uid="{00000000-0005-0000-0000-0000122E0000}"/>
    <cellStyle name="Comma [0]_Mexico MMetrics Nov 05_Def" xfId="12297" xr:uid="{00000000-0005-0000-0000-0000132E0000}"/>
    <cellStyle name="Comma [00]" xfId="12298" xr:uid="{00000000-0005-0000-0000-0000142E0000}"/>
    <cellStyle name="Comma [00] 2" xfId="12299" xr:uid="{00000000-0005-0000-0000-0000152E0000}"/>
    <cellStyle name="Comma [00] 2 2" xfId="12300" xr:uid="{00000000-0005-0000-0000-0000162E0000}"/>
    <cellStyle name="Comma [00] 3" xfId="12301" xr:uid="{00000000-0005-0000-0000-0000172E0000}"/>
    <cellStyle name="Comma [00] 4" xfId="12302" xr:uid="{00000000-0005-0000-0000-0000182E0000}"/>
    <cellStyle name="Comma [00]_DEVOLUÇÃO DE COMPETENCIA" xfId="12303" xr:uid="{00000000-0005-0000-0000-0000192E0000}"/>
    <cellStyle name="Comma [1]" xfId="513" xr:uid="{00000000-0005-0000-0000-00001A2E0000}"/>
    <cellStyle name="Comma '000s" xfId="12304" xr:uid="{00000000-0005-0000-0000-00001B2E0000}"/>
    <cellStyle name="Comma '000s 2" xfId="12305" xr:uid="{00000000-0005-0000-0000-00001C2E0000}"/>
    <cellStyle name="Comma '000s 2 2" xfId="12306" xr:uid="{00000000-0005-0000-0000-00001D2E0000}"/>
    <cellStyle name="Comma '000s_DEVOLUÇÃO DE COMPETENCIA" xfId="12307" xr:uid="{00000000-0005-0000-0000-00001E2E0000}"/>
    <cellStyle name="Comma 10" xfId="12308" xr:uid="{00000000-0005-0000-0000-00001F2E0000}"/>
    <cellStyle name="Comma 10 2" xfId="12309" xr:uid="{00000000-0005-0000-0000-0000202E0000}"/>
    <cellStyle name="Comma 2" xfId="230" xr:uid="{00000000-0005-0000-0000-0000212E0000}"/>
    <cellStyle name="Comma 2 10" xfId="12310" xr:uid="{00000000-0005-0000-0000-0000222E0000}"/>
    <cellStyle name="Comma 2 10 2" xfId="12311" xr:uid="{00000000-0005-0000-0000-0000232E0000}"/>
    <cellStyle name="Comma 2 11" xfId="12312" xr:uid="{00000000-0005-0000-0000-0000242E0000}"/>
    <cellStyle name="Comma 2 11 2" xfId="12313" xr:uid="{00000000-0005-0000-0000-0000252E0000}"/>
    <cellStyle name="Comma 2 12" xfId="12314" xr:uid="{00000000-0005-0000-0000-0000262E0000}"/>
    <cellStyle name="Comma 2 12 2" xfId="12315" xr:uid="{00000000-0005-0000-0000-0000272E0000}"/>
    <cellStyle name="Comma 2 13" xfId="12316" xr:uid="{00000000-0005-0000-0000-0000282E0000}"/>
    <cellStyle name="Comma 2 13 2" xfId="12317" xr:uid="{00000000-0005-0000-0000-0000292E0000}"/>
    <cellStyle name="Comma 2 14" xfId="12318" xr:uid="{00000000-0005-0000-0000-00002A2E0000}"/>
    <cellStyle name="Comma 2 14 2" xfId="12319" xr:uid="{00000000-0005-0000-0000-00002B2E0000}"/>
    <cellStyle name="Comma 2 15" xfId="12320" xr:uid="{00000000-0005-0000-0000-00002C2E0000}"/>
    <cellStyle name="Comma 2 15 2" xfId="12321" xr:uid="{00000000-0005-0000-0000-00002D2E0000}"/>
    <cellStyle name="Comma 2 16" xfId="12322" xr:uid="{00000000-0005-0000-0000-00002E2E0000}"/>
    <cellStyle name="Comma 2 16 2" xfId="12323" xr:uid="{00000000-0005-0000-0000-00002F2E0000}"/>
    <cellStyle name="Comma 2 17" xfId="12324" xr:uid="{00000000-0005-0000-0000-0000302E0000}"/>
    <cellStyle name="Comma 2 17 2" xfId="12325" xr:uid="{00000000-0005-0000-0000-0000312E0000}"/>
    <cellStyle name="Comma 2 18" xfId="12326" xr:uid="{00000000-0005-0000-0000-0000322E0000}"/>
    <cellStyle name="Comma 2 18 2" xfId="12327" xr:uid="{00000000-0005-0000-0000-0000332E0000}"/>
    <cellStyle name="Comma 2 19" xfId="12328" xr:uid="{00000000-0005-0000-0000-0000342E0000}"/>
    <cellStyle name="Comma 2 19 2" xfId="12329" xr:uid="{00000000-0005-0000-0000-0000352E0000}"/>
    <cellStyle name="Comma 2 2" xfId="514" xr:uid="{00000000-0005-0000-0000-0000362E0000}"/>
    <cellStyle name="Comma 2 2 2" xfId="12330" xr:uid="{00000000-0005-0000-0000-0000372E0000}"/>
    <cellStyle name="Comma 2 2 2 2" xfId="12331" xr:uid="{00000000-0005-0000-0000-0000382E0000}"/>
    <cellStyle name="Comma 2 2 3" xfId="12332" xr:uid="{00000000-0005-0000-0000-0000392E0000}"/>
    <cellStyle name="Comma 2 2_DEVOLUÇÃO DE COMPETENCIA" xfId="12333" xr:uid="{00000000-0005-0000-0000-00003A2E0000}"/>
    <cellStyle name="Comma 2 20" xfId="12334" xr:uid="{00000000-0005-0000-0000-00003B2E0000}"/>
    <cellStyle name="Comma 2 20 2" xfId="12335" xr:uid="{00000000-0005-0000-0000-00003C2E0000}"/>
    <cellStyle name="Comma 2 21" xfId="12336" xr:uid="{00000000-0005-0000-0000-00003D2E0000}"/>
    <cellStyle name="Comma 2 21 2" xfId="12337" xr:uid="{00000000-0005-0000-0000-00003E2E0000}"/>
    <cellStyle name="Comma 2 22" xfId="12338" xr:uid="{00000000-0005-0000-0000-00003F2E0000}"/>
    <cellStyle name="Comma 2 22 2" xfId="12339" xr:uid="{00000000-0005-0000-0000-0000402E0000}"/>
    <cellStyle name="Comma 2 23" xfId="12340" xr:uid="{00000000-0005-0000-0000-0000412E0000}"/>
    <cellStyle name="Comma 2 23 2" xfId="12341" xr:uid="{00000000-0005-0000-0000-0000422E0000}"/>
    <cellStyle name="Comma 2 24" xfId="12342" xr:uid="{00000000-0005-0000-0000-0000432E0000}"/>
    <cellStyle name="Comma 2 24 2" xfId="12343" xr:uid="{00000000-0005-0000-0000-0000442E0000}"/>
    <cellStyle name="Comma 2 25" xfId="12344" xr:uid="{00000000-0005-0000-0000-0000452E0000}"/>
    <cellStyle name="Comma 2 25 2" xfId="12345" xr:uid="{00000000-0005-0000-0000-0000462E0000}"/>
    <cellStyle name="Comma 2 26" xfId="12346" xr:uid="{00000000-0005-0000-0000-0000472E0000}"/>
    <cellStyle name="Comma 2 26 2" xfId="12347" xr:uid="{00000000-0005-0000-0000-0000482E0000}"/>
    <cellStyle name="Comma 2 27" xfId="12348" xr:uid="{00000000-0005-0000-0000-0000492E0000}"/>
    <cellStyle name="Comma 2 27 2" xfId="12349" xr:uid="{00000000-0005-0000-0000-00004A2E0000}"/>
    <cellStyle name="Comma 2 28" xfId="12350" xr:uid="{00000000-0005-0000-0000-00004B2E0000}"/>
    <cellStyle name="Comma 2 28 2" xfId="12351" xr:uid="{00000000-0005-0000-0000-00004C2E0000}"/>
    <cellStyle name="Comma 2 29" xfId="12352" xr:uid="{00000000-0005-0000-0000-00004D2E0000}"/>
    <cellStyle name="Comma 2 29 2" xfId="12353" xr:uid="{00000000-0005-0000-0000-00004E2E0000}"/>
    <cellStyle name="Comma 2 3" xfId="53" xr:uid="{942BF2F5-D963-41DE-B470-98A7B804F504}"/>
    <cellStyle name="Comma 2 3 2" xfId="12354" xr:uid="{00000000-0005-0000-0000-0000502E0000}"/>
    <cellStyle name="Comma 2 3 3" xfId="849" xr:uid="{00000000-0005-0000-0000-00004F2E0000}"/>
    <cellStyle name="Comma 2 30" xfId="12355" xr:uid="{00000000-0005-0000-0000-0000512E0000}"/>
    <cellStyle name="Comma 2 30 2" xfId="12356" xr:uid="{00000000-0005-0000-0000-0000522E0000}"/>
    <cellStyle name="Comma 2 31" xfId="12357" xr:uid="{00000000-0005-0000-0000-0000532E0000}"/>
    <cellStyle name="Comma 2 4" xfId="12358" xr:uid="{00000000-0005-0000-0000-0000542E0000}"/>
    <cellStyle name="Comma 2 4 2" xfId="12359" xr:uid="{00000000-0005-0000-0000-0000552E0000}"/>
    <cellStyle name="Comma 2 5" xfId="12360" xr:uid="{00000000-0005-0000-0000-0000562E0000}"/>
    <cellStyle name="Comma 2 5 2" xfId="12361" xr:uid="{00000000-0005-0000-0000-0000572E0000}"/>
    <cellStyle name="Comma 2 6" xfId="12362" xr:uid="{00000000-0005-0000-0000-0000582E0000}"/>
    <cellStyle name="Comma 2 6 2" xfId="12363" xr:uid="{00000000-0005-0000-0000-0000592E0000}"/>
    <cellStyle name="Comma 2 7" xfId="12364" xr:uid="{00000000-0005-0000-0000-00005A2E0000}"/>
    <cellStyle name="Comma 2 7 2" xfId="12365" xr:uid="{00000000-0005-0000-0000-00005B2E0000}"/>
    <cellStyle name="Comma 2 8" xfId="12366" xr:uid="{00000000-0005-0000-0000-00005C2E0000}"/>
    <cellStyle name="Comma 2 8 2" xfId="12367" xr:uid="{00000000-0005-0000-0000-00005D2E0000}"/>
    <cellStyle name="Comma 2 9" xfId="12368" xr:uid="{00000000-0005-0000-0000-00005E2E0000}"/>
    <cellStyle name="Comma 2 9 2" xfId="12369" xr:uid="{00000000-0005-0000-0000-00005F2E0000}"/>
    <cellStyle name="Comma 2_2010_Q2_IT" xfId="12370" xr:uid="{00000000-0005-0000-0000-0000602E0000}"/>
    <cellStyle name="Comma 3" xfId="515" xr:uid="{00000000-0005-0000-0000-0000612E0000}"/>
    <cellStyle name="Comma 3 2" xfId="875" xr:uid="{00000000-0005-0000-0000-0000622E0000}"/>
    <cellStyle name="Comma 3 2 2" xfId="876" xr:uid="{00000000-0005-0000-0000-0000632E0000}"/>
    <cellStyle name="Comma 3 3" xfId="12371" xr:uid="{00000000-0005-0000-0000-0000642E0000}"/>
    <cellStyle name="Comma 3 3 2" xfId="12372" xr:uid="{00000000-0005-0000-0000-0000652E0000}"/>
    <cellStyle name="Comma 3_03Q11 Australia US TP OB Invoice Final" xfId="12373" xr:uid="{00000000-0005-0000-0000-0000662E0000}"/>
    <cellStyle name="Comma 4" xfId="516" xr:uid="{00000000-0005-0000-0000-0000672E0000}"/>
    <cellStyle name="Comma 4 2" xfId="12374" xr:uid="{00000000-0005-0000-0000-0000682E0000}"/>
    <cellStyle name="Comma 4 2 2" xfId="12375" xr:uid="{00000000-0005-0000-0000-0000692E0000}"/>
    <cellStyle name="Comma 4 3" xfId="12376" xr:uid="{00000000-0005-0000-0000-00006A2E0000}"/>
    <cellStyle name="Comma 4 3 2" xfId="12377" xr:uid="{00000000-0005-0000-0000-00006B2E0000}"/>
    <cellStyle name="Comma 4 4" xfId="12378" xr:uid="{00000000-0005-0000-0000-00006C2E0000}"/>
    <cellStyle name="Comma 4 4 2" xfId="12379" xr:uid="{00000000-0005-0000-0000-00006D2E0000}"/>
    <cellStyle name="Comma 4 5" xfId="12380" xr:uid="{00000000-0005-0000-0000-00006E2E0000}"/>
    <cellStyle name="Comma 4 5 2" xfId="12381" xr:uid="{00000000-0005-0000-0000-00006F2E0000}"/>
    <cellStyle name="Comma 4 6" xfId="12382" xr:uid="{00000000-0005-0000-0000-0000702E0000}"/>
    <cellStyle name="Comma 4 6 2" xfId="12383" xr:uid="{00000000-0005-0000-0000-0000712E0000}"/>
    <cellStyle name="Comma 4 7" xfId="12384" xr:uid="{00000000-0005-0000-0000-0000722E0000}"/>
    <cellStyle name="Comma 4 7 2" xfId="12385" xr:uid="{00000000-0005-0000-0000-0000732E0000}"/>
    <cellStyle name="Comma 4 8" xfId="12386" xr:uid="{00000000-0005-0000-0000-0000742E0000}"/>
    <cellStyle name="Comma 4 8 2" xfId="12387" xr:uid="{00000000-0005-0000-0000-0000752E0000}"/>
    <cellStyle name="Comma 4 9" xfId="12388" xr:uid="{00000000-0005-0000-0000-0000762E0000}"/>
    <cellStyle name="Comma 4 9 2" xfId="12389" xr:uid="{00000000-0005-0000-0000-0000772E0000}"/>
    <cellStyle name="Comma 4_03Q11 Australia US TP OB Invoice Final" xfId="12390" xr:uid="{00000000-0005-0000-0000-0000782E0000}"/>
    <cellStyle name="Comma 5" xfId="877" xr:uid="{00000000-0005-0000-0000-0000792E0000}"/>
    <cellStyle name="Comma 5 2" xfId="12391" xr:uid="{00000000-0005-0000-0000-00007A2E0000}"/>
    <cellStyle name="Comma 5 2 2" xfId="12392" xr:uid="{00000000-0005-0000-0000-00007B2E0000}"/>
    <cellStyle name="Comma 5 3" xfId="12393" xr:uid="{00000000-0005-0000-0000-00007C2E0000}"/>
    <cellStyle name="Comma 5 3 2" xfId="12394" xr:uid="{00000000-0005-0000-0000-00007D2E0000}"/>
    <cellStyle name="Comma 5 4" xfId="12395" xr:uid="{00000000-0005-0000-0000-00007E2E0000}"/>
    <cellStyle name="Comma 5 4 2" xfId="12396" xr:uid="{00000000-0005-0000-0000-00007F2E0000}"/>
    <cellStyle name="Comma 5 5" xfId="12397" xr:uid="{00000000-0005-0000-0000-0000802E0000}"/>
    <cellStyle name="Comma 5 5 2" xfId="12398" xr:uid="{00000000-0005-0000-0000-0000812E0000}"/>
    <cellStyle name="Comma 5 6" xfId="12399" xr:uid="{00000000-0005-0000-0000-0000822E0000}"/>
    <cellStyle name="Comma 5 6 2" xfId="12400" xr:uid="{00000000-0005-0000-0000-0000832E0000}"/>
    <cellStyle name="Comma 5 7" xfId="12401" xr:uid="{00000000-0005-0000-0000-0000842E0000}"/>
    <cellStyle name="Comma 5 7 2" xfId="12402" xr:uid="{00000000-0005-0000-0000-0000852E0000}"/>
    <cellStyle name="Comma 5 8" xfId="12403" xr:uid="{00000000-0005-0000-0000-0000862E0000}"/>
    <cellStyle name="Comma 5 8 2" xfId="12404" xr:uid="{00000000-0005-0000-0000-0000872E0000}"/>
    <cellStyle name="Comma 5 9" xfId="12405" xr:uid="{00000000-0005-0000-0000-0000882E0000}"/>
    <cellStyle name="Comma 5 9 2" xfId="12406" xr:uid="{00000000-0005-0000-0000-0000892E0000}"/>
    <cellStyle name="Comma 5_03Q11 Australia US TP OB Invoice Final" xfId="12407" xr:uid="{00000000-0005-0000-0000-00008A2E0000}"/>
    <cellStyle name="Comma 6" xfId="12408" xr:uid="{00000000-0005-0000-0000-00008B2E0000}"/>
    <cellStyle name="Comma 6 2" xfId="12409" xr:uid="{00000000-0005-0000-0000-00008C2E0000}"/>
    <cellStyle name="Comma 7" xfId="12410" xr:uid="{00000000-0005-0000-0000-00008D2E0000}"/>
    <cellStyle name="Comma 73" xfId="12411" xr:uid="{00000000-0005-0000-0000-00008E2E0000}"/>
    <cellStyle name="Comma 8" xfId="12412" xr:uid="{00000000-0005-0000-0000-00008F2E0000}"/>
    <cellStyle name="Comma 89" xfId="12413" xr:uid="{00000000-0005-0000-0000-0000902E0000}"/>
    <cellStyle name="Comma 9" xfId="12414" xr:uid="{00000000-0005-0000-0000-0000912E0000}"/>
    <cellStyle name="Comma 90" xfId="12415" xr:uid="{00000000-0005-0000-0000-0000922E0000}"/>
    <cellStyle name="comma zerodec" xfId="12416" xr:uid="{00000000-0005-0000-0000-0000932E0000}"/>
    <cellStyle name="comma zerodec 2" xfId="12417" xr:uid="{00000000-0005-0000-0000-0000942E0000}"/>
    <cellStyle name="Comma.prt" xfId="517" xr:uid="{00000000-0005-0000-0000-0000952E0000}"/>
    <cellStyle name="Comma_EC_ROI - VUL" xfId="12418" xr:uid="{00000000-0005-0000-0000-0000962E0000}"/>
    <cellStyle name="Comma0" xfId="12419" xr:uid="{00000000-0005-0000-0000-0000982E0000}"/>
    <cellStyle name="Comma0 - Style3" xfId="12420" xr:uid="{00000000-0005-0000-0000-0000992E0000}"/>
    <cellStyle name="Comma0_12_07 Fin Statements" xfId="12421" xr:uid="{00000000-0005-0000-0000-00009A2E0000}"/>
    <cellStyle name="Commentaire" xfId="12422" xr:uid="{00000000-0005-0000-0000-00009B2E0000}"/>
    <cellStyle name="Compressed" xfId="12423" xr:uid="{00000000-0005-0000-0000-00009C2E0000}"/>
    <cellStyle name="Copied" xfId="12424" xr:uid="{00000000-0005-0000-0000-00009D2E0000}"/>
    <cellStyle name="Copied 2" xfId="12425" xr:uid="{00000000-0005-0000-0000-00009E2E0000}"/>
    <cellStyle name="Copied_01Q11 Australia US IB Invoice AUD in US$ Final" xfId="12426" xr:uid="{00000000-0005-0000-0000-00009F2E0000}"/>
    <cellStyle name="COST1" xfId="12427" xr:uid="{00000000-0005-0000-0000-0000A02E0000}"/>
    <cellStyle name="Curren - Style2" xfId="12428" xr:uid="{00000000-0005-0000-0000-0000A12E0000}"/>
    <cellStyle name="Curren - Style3" xfId="12429" xr:uid="{00000000-0005-0000-0000-0000A22E0000}"/>
    <cellStyle name="Curren - Style4" xfId="12430" xr:uid="{00000000-0005-0000-0000-0000A32E0000}"/>
    <cellStyle name="Currency $" xfId="12431" xr:uid="{00000000-0005-0000-0000-0000A42E0000}"/>
    <cellStyle name="Currency $ 2" xfId="12432" xr:uid="{00000000-0005-0000-0000-0000A52E0000}"/>
    <cellStyle name="Currency [0].prt" xfId="518" xr:uid="{00000000-0005-0000-0000-0000A62E0000}"/>
    <cellStyle name="Currency [0]_Mexico MMetrics Nov 05_Def" xfId="12433" xr:uid="{00000000-0005-0000-0000-0000A72E0000}"/>
    <cellStyle name="Currency [00]" xfId="12434" xr:uid="{00000000-0005-0000-0000-0000A82E0000}"/>
    <cellStyle name="Currency [00] 2" xfId="12435" xr:uid="{00000000-0005-0000-0000-0000A92E0000}"/>
    <cellStyle name="Currency [00] 2 2" xfId="12436" xr:uid="{00000000-0005-0000-0000-0000AA2E0000}"/>
    <cellStyle name="Currency [00] 3" xfId="12437" xr:uid="{00000000-0005-0000-0000-0000AB2E0000}"/>
    <cellStyle name="Currency [00] 4" xfId="12438" xr:uid="{00000000-0005-0000-0000-0000AC2E0000}"/>
    <cellStyle name="Currency [00]_DEVOLUÇÃO DE COMPETENCIA" xfId="12439" xr:uid="{00000000-0005-0000-0000-0000AD2E0000}"/>
    <cellStyle name="Currency [3]" xfId="12440" xr:uid="{00000000-0005-0000-0000-0000AE2E0000}"/>
    <cellStyle name="Currency [3a]" xfId="12441" xr:uid="{00000000-0005-0000-0000-0000AF2E0000}"/>
    <cellStyle name="Currency '000s" xfId="12442" xr:uid="{00000000-0005-0000-0000-0000B02E0000}"/>
    <cellStyle name="Currency 10" xfId="12443" xr:uid="{00000000-0005-0000-0000-0000B12E0000}"/>
    <cellStyle name="Currency 12" xfId="12444" xr:uid="{00000000-0005-0000-0000-0000B22E0000}"/>
    <cellStyle name="Currency 12 10" xfId="12445" xr:uid="{00000000-0005-0000-0000-0000B32E0000}"/>
    <cellStyle name="Currency 12 10 2" xfId="12446" xr:uid="{00000000-0005-0000-0000-0000B42E0000}"/>
    <cellStyle name="Currency 12 11" xfId="12447" xr:uid="{00000000-0005-0000-0000-0000B52E0000}"/>
    <cellStyle name="Currency 12 2" xfId="12448" xr:uid="{00000000-0005-0000-0000-0000B62E0000}"/>
    <cellStyle name="Currency 12 2 2" xfId="12449" xr:uid="{00000000-0005-0000-0000-0000B72E0000}"/>
    <cellStyle name="Currency 12 3" xfId="12450" xr:uid="{00000000-0005-0000-0000-0000B82E0000}"/>
    <cellStyle name="Currency 12 3 2" xfId="12451" xr:uid="{00000000-0005-0000-0000-0000B92E0000}"/>
    <cellStyle name="Currency 12 4" xfId="12452" xr:uid="{00000000-0005-0000-0000-0000BA2E0000}"/>
    <cellStyle name="Currency 12 4 2" xfId="12453" xr:uid="{00000000-0005-0000-0000-0000BB2E0000}"/>
    <cellStyle name="Currency 12 5" xfId="12454" xr:uid="{00000000-0005-0000-0000-0000BC2E0000}"/>
    <cellStyle name="Currency 12 5 2" xfId="12455" xr:uid="{00000000-0005-0000-0000-0000BD2E0000}"/>
    <cellStyle name="Currency 12 6" xfId="12456" xr:uid="{00000000-0005-0000-0000-0000BE2E0000}"/>
    <cellStyle name="Currency 12 6 2" xfId="12457" xr:uid="{00000000-0005-0000-0000-0000BF2E0000}"/>
    <cellStyle name="Currency 12 7" xfId="12458" xr:uid="{00000000-0005-0000-0000-0000C02E0000}"/>
    <cellStyle name="Currency 12 7 2" xfId="12459" xr:uid="{00000000-0005-0000-0000-0000C12E0000}"/>
    <cellStyle name="Currency 12 8" xfId="12460" xr:uid="{00000000-0005-0000-0000-0000C22E0000}"/>
    <cellStyle name="Currency 12 8 2" xfId="12461" xr:uid="{00000000-0005-0000-0000-0000C32E0000}"/>
    <cellStyle name="Currency 12 9" xfId="12462" xr:uid="{00000000-0005-0000-0000-0000C42E0000}"/>
    <cellStyle name="Currency 12 9 2" xfId="12463" xr:uid="{00000000-0005-0000-0000-0000C52E0000}"/>
    <cellStyle name="Currency 14" xfId="12464" xr:uid="{00000000-0005-0000-0000-0000C62E0000}"/>
    <cellStyle name="Currency 14 10" xfId="12465" xr:uid="{00000000-0005-0000-0000-0000C72E0000}"/>
    <cellStyle name="Currency 14 10 2" xfId="12466" xr:uid="{00000000-0005-0000-0000-0000C82E0000}"/>
    <cellStyle name="Currency 14 11" xfId="12467" xr:uid="{00000000-0005-0000-0000-0000C92E0000}"/>
    <cellStyle name="Currency 14 2" xfId="12468" xr:uid="{00000000-0005-0000-0000-0000CA2E0000}"/>
    <cellStyle name="Currency 14 2 2" xfId="12469" xr:uid="{00000000-0005-0000-0000-0000CB2E0000}"/>
    <cellStyle name="Currency 14 3" xfId="12470" xr:uid="{00000000-0005-0000-0000-0000CC2E0000}"/>
    <cellStyle name="Currency 14 3 2" xfId="12471" xr:uid="{00000000-0005-0000-0000-0000CD2E0000}"/>
    <cellStyle name="Currency 14 4" xfId="12472" xr:uid="{00000000-0005-0000-0000-0000CE2E0000}"/>
    <cellStyle name="Currency 14 4 2" xfId="12473" xr:uid="{00000000-0005-0000-0000-0000CF2E0000}"/>
    <cellStyle name="Currency 14 5" xfId="12474" xr:uid="{00000000-0005-0000-0000-0000D02E0000}"/>
    <cellStyle name="Currency 14 5 2" xfId="12475" xr:uid="{00000000-0005-0000-0000-0000D12E0000}"/>
    <cellStyle name="Currency 14 6" xfId="12476" xr:uid="{00000000-0005-0000-0000-0000D22E0000}"/>
    <cellStyle name="Currency 14 6 2" xfId="12477" xr:uid="{00000000-0005-0000-0000-0000D32E0000}"/>
    <cellStyle name="Currency 14 7" xfId="12478" xr:uid="{00000000-0005-0000-0000-0000D42E0000}"/>
    <cellStyle name="Currency 14 7 2" xfId="12479" xr:uid="{00000000-0005-0000-0000-0000D52E0000}"/>
    <cellStyle name="Currency 14 8" xfId="12480" xr:uid="{00000000-0005-0000-0000-0000D62E0000}"/>
    <cellStyle name="Currency 14 8 2" xfId="12481" xr:uid="{00000000-0005-0000-0000-0000D72E0000}"/>
    <cellStyle name="Currency 14 9" xfId="12482" xr:uid="{00000000-0005-0000-0000-0000D82E0000}"/>
    <cellStyle name="Currency 14 9 2" xfId="12483" xr:uid="{00000000-0005-0000-0000-0000D92E0000}"/>
    <cellStyle name="Currency 16" xfId="12484" xr:uid="{00000000-0005-0000-0000-0000DA2E0000}"/>
    <cellStyle name="Currency 16 10" xfId="12485" xr:uid="{00000000-0005-0000-0000-0000DB2E0000}"/>
    <cellStyle name="Currency 16 10 2" xfId="12486" xr:uid="{00000000-0005-0000-0000-0000DC2E0000}"/>
    <cellStyle name="Currency 16 11" xfId="12487" xr:uid="{00000000-0005-0000-0000-0000DD2E0000}"/>
    <cellStyle name="Currency 16 2" xfId="12488" xr:uid="{00000000-0005-0000-0000-0000DE2E0000}"/>
    <cellStyle name="Currency 16 2 2" xfId="12489" xr:uid="{00000000-0005-0000-0000-0000DF2E0000}"/>
    <cellStyle name="Currency 16 3" xfId="12490" xr:uid="{00000000-0005-0000-0000-0000E02E0000}"/>
    <cellStyle name="Currency 16 3 2" xfId="12491" xr:uid="{00000000-0005-0000-0000-0000E12E0000}"/>
    <cellStyle name="Currency 16 4" xfId="12492" xr:uid="{00000000-0005-0000-0000-0000E22E0000}"/>
    <cellStyle name="Currency 16 4 2" xfId="12493" xr:uid="{00000000-0005-0000-0000-0000E32E0000}"/>
    <cellStyle name="Currency 16 5" xfId="12494" xr:uid="{00000000-0005-0000-0000-0000E42E0000}"/>
    <cellStyle name="Currency 16 5 2" xfId="12495" xr:uid="{00000000-0005-0000-0000-0000E52E0000}"/>
    <cellStyle name="Currency 16 6" xfId="12496" xr:uid="{00000000-0005-0000-0000-0000E62E0000}"/>
    <cellStyle name="Currency 16 6 2" xfId="12497" xr:uid="{00000000-0005-0000-0000-0000E72E0000}"/>
    <cellStyle name="Currency 16 7" xfId="12498" xr:uid="{00000000-0005-0000-0000-0000E82E0000}"/>
    <cellStyle name="Currency 16 7 2" xfId="12499" xr:uid="{00000000-0005-0000-0000-0000E92E0000}"/>
    <cellStyle name="Currency 16 8" xfId="12500" xr:uid="{00000000-0005-0000-0000-0000EA2E0000}"/>
    <cellStyle name="Currency 16 8 2" xfId="12501" xr:uid="{00000000-0005-0000-0000-0000EB2E0000}"/>
    <cellStyle name="Currency 16 9" xfId="12502" xr:uid="{00000000-0005-0000-0000-0000EC2E0000}"/>
    <cellStyle name="Currency 16 9 2" xfId="12503" xr:uid="{00000000-0005-0000-0000-0000ED2E0000}"/>
    <cellStyle name="Currency 18 10" xfId="12504" xr:uid="{00000000-0005-0000-0000-0000EE2E0000}"/>
    <cellStyle name="Currency 18 10 2" xfId="12505" xr:uid="{00000000-0005-0000-0000-0000EF2E0000}"/>
    <cellStyle name="Currency 18 2" xfId="12506" xr:uid="{00000000-0005-0000-0000-0000F02E0000}"/>
    <cellStyle name="Currency 18 2 2" xfId="12507" xr:uid="{00000000-0005-0000-0000-0000F12E0000}"/>
    <cellStyle name="Currency 18 3" xfId="12508" xr:uid="{00000000-0005-0000-0000-0000F22E0000}"/>
    <cellStyle name="Currency 18 3 2" xfId="12509" xr:uid="{00000000-0005-0000-0000-0000F32E0000}"/>
    <cellStyle name="Currency 18 4" xfId="12510" xr:uid="{00000000-0005-0000-0000-0000F42E0000}"/>
    <cellStyle name="Currency 18 4 2" xfId="12511" xr:uid="{00000000-0005-0000-0000-0000F52E0000}"/>
    <cellStyle name="Currency 18 5" xfId="12512" xr:uid="{00000000-0005-0000-0000-0000F62E0000}"/>
    <cellStyle name="Currency 18 5 2" xfId="12513" xr:uid="{00000000-0005-0000-0000-0000F72E0000}"/>
    <cellStyle name="Currency 18 6" xfId="12514" xr:uid="{00000000-0005-0000-0000-0000F82E0000}"/>
    <cellStyle name="Currency 18 6 2" xfId="12515" xr:uid="{00000000-0005-0000-0000-0000F92E0000}"/>
    <cellStyle name="Currency 18 7" xfId="12516" xr:uid="{00000000-0005-0000-0000-0000FA2E0000}"/>
    <cellStyle name="Currency 18 7 2" xfId="12517" xr:uid="{00000000-0005-0000-0000-0000FB2E0000}"/>
    <cellStyle name="Currency 18 8" xfId="12518" xr:uid="{00000000-0005-0000-0000-0000FC2E0000}"/>
    <cellStyle name="Currency 18 8 2" xfId="12519" xr:uid="{00000000-0005-0000-0000-0000FD2E0000}"/>
    <cellStyle name="Currency 18 9" xfId="12520" xr:uid="{00000000-0005-0000-0000-0000FE2E0000}"/>
    <cellStyle name="Currency 18 9 2" xfId="12521" xr:uid="{00000000-0005-0000-0000-0000FF2E0000}"/>
    <cellStyle name="Currency 194" xfId="12522" xr:uid="{00000000-0005-0000-0000-0000002F0000}"/>
    <cellStyle name="Currency 2" xfId="12523" xr:uid="{00000000-0005-0000-0000-0000012F0000}"/>
    <cellStyle name="Currency 2 2" xfId="12524" xr:uid="{00000000-0005-0000-0000-0000022F0000}"/>
    <cellStyle name="Currency 2 2 2" xfId="12525" xr:uid="{00000000-0005-0000-0000-0000032F0000}"/>
    <cellStyle name="Currency 2 3" xfId="12526" xr:uid="{00000000-0005-0000-0000-0000042F0000}"/>
    <cellStyle name="Currency 2 4" xfId="12527" xr:uid="{00000000-0005-0000-0000-0000052F0000}"/>
    <cellStyle name="Currency 2 5" xfId="12528" xr:uid="{00000000-0005-0000-0000-0000062F0000}"/>
    <cellStyle name="Currency 2_~4991161" xfId="12529" xr:uid="{00000000-0005-0000-0000-0000072F0000}"/>
    <cellStyle name="Currency 24" xfId="12530" xr:uid="{00000000-0005-0000-0000-0000082F0000}"/>
    <cellStyle name="Currency 24 10" xfId="12531" xr:uid="{00000000-0005-0000-0000-0000092F0000}"/>
    <cellStyle name="Currency 24 10 2" xfId="12532" xr:uid="{00000000-0005-0000-0000-00000A2F0000}"/>
    <cellStyle name="Currency 24 11" xfId="12533" xr:uid="{00000000-0005-0000-0000-00000B2F0000}"/>
    <cellStyle name="Currency 24 2" xfId="12534" xr:uid="{00000000-0005-0000-0000-00000C2F0000}"/>
    <cellStyle name="Currency 24 2 2" xfId="12535" xr:uid="{00000000-0005-0000-0000-00000D2F0000}"/>
    <cellStyle name="Currency 24 3" xfId="12536" xr:uid="{00000000-0005-0000-0000-00000E2F0000}"/>
    <cellStyle name="Currency 24 3 2" xfId="12537" xr:uid="{00000000-0005-0000-0000-00000F2F0000}"/>
    <cellStyle name="Currency 24 4" xfId="12538" xr:uid="{00000000-0005-0000-0000-0000102F0000}"/>
    <cellStyle name="Currency 24 4 2" xfId="12539" xr:uid="{00000000-0005-0000-0000-0000112F0000}"/>
    <cellStyle name="Currency 24 5" xfId="12540" xr:uid="{00000000-0005-0000-0000-0000122F0000}"/>
    <cellStyle name="Currency 24 5 2" xfId="12541" xr:uid="{00000000-0005-0000-0000-0000132F0000}"/>
    <cellStyle name="Currency 24 6" xfId="12542" xr:uid="{00000000-0005-0000-0000-0000142F0000}"/>
    <cellStyle name="Currency 24 6 2" xfId="12543" xr:uid="{00000000-0005-0000-0000-0000152F0000}"/>
    <cellStyle name="Currency 24 7" xfId="12544" xr:uid="{00000000-0005-0000-0000-0000162F0000}"/>
    <cellStyle name="Currency 24 7 2" xfId="12545" xr:uid="{00000000-0005-0000-0000-0000172F0000}"/>
    <cellStyle name="Currency 24 8" xfId="12546" xr:uid="{00000000-0005-0000-0000-0000182F0000}"/>
    <cellStyle name="Currency 24 8 2" xfId="12547" xr:uid="{00000000-0005-0000-0000-0000192F0000}"/>
    <cellStyle name="Currency 24 9" xfId="12548" xr:uid="{00000000-0005-0000-0000-00001A2F0000}"/>
    <cellStyle name="Currency 24 9 2" xfId="12549" xr:uid="{00000000-0005-0000-0000-00001B2F0000}"/>
    <cellStyle name="Currency 25" xfId="12550" xr:uid="{00000000-0005-0000-0000-00001C2F0000}"/>
    <cellStyle name="Currency 25 10" xfId="12551" xr:uid="{00000000-0005-0000-0000-00001D2F0000}"/>
    <cellStyle name="Currency 25 10 2" xfId="12552" xr:uid="{00000000-0005-0000-0000-00001E2F0000}"/>
    <cellStyle name="Currency 25 11" xfId="12553" xr:uid="{00000000-0005-0000-0000-00001F2F0000}"/>
    <cellStyle name="Currency 25 2" xfId="12554" xr:uid="{00000000-0005-0000-0000-0000202F0000}"/>
    <cellStyle name="Currency 25 2 2" xfId="12555" xr:uid="{00000000-0005-0000-0000-0000212F0000}"/>
    <cellStyle name="Currency 25 3" xfId="12556" xr:uid="{00000000-0005-0000-0000-0000222F0000}"/>
    <cellStyle name="Currency 25 3 2" xfId="12557" xr:uid="{00000000-0005-0000-0000-0000232F0000}"/>
    <cellStyle name="Currency 25 4" xfId="12558" xr:uid="{00000000-0005-0000-0000-0000242F0000}"/>
    <cellStyle name="Currency 25 4 2" xfId="12559" xr:uid="{00000000-0005-0000-0000-0000252F0000}"/>
    <cellStyle name="Currency 25 5" xfId="12560" xr:uid="{00000000-0005-0000-0000-0000262F0000}"/>
    <cellStyle name="Currency 25 5 2" xfId="12561" xr:uid="{00000000-0005-0000-0000-0000272F0000}"/>
    <cellStyle name="Currency 25 6" xfId="12562" xr:uid="{00000000-0005-0000-0000-0000282F0000}"/>
    <cellStyle name="Currency 25 6 2" xfId="12563" xr:uid="{00000000-0005-0000-0000-0000292F0000}"/>
    <cellStyle name="Currency 25 7" xfId="12564" xr:uid="{00000000-0005-0000-0000-00002A2F0000}"/>
    <cellStyle name="Currency 25 7 2" xfId="12565" xr:uid="{00000000-0005-0000-0000-00002B2F0000}"/>
    <cellStyle name="Currency 25 8" xfId="12566" xr:uid="{00000000-0005-0000-0000-00002C2F0000}"/>
    <cellStyle name="Currency 25 8 2" xfId="12567" xr:uid="{00000000-0005-0000-0000-00002D2F0000}"/>
    <cellStyle name="Currency 25 9" xfId="12568" xr:uid="{00000000-0005-0000-0000-00002E2F0000}"/>
    <cellStyle name="Currency 25 9 2" xfId="12569" xr:uid="{00000000-0005-0000-0000-00002F2F0000}"/>
    <cellStyle name="Currency 3" xfId="12570" xr:uid="{00000000-0005-0000-0000-0000302F0000}"/>
    <cellStyle name="Currency 3 10" xfId="12571" xr:uid="{00000000-0005-0000-0000-0000312F0000}"/>
    <cellStyle name="Currency 3 10 2" xfId="12572" xr:uid="{00000000-0005-0000-0000-0000322F0000}"/>
    <cellStyle name="Currency 3 11" xfId="12573" xr:uid="{00000000-0005-0000-0000-0000332F0000}"/>
    <cellStyle name="Currency 3 2" xfId="12574" xr:uid="{00000000-0005-0000-0000-0000342F0000}"/>
    <cellStyle name="Currency 3 2 2" xfId="12575" xr:uid="{00000000-0005-0000-0000-0000352F0000}"/>
    <cellStyle name="Currency 3 3" xfId="12576" xr:uid="{00000000-0005-0000-0000-0000362F0000}"/>
    <cellStyle name="Currency 3 3 2" xfId="12577" xr:uid="{00000000-0005-0000-0000-0000372F0000}"/>
    <cellStyle name="Currency 3 4" xfId="12578" xr:uid="{00000000-0005-0000-0000-0000382F0000}"/>
    <cellStyle name="Currency 3 4 2" xfId="12579" xr:uid="{00000000-0005-0000-0000-0000392F0000}"/>
    <cellStyle name="Currency 3 5" xfId="12580" xr:uid="{00000000-0005-0000-0000-00003A2F0000}"/>
    <cellStyle name="Currency 3 5 2" xfId="12581" xr:uid="{00000000-0005-0000-0000-00003B2F0000}"/>
    <cellStyle name="Currency 3 6" xfId="12582" xr:uid="{00000000-0005-0000-0000-00003C2F0000}"/>
    <cellStyle name="Currency 3 6 2" xfId="12583" xr:uid="{00000000-0005-0000-0000-00003D2F0000}"/>
    <cellStyle name="Currency 3 7" xfId="12584" xr:uid="{00000000-0005-0000-0000-00003E2F0000}"/>
    <cellStyle name="Currency 3 7 2" xfId="12585" xr:uid="{00000000-0005-0000-0000-00003F2F0000}"/>
    <cellStyle name="Currency 3 8" xfId="12586" xr:uid="{00000000-0005-0000-0000-0000402F0000}"/>
    <cellStyle name="Currency 3 8 2" xfId="12587" xr:uid="{00000000-0005-0000-0000-0000412F0000}"/>
    <cellStyle name="Currency 3 9" xfId="12588" xr:uid="{00000000-0005-0000-0000-0000422F0000}"/>
    <cellStyle name="Currency 3 9 2" xfId="12589" xr:uid="{00000000-0005-0000-0000-0000432F0000}"/>
    <cellStyle name="Currency 3_DEVOLUÇÃO DE COMPETENCIA" xfId="12590" xr:uid="{00000000-0005-0000-0000-0000442F0000}"/>
    <cellStyle name="Currency 34" xfId="12591" xr:uid="{00000000-0005-0000-0000-0000452F0000}"/>
    <cellStyle name="Currency 34 2" xfId="12592" xr:uid="{00000000-0005-0000-0000-0000462F0000}"/>
    <cellStyle name="Currency 39 2" xfId="12593" xr:uid="{00000000-0005-0000-0000-0000472F0000}"/>
    <cellStyle name="Currency 39 2 2" xfId="12594" xr:uid="{00000000-0005-0000-0000-0000482F0000}"/>
    <cellStyle name="Currency 4" xfId="12595" xr:uid="{00000000-0005-0000-0000-0000492F0000}"/>
    <cellStyle name="Currency 4 10" xfId="12596" xr:uid="{00000000-0005-0000-0000-00004A2F0000}"/>
    <cellStyle name="Currency 4 2" xfId="12597" xr:uid="{00000000-0005-0000-0000-00004B2F0000}"/>
    <cellStyle name="Currency 4 3" xfId="12598" xr:uid="{00000000-0005-0000-0000-00004C2F0000}"/>
    <cellStyle name="Currency 4 4" xfId="12599" xr:uid="{00000000-0005-0000-0000-00004D2F0000}"/>
    <cellStyle name="Currency 4 5" xfId="12600" xr:uid="{00000000-0005-0000-0000-00004E2F0000}"/>
    <cellStyle name="Currency 4 6" xfId="12601" xr:uid="{00000000-0005-0000-0000-00004F2F0000}"/>
    <cellStyle name="Currency 4 7" xfId="12602" xr:uid="{00000000-0005-0000-0000-0000502F0000}"/>
    <cellStyle name="Currency 4 8" xfId="12603" xr:uid="{00000000-0005-0000-0000-0000512F0000}"/>
    <cellStyle name="Currency 4 9" xfId="12604" xr:uid="{00000000-0005-0000-0000-0000522F0000}"/>
    <cellStyle name="Currency 4_Invoice issued to MSSL(UKP)-Q12011" xfId="12605" xr:uid="{00000000-0005-0000-0000-0000532F0000}"/>
    <cellStyle name="Currency 5" xfId="12606" xr:uid="{00000000-0005-0000-0000-0000542F0000}"/>
    <cellStyle name="Currency 5 10" xfId="12607" xr:uid="{00000000-0005-0000-0000-0000552F0000}"/>
    <cellStyle name="Currency 5 10 2" xfId="12608" xr:uid="{00000000-0005-0000-0000-0000562F0000}"/>
    <cellStyle name="Currency 5 11" xfId="12609" xr:uid="{00000000-0005-0000-0000-0000572F0000}"/>
    <cellStyle name="Currency 5 2" xfId="12610" xr:uid="{00000000-0005-0000-0000-0000582F0000}"/>
    <cellStyle name="Currency 5 2 2" xfId="12611" xr:uid="{00000000-0005-0000-0000-0000592F0000}"/>
    <cellStyle name="Currency 5 3" xfId="12612" xr:uid="{00000000-0005-0000-0000-00005A2F0000}"/>
    <cellStyle name="Currency 5 3 2" xfId="12613" xr:uid="{00000000-0005-0000-0000-00005B2F0000}"/>
    <cellStyle name="Currency 5 4" xfId="12614" xr:uid="{00000000-0005-0000-0000-00005C2F0000}"/>
    <cellStyle name="Currency 5 4 2" xfId="12615" xr:uid="{00000000-0005-0000-0000-00005D2F0000}"/>
    <cellStyle name="Currency 5 5" xfId="12616" xr:uid="{00000000-0005-0000-0000-00005E2F0000}"/>
    <cellStyle name="Currency 5 5 2" xfId="12617" xr:uid="{00000000-0005-0000-0000-00005F2F0000}"/>
    <cellStyle name="Currency 5 6" xfId="12618" xr:uid="{00000000-0005-0000-0000-0000602F0000}"/>
    <cellStyle name="Currency 5 6 2" xfId="12619" xr:uid="{00000000-0005-0000-0000-0000612F0000}"/>
    <cellStyle name="Currency 5 7" xfId="12620" xr:uid="{00000000-0005-0000-0000-0000622F0000}"/>
    <cellStyle name="Currency 5 7 2" xfId="12621" xr:uid="{00000000-0005-0000-0000-0000632F0000}"/>
    <cellStyle name="Currency 5 8" xfId="12622" xr:uid="{00000000-0005-0000-0000-0000642F0000}"/>
    <cellStyle name="Currency 5 8 2" xfId="12623" xr:uid="{00000000-0005-0000-0000-0000652F0000}"/>
    <cellStyle name="Currency 5 9" xfId="12624" xr:uid="{00000000-0005-0000-0000-0000662F0000}"/>
    <cellStyle name="Currency 5 9 2" xfId="12625" xr:uid="{00000000-0005-0000-0000-0000672F0000}"/>
    <cellStyle name="Currency 59" xfId="12626" xr:uid="{00000000-0005-0000-0000-0000682F0000}"/>
    <cellStyle name="Currency 6" xfId="12627" xr:uid="{00000000-0005-0000-0000-0000692F0000}"/>
    <cellStyle name="Currency 6 2" xfId="12628" xr:uid="{00000000-0005-0000-0000-00006A2F0000}"/>
    <cellStyle name="Currency 7" xfId="12629" xr:uid="{00000000-0005-0000-0000-00006B2F0000}"/>
    <cellStyle name="Currency 8" xfId="12630" xr:uid="{00000000-0005-0000-0000-00006C2F0000}"/>
    <cellStyle name="Currency 9" xfId="12631" xr:uid="{00000000-0005-0000-0000-00006D2F0000}"/>
    <cellStyle name="Currency 9 2" xfId="12632" xr:uid="{00000000-0005-0000-0000-00006E2F0000}"/>
    <cellStyle name="currency-$" xfId="12633" xr:uid="{00000000-0005-0000-0000-00006F2F0000}"/>
    <cellStyle name="Currency.prt" xfId="519" xr:uid="{00000000-0005-0000-0000-0000702F0000}"/>
    <cellStyle name="Currency_849_Planilha de Lançamento de PIS  Cofins_GS1" xfId="12634" xr:uid="{00000000-0005-0000-0000-0000712F0000}"/>
    <cellStyle name="Currency0" xfId="12635" xr:uid="{00000000-0005-0000-0000-0000722F0000}"/>
    <cellStyle name="Currency1" xfId="12636" xr:uid="{00000000-0005-0000-0000-0000732F0000}"/>
    <cellStyle name="Currency1 2" xfId="12637" xr:uid="{00000000-0005-0000-0000-0000742F0000}"/>
    <cellStyle name="Currency1_DEVOLUÇÃO DE COMPETENCIA" xfId="12638" xr:uid="{00000000-0005-0000-0000-0000752F0000}"/>
    <cellStyle name="CVD Number" xfId="12639" xr:uid="{00000000-0005-0000-0000-0000762F0000}"/>
    <cellStyle name="Cyndie" xfId="12640" xr:uid="{00000000-0005-0000-0000-0000772F0000}"/>
    <cellStyle name="dat.background.dtl" xfId="520" xr:uid="{00000000-0005-0000-0000-0000782F0000}"/>
    <cellStyle name="dat.Exchange" xfId="521" xr:uid="{00000000-0005-0000-0000-0000792F0000}"/>
    <cellStyle name="dat.Exchange 2" xfId="12641" xr:uid="{00000000-0005-0000-0000-00007A2F0000}"/>
    <cellStyle name="dat.General" xfId="522" xr:uid="{00000000-0005-0000-0000-00007B2F0000}"/>
    <cellStyle name="dat.General 2" xfId="12642" xr:uid="{00000000-0005-0000-0000-00007C2F0000}"/>
    <cellStyle name="dat.General.or" xfId="523" xr:uid="{00000000-0005-0000-0000-00007D2F0000}"/>
    <cellStyle name="dat.General.or 2" xfId="12643" xr:uid="{00000000-0005-0000-0000-00007E2F0000}"/>
    <cellStyle name="dat.General.or.prt" xfId="524" xr:uid="{00000000-0005-0000-0000-00007F2F0000}"/>
    <cellStyle name="dat.General.or_DEVOLUÇÃO DE COMPETENCIA" xfId="12644" xr:uid="{00000000-0005-0000-0000-0000802F0000}"/>
    <cellStyle name="dat.General.prt" xfId="525" xr:uid="{00000000-0005-0000-0000-0000812F0000}"/>
    <cellStyle name="dat.General_Apport &amp; Look-through" xfId="526" xr:uid="{00000000-0005-0000-0000-0000822F0000}"/>
    <cellStyle name="dat.Number" xfId="527" xr:uid="{00000000-0005-0000-0000-0000832F0000}"/>
    <cellStyle name="dat.Number 2" xfId="12645" xr:uid="{00000000-0005-0000-0000-0000842F0000}"/>
    <cellStyle name="dat.Ratio%2" xfId="528" xr:uid="{00000000-0005-0000-0000-0000852F0000}"/>
    <cellStyle name="dat.Ratio%2 2" xfId="12646" xr:uid="{00000000-0005-0000-0000-0000862F0000}"/>
    <cellStyle name="dat.US$" xfId="529" xr:uid="{00000000-0005-0000-0000-0000872F0000}"/>
    <cellStyle name="dat.US$ 2" xfId="12647" xr:uid="{00000000-0005-0000-0000-0000882F0000}"/>
    <cellStyle name="dat.US$.or" xfId="530" xr:uid="{00000000-0005-0000-0000-0000892F0000}"/>
    <cellStyle name="dat.US$.or 2" xfId="12648" xr:uid="{00000000-0005-0000-0000-00008A2F0000}"/>
    <cellStyle name="dat.US$.or.prt" xfId="531" xr:uid="{00000000-0005-0000-0000-00008B2F0000}"/>
    <cellStyle name="dat.US$.or_DEVOLUÇÃO DE COMPETENCIA" xfId="12649" xr:uid="{00000000-0005-0000-0000-00008C2F0000}"/>
    <cellStyle name="dat.US$.prt" xfId="532" xr:uid="{00000000-0005-0000-0000-00008D2F0000}"/>
    <cellStyle name="dat.US$_DEVOLUÇÃO DE COMPETENCIA" xfId="12650" xr:uid="{00000000-0005-0000-0000-00008E2F0000}"/>
    <cellStyle name="Date" xfId="12651" xr:uid="{00000000-0005-0000-0000-00008F2F0000}"/>
    <cellStyle name="Date Short" xfId="12652" xr:uid="{00000000-0005-0000-0000-0000902F0000}"/>
    <cellStyle name="Date, mmm-yy" xfId="533" xr:uid="{00000000-0005-0000-0000-0000912F0000}"/>
    <cellStyle name="Date, mmm-yy 2" xfId="12653" xr:uid="{00000000-0005-0000-0000-0000922F0000}"/>
    <cellStyle name="Date, mmm-yy 3" xfId="12654" xr:uid="{00000000-0005-0000-0000-0000932F0000}"/>
    <cellStyle name="Date, mmm-yy 4" xfId="12655" xr:uid="{00000000-0005-0000-0000-0000942F0000}"/>
    <cellStyle name="Date, mmm-yy_DEVOLUÇÃO DE COMPETENCIA" xfId="12656" xr:uid="{00000000-0005-0000-0000-0000952F0000}"/>
    <cellStyle name="Date_~0553713" xfId="12657" xr:uid="{00000000-0005-0000-0000-0000962F0000}"/>
    <cellStyle name="DblLineDollarAcct" xfId="534" xr:uid="{00000000-0005-0000-0000-0000972F0000}"/>
    <cellStyle name="DblLinePercent" xfId="535" xr:uid="{00000000-0005-0000-0000-0000982F0000}"/>
    <cellStyle name="DELTA" xfId="12658" xr:uid="{00000000-0005-0000-0000-0000992F0000}"/>
    <cellStyle name="DELTA 2" xfId="12659" xr:uid="{00000000-0005-0000-0000-00009A2F0000}"/>
    <cellStyle name="DELTA 3" xfId="12660" xr:uid="{00000000-0005-0000-0000-00009B2F0000}"/>
    <cellStyle name="DELTA_Book4" xfId="12661" xr:uid="{00000000-0005-0000-0000-00009C2F0000}"/>
    <cellStyle name="Dept Heading" xfId="12662" xr:uid="{00000000-0005-0000-0000-00009D2F0000}"/>
    <cellStyle name="Dezimal [0]_BDC" xfId="12663" xr:uid="{00000000-0005-0000-0000-00009E2F0000}"/>
    <cellStyle name="Dezimal_BDC" xfId="12664" xr:uid="{00000000-0005-0000-0000-00009F2F0000}"/>
    <cellStyle name="dgw" xfId="12665" xr:uid="{00000000-0005-0000-0000-0000A02F0000}"/>
    <cellStyle name="dgw 2" xfId="12666" xr:uid="{00000000-0005-0000-0000-0000A12F0000}"/>
    <cellStyle name="Dollar (zero dec)" xfId="12667" xr:uid="{00000000-0005-0000-0000-0000A22F0000}"/>
    <cellStyle name="Dollar (zero dec) 2" xfId="12668" xr:uid="{00000000-0005-0000-0000-0000A32F0000}"/>
    <cellStyle name="DollarAccounting" xfId="536" xr:uid="{00000000-0005-0000-0000-0000A42F0000}"/>
    <cellStyle name="DollarAccounting 2" xfId="12669" xr:uid="{00000000-0005-0000-0000-0000A52F0000}"/>
    <cellStyle name="DollarAccounting_DEVOLUÇÃO DE COMPETENCIA" xfId="12670" xr:uid="{00000000-0005-0000-0000-0000A62F0000}"/>
    <cellStyle name="Dziesiętny_Arkusz1" xfId="12671" xr:uid="{00000000-0005-0000-0000-0000A72F0000}"/>
    <cellStyle name="Eingabe Zahlen" xfId="12672" xr:uid="{00000000-0005-0000-0000-0000A82F0000}"/>
    <cellStyle name="Emphasis 1" xfId="12673" xr:uid="{00000000-0005-0000-0000-0000A92F0000}"/>
    <cellStyle name="Emphasis 2" xfId="12674" xr:uid="{00000000-0005-0000-0000-0000AA2F0000}"/>
    <cellStyle name="Emphasis 3" xfId="12675" xr:uid="{00000000-0005-0000-0000-0000AB2F0000}"/>
    <cellStyle name="Encabezado 4" xfId="12676" xr:uid="{00000000-0005-0000-0000-0000AC2F0000}"/>
    <cellStyle name="Ênfase1 2" xfId="537" xr:uid="{00000000-0005-0000-0000-0000AD2F0000}"/>
    <cellStyle name="Ênfase1 2 2" xfId="538" xr:uid="{00000000-0005-0000-0000-0000AE2F0000}"/>
    <cellStyle name="Ênfase1 2 2 2" xfId="12677" xr:uid="{00000000-0005-0000-0000-0000AF2F0000}"/>
    <cellStyle name="Ênfase1 2 2_DEVOLUÇÃO DE COMPETENCIA" xfId="12678" xr:uid="{00000000-0005-0000-0000-0000B02F0000}"/>
    <cellStyle name="Ênfase1 2_Base Conta" xfId="12679" xr:uid="{00000000-0005-0000-0000-0000B12F0000}"/>
    <cellStyle name="Ênfase1 3" xfId="12680" xr:uid="{00000000-0005-0000-0000-0000B22F0000}"/>
    <cellStyle name="Ênfase1 4" xfId="12681" xr:uid="{00000000-0005-0000-0000-0000B32F0000}"/>
    <cellStyle name="Ênfase1 5" xfId="107" xr:uid="{00000000-0005-0000-0000-0000B42F0000}"/>
    <cellStyle name="Ênfase2 2" xfId="539" xr:uid="{00000000-0005-0000-0000-0000B52F0000}"/>
    <cellStyle name="Ênfase2 2 2" xfId="540" xr:uid="{00000000-0005-0000-0000-0000B62F0000}"/>
    <cellStyle name="Ênfase2 2 2 2" xfId="12682" xr:uid="{00000000-0005-0000-0000-0000B72F0000}"/>
    <cellStyle name="Ênfase2 2 2_DEVOLUÇÃO DE COMPETENCIA" xfId="12683" xr:uid="{00000000-0005-0000-0000-0000B82F0000}"/>
    <cellStyle name="Ênfase2 2_Base Conta" xfId="12684" xr:uid="{00000000-0005-0000-0000-0000B92F0000}"/>
    <cellStyle name="Ênfase2 3" xfId="12685" xr:uid="{00000000-0005-0000-0000-0000BA2F0000}"/>
    <cellStyle name="Ênfase2 4" xfId="12686" xr:uid="{00000000-0005-0000-0000-0000BB2F0000}"/>
    <cellStyle name="Ênfase2 5" xfId="108" xr:uid="{00000000-0005-0000-0000-0000BC2F0000}"/>
    <cellStyle name="Ênfase3 2" xfId="541" xr:uid="{00000000-0005-0000-0000-0000BD2F0000}"/>
    <cellStyle name="Ênfase3 2 2" xfId="542" xr:uid="{00000000-0005-0000-0000-0000BE2F0000}"/>
    <cellStyle name="Ênfase3 2 2 2" xfId="12687" xr:uid="{00000000-0005-0000-0000-0000BF2F0000}"/>
    <cellStyle name="Ênfase3 2 2_DEVOLUÇÃO DE COMPETENCIA" xfId="12688" xr:uid="{00000000-0005-0000-0000-0000C02F0000}"/>
    <cellStyle name="Ênfase3 2_Base Conta" xfId="12689" xr:uid="{00000000-0005-0000-0000-0000C12F0000}"/>
    <cellStyle name="Ênfase3 3" xfId="12690" xr:uid="{00000000-0005-0000-0000-0000C22F0000}"/>
    <cellStyle name="Ênfase3 4" xfId="12691" xr:uid="{00000000-0005-0000-0000-0000C32F0000}"/>
    <cellStyle name="Ênfase3 5" xfId="109" xr:uid="{00000000-0005-0000-0000-0000C42F0000}"/>
    <cellStyle name="Ênfase4 2" xfId="543" xr:uid="{00000000-0005-0000-0000-0000C52F0000}"/>
    <cellStyle name="Ênfase4 2 2" xfId="544" xr:uid="{00000000-0005-0000-0000-0000C62F0000}"/>
    <cellStyle name="Ênfase4 2 2 2" xfId="12692" xr:uid="{00000000-0005-0000-0000-0000C72F0000}"/>
    <cellStyle name="Ênfase4 2 2_DEVOLUÇÃO DE COMPETENCIA" xfId="12693" xr:uid="{00000000-0005-0000-0000-0000C82F0000}"/>
    <cellStyle name="Ênfase4 2_Base Conta" xfId="12694" xr:uid="{00000000-0005-0000-0000-0000C92F0000}"/>
    <cellStyle name="Ênfase4 3" xfId="12695" xr:uid="{00000000-0005-0000-0000-0000CA2F0000}"/>
    <cellStyle name="Ênfase4 4" xfId="12696" xr:uid="{00000000-0005-0000-0000-0000CB2F0000}"/>
    <cellStyle name="Ênfase4 5" xfId="110" xr:uid="{00000000-0005-0000-0000-0000CC2F0000}"/>
    <cellStyle name="Ênfase5 2" xfId="545" xr:uid="{00000000-0005-0000-0000-0000CD2F0000}"/>
    <cellStyle name="Ênfase5 2 2" xfId="546" xr:uid="{00000000-0005-0000-0000-0000CE2F0000}"/>
    <cellStyle name="Ênfase5 2 2 2" xfId="12697" xr:uid="{00000000-0005-0000-0000-0000CF2F0000}"/>
    <cellStyle name="Ênfase5 2 2_DEVOLUÇÃO DE COMPETENCIA" xfId="12698" xr:uid="{00000000-0005-0000-0000-0000D02F0000}"/>
    <cellStyle name="Ênfase5 2_Base Conta" xfId="12699" xr:uid="{00000000-0005-0000-0000-0000D12F0000}"/>
    <cellStyle name="Ênfase5 3" xfId="12700" xr:uid="{00000000-0005-0000-0000-0000D22F0000}"/>
    <cellStyle name="Ênfase5 4" xfId="12701" xr:uid="{00000000-0005-0000-0000-0000D32F0000}"/>
    <cellStyle name="Ênfase5 5" xfId="111" xr:uid="{00000000-0005-0000-0000-0000D42F0000}"/>
    <cellStyle name="Ênfase6 2" xfId="547" xr:uid="{00000000-0005-0000-0000-0000D52F0000}"/>
    <cellStyle name="Ênfase6 2 2" xfId="548" xr:uid="{00000000-0005-0000-0000-0000D62F0000}"/>
    <cellStyle name="Ênfase6 2 2 2" xfId="12702" xr:uid="{00000000-0005-0000-0000-0000D72F0000}"/>
    <cellStyle name="Ênfase6 2 2_DEVOLUÇÃO DE COMPETENCIA" xfId="12703" xr:uid="{00000000-0005-0000-0000-0000D82F0000}"/>
    <cellStyle name="Ênfase6 2_Base Conta" xfId="12704" xr:uid="{00000000-0005-0000-0000-0000D92F0000}"/>
    <cellStyle name="Ênfase6 3" xfId="12705" xr:uid="{00000000-0005-0000-0000-0000DA2F0000}"/>
    <cellStyle name="Ênfase6 4" xfId="12706" xr:uid="{00000000-0005-0000-0000-0000DB2F0000}"/>
    <cellStyle name="Ênfase6 5" xfId="112" xr:uid="{00000000-0005-0000-0000-0000DC2F0000}"/>
    <cellStyle name="Énfasis1" xfId="12707" xr:uid="{00000000-0005-0000-0000-0000DD2F0000}"/>
    <cellStyle name="Énfasis2" xfId="12708" xr:uid="{00000000-0005-0000-0000-0000DE2F0000}"/>
    <cellStyle name="Énfasis3" xfId="12709" xr:uid="{00000000-0005-0000-0000-0000DF2F0000}"/>
    <cellStyle name="Énfasis4" xfId="12710" xr:uid="{00000000-0005-0000-0000-0000E02F0000}"/>
    <cellStyle name="Énfasis5" xfId="12711" xr:uid="{00000000-0005-0000-0000-0000E12F0000}"/>
    <cellStyle name="Énfasis6" xfId="12712" xr:uid="{00000000-0005-0000-0000-0000E22F0000}"/>
    <cellStyle name="Enter Currency (0)" xfId="12713" xr:uid="{00000000-0005-0000-0000-0000E32F0000}"/>
    <cellStyle name="Enter Currency (0) 2" xfId="12714" xr:uid="{00000000-0005-0000-0000-0000E42F0000}"/>
    <cellStyle name="Enter Currency (0) 2 2" xfId="12715" xr:uid="{00000000-0005-0000-0000-0000E52F0000}"/>
    <cellStyle name="Enter Currency (0) 3" xfId="12716" xr:uid="{00000000-0005-0000-0000-0000E62F0000}"/>
    <cellStyle name="Enter Currency (0) 4" xfId="12717" xr:uid="{00000000-0005-0000-0000-0000E72F0000}"/>
    <cellStyle name="Enter Currency (0)_2012-2013 TP - Controllers Summary (JN 12152011)" xfId="12718" xr:uid="{00000000-0005-0000-0000-0000E82F0000}"/>
    <cellStyle name="Enter Currency (2)" xfId="12719" xr:uid="{00000000-0005-0000-0000-0000E92F0000}"/>
    <cellStyle name="Enter Currency (2) 2" xfId="12720" xr:uid="{00000000-0005-0000-0000-0000EA2F0000}"/>
    <cellStyle name="Enter Currency (2) 2 2" xfId="12721" xr:uid="{00000000-0005-0000-0000-0000EB2F0000}"/>
    <cellStyle name="Enter Currency (2) 3" xfId="12722" xr:uid="{00000000-0005-0000-0000-0000EC2F0000}"/>
    <cellStyle name="Enter Currency (2) 4" xfId="12723" xr:uid="{00000000-0005-0000-0000-0000ED2F0000}"/>
    <cellStyle name="Enter Currency (2)_2012-2013 TP - Controllers Summary (JN 12152011)" xfId="12724" xr:uid="{00000000-0005-0000-0000-0000EE2F0000}"/>
    <cellStyle name="Enter Units (0)" xfId="12725" xr:uid="{00000000-0005-0000-0000-0000EF2F0000}"/>
    <cellStyle name="Enter Units (0) 2" xfId="12726" xr:uid="{00000000-0005-0000-0000-0000F02F0000}"/>
    <cellStyle name="Enter Units (0) 2 2" xfId="12727" xr:uid="{00000000-0005-0000-0000-0000F12F0000}"/>
    <cellStyle name="Enter Units (0) 3" xfId="12728" xr:uid="{00000000-0005-0000-0000-0000F22F0000}"/>
    <cellStyle name="Enter Units (0) 4" xfId="12729" xr:uid="{00000000-0005-0000-0000-0000F32F0000}"/>
    <cellStyle name="Enter Units (0)_2012-2013 TP - Controllers Summary (JN 12152011)" xfId="12730" xr:uid="{00000000-0005-0000-0000-0000F42F0000}"/>
    <cellStyle name="Enter Units (1)" xfId="12731" xr:uid="{00000000-0005-0000-0000-0000F52F0000}"/>
    <cellStyle name="Enter Units (1) 2" xfId="12732" xr:uid="{00000000-0005-0000-0000-0000F62F0000}"/>
    <cellStyle name="Enter Units (1) 2 2" xfId="12733" xr:uid="{00000000-0005-0000-0000-0000F72F0000}"/>
    <cellStyle name="Enter Units (1) 3" xfId="12734" xr:uid="{00000000-0005-0000-0000-0000F82F0000}"/>
    <cellStyle name="Enter Units (1) 4" xfId="12735" xr:uid="{00000000-0005-0000-0000-0000F92F0000}"/>
    <cellStyle name="Enter Units (1)_2012-2013 TP - Controllers Summary (JN 12152011)" xfId="12736" xr:uid="{00000000-0005-0000-0000-0000FA2F0000}"/>
    <cellStyle name="Enter Units (2)" xfId="12737" xr:uid="{00000000-0005-0000-0000-0000FB2F0000}"/>
    <cellStyle name="Enter Units (2) 2" xfId="12738" xr:uid="{00000000-0005-0000-0000-0000FC2F0000}"/>
    <cellStyle name="Enter Units (2) 2 2" xfId="12739" xr:uid="{00000000-0005-0000-0000-0000FD2F0000}"/>
    <cellStyle name="Enter Units (2) 3" xfId="12740" xr:uid="{00000000-0005-0000-0000-0000FE2F0000}"/>
    <cellStyle name="Enter Units (2) 4" xfId="12741" xr:uid="{00000000-0005-0000-0000-0000FF2F0000}"/>
    <cellStyle name="Enter Units (2)_2012-2013 TP - Controllers Summary (JN 12152011)" xfId="12742" xr:uid="{00000000-0005-0000-0000-000000300000}"/>
    <cellStyle name="Entered" xfId="12743" xr:uid="{00000000-0005-0000-0000-000001300000}"/>
    <cellStyle name="Entered 2" xfId="12744" xr:uid="{00000000-0005-0000-0000-000002300000}"/>
    <cellStyle name="Entered_01Q11 Australia US IB Invoice AUD in US$ Final" xfId="12745" xr:uid="{00000000-0005-0000-0000-000003300000}"/>
    <cellStyle name="Entrada 2" xfId="549" xr:uid="{00000000-0005-0000-0000-000004300000}"/>
    <cellStyle name="Entrada 2 2" xfId="550" xr:uid="{00000000-0005-0000-0000-000005300000}"/>
    <cellStyle name="Entrada 2 2 2" xfId="12746" xr:uid="{00000000-0005-0000-0000-000006300000}"/>
    <cellStyle name="Entrada 2 2_Base Conta" xfId="12747" xr:uid="{00000000-0005-0000-0000-000007300000}"/>
    <cellStyle name="Entrada 2_Base Conta" xfId="12748" xr:uid="{00000000-0005-0000-0000-000008300000}"/>
    <cellStyle name="Entrada 3" xfId="12749" xr:uid="{00000000-0005-0000-0000-000009300000}"/>
    <cellStyle name="Entrada 3 2" xfId="12750" xr:uid="{00000000-0005-0000-0000-00000A300000}"/>
    <cellStyle name="Entrada 3_DEVOLUÇÃO DE COMPETENCIA" xfId="12751" xr:uid="{00000000-0005-0000-0000-00000B300000}"/>
    <cellStyle name="Entrada 4" xfId="12752" xr:uid="{00000000-0005-0000-0000-00000C300000}"/>
    <cellStyle name="Entrada 5" xfId="113" xr:uid="{00000000-0005-0000-0000-00000D300000}"/>
    <cellStyle name="Entrée" xfId="12753" xr:uid="{00000000-0005-0000-0000-00000E300000}"/>
    <cellStyle name="Estilo 1" xfId="114" xr:uid="{00000000-0005-0000-0000-00000F300000}"/>
    <cellStyle name="Estilo 1 10" xfId="12754" xr:uid="{00000000-0005-0000-0000-000010300000}"/>
    <cellStyle name="Estilo 1 11" xfId="12755" xr:uid="{00000000-0005-0000-0000-000011300000}"/>
    <cellStyle name="Estilo 1 2" xfId="551" xr:uid="{00000000-0005-0000-0000-000012300000}"/>
    <cellStyle name="Estilo 1 2 2" xfId="12756" xr:uid="{00000000-0005-0000-0000-000013300000}"/>
    <cellStyle name="Estilo 1 2 2 2" xfId="12757" xr:uid="{00000000-0005-0000-0000-000014300000}"/>
    <cellStyle name="Estilo 1 2 2 3" xfId="12758" xr:uid="{00000000-0005-0000-0000-000015300000}"/>
    <cellStyle name="Estilo 1 2 2_DEVOLUÇÃO DE COMPETENCIA" xfId="12759" xr:uid="{00000000-0005-0000-0000-000016300000}"/>
    <cellStyle name="Estilo 1 2 3" xfId="12760" xr:uid="{00000000-0005-0000-0000-000017300000}"/>
    <cellStyle name="Estilo 1 2 3 2" xfId="12761" xr:uid="{00000000-0005-0000-0000-000018300000}"/>
    <cellStyle name="Estilo 1 2 3 3" xfId="12762" xr:uid="{00000000-0005-0000-0000-000019300000}"/>
    <cellStyle name="Estilo 1 2_DEVOLUÇÃO DE COMPETENCIA" xfId="12763" xr:uid="{00000000-0005-0000-0000-00001A300000}"/>
    <cellStyle name="Estilo 1 3" xfId="552" xr:uid="{00000000-0005-0000-0000-00001B300000}"/>
    <cellStyle name="Estilo 1 4" xfId="12764" xr:uid="{00000000-0005-0000-0000-00001C300000}"/>
    <cellStyle name="Estilo 1 4 2" xfId="12765" xr:uid="{00000000-0005-0000-0000-00001D300000}"/>
    <cellStyle name="Estilo 1 4_DEVOLUÇÃO DE COMPETENCIA" xfId="12766" xr:uid="{00000000-0005-0000-0000-00001E300000}"/>
    <cellStyle name="Estilo 1 5" xfId="12767" xr:uid="{00000000-0005-0000-0000-00001F300000}"/>
    <cellStyle name="Estilo 1 6" xfId="12768" xr:uid="{00000000-0005-0000-0000-000020300000}"/>
    <cellStyle name="Estilo 1 7" xfId="12769" xr:uid="{00000000-0005-0000-0000-000021300000}"/>
    <cellStyle name="Estilo 1 8" xfId="12770" xr:uid="{00000000-0005-0000-0000-000022300000}"/>
    <cellStyle name="Estilo 1 9" xfId="12771" xr:uid="{00000000-0005-0000-0000-000023300000}"/>
    <cellStyle name="Estilo 1_Apuração PIS COFINS" xfId="12772" xr:uid="{00000000-0005-0000-0000-000024300000}"/>
    <cellStyle name="Estilo 2" xfId="12773" xr:uid="{00000000-0005-0000-0000-000025300000}"/>
    <cellStyle name="Estilo 2 2" xfId="12774" xr:uid="{00000000-0005-0000-0000-000026300000}"/>
    <cellStyle name="Euro" xfId="553" xr:uid="{00000000-0005-0000-0000-000027300000}"/>
    <cellStyle name="Euro 10" xfId="12775" xr:uid="{00000000-0005-0000-0000-000028300000}"/>
    <cellStyle name="Euro 10 2" xfId="12776" xr:uid="{00000000-0005-0000-0000-000029300000}"/>
    <cellStyle name="Euro 11" xfId="12777" xr:uid="{00000000-0005-0000-0000-00002A300000}"/>
    <cellStyle name="Euro 11 2" xfId="12778" xr:uid="{00000000-0005-0000-0000-00002B300000}"/>
    <cellStyle name="Euro 12" xfId="12779" xr:uid="{00000000-0005-0000-0000-00002C300000}"/>
    <cellStyle name="Euro 12 2" xfId="12780" xr:uid="{00000000-0005-0000-0000-00002D300000}"/>
    <cellStyle name="Euro 13" xfId="12781" xr:uid="{00000000-0005-0000-0000-00002E300000}"/>
    <cellStyle name="Euro 13 2" xfId="12782" xr:uid="{00000000-0005-0000-0000-00002F300000}"/>
    <cellStyle name="Euro 14" xfId="12783" xr:uid="{00000000-0005-0000-0000-000030300000}"/>
    <cellStyle name="Euro 14 2" xfId="12784" xr:uid="{00000000-0005-0000-0000-000031300000}"/>
    <cellStyle name="Euro 15" xfId="12785" xr:uid="{00000000-0005-0000-0000-000032300000}"/>
    <cellStyle name="Euro 15 2" xfId="12786" xr:uid="{00000000-0005-0000-0000-000033300000}"/>
    <cellStyle name="Euro 16" xfId="12787" xr:uid="{00000000-0005-0000-0000-000034300000}"/>
    <cellStyle name="Euro 16 2" xfId="12788" xr:uid="{00000000-0005-0000-0000-000035300000}"/>
    <cellStyle name="Euro 17" xfId="12789" xr:uid="{00000000-0005-0000-0000-000036300000}"/>
    <cellStyle name="Euro 17 2" xfId="12790" xr:uid="{00000000-0005-0000-0000-000037300000}"/>
    <cellStyle name="Euro 18" xfId="12791" xr:uid="{00000000-0005-0000-0000-000038300000}"/>
    <cellStyle name="Euro 18 2" xfId="12792" xr:uid="{00000000-0005-0000-0000-000039300000}"/>
    <cellStyle name="Euro 19" xfId="12793" xr:uid="{00000000-0005-0000-0000-00003A300000}"/>
    <cellStyle name="Euro 19 2" xfId="12794" xr:uid="{00000000-0005-0000-0000-00003B300000}"/>
    <cellStyle name="Euro 2" xfId="554" xr:uid="{00000000-0005-0000-0000-00003C300000}"/>
    <cellStyle name="Euro 2 2" xfId="12795" xr:uid="{00000000-0005-0000-0000-00003D300000}"/>
    <cellStyle name="Euro 20" xfId="12796" xr:uid="{00000000-0005-0000-0000-00003E300000}"/>
    <cellStyle name="Euro 20 2" xfId="12797" xr:uid="{00000000-0005-0000-0000-00003F300000}"/>
    <cellStyle name="Euro 20 2 2" xfId="12798" xr:uid="{00000000-0005-0000-0000-000040300000}"/>
    <cellStyle name="Euro 20 2 2 2" xfId="12799" xr:uid="{00000000-0005-0000-0000-000041300000}"/>
    <cellStyle name="Euro 20 2 3" xfId="12800" xr:uid="{00000000-0005-0000-0000-000042300000}"/>
    <cellStyle name="Euro 20 3" xfId="12801" xr:uid="{00000000-0005-0000-0000-000043300000}"/>
    <cellStyle name="Euro 21" xfId="12802" xr:uid="{00000000-0005-0000-0000-000044300000}"/>
    <cellStyle name="Euro 21 2" xfId="12803" xr:uid="{00000000-0005-0000-0000-000045300000}"/>
    <cellStyle name="Euro 22" xfId="12804" xr:uid="{00000000-0005-0000-0000-000046300000}"/>
    <cellStyle name="Euro 22 2" xfId="12805" xr:uid="{00000000-0005-0000-0000-000047300000}"/>
    <cellStyle name="Euro 23" xfId="12806" xr:uid="{00000000-0005-0000-0000-000048300000}"/>
    <cellStyle name="Euro 23 2" xfId="12807" xr:uid="{00000000-0005-0000-0000-000049300000}"/>
    <cellStyle name="Euro 24" xfId="12808" xr:uid="{00000000-0005-0000-0000-00004A300000}"/>
    <cellStyle name="Euro 24 2" xfId="12809" xr:uid="{00000000-0005-0000-0000-00004B300000}"/>
    <cellStyle name="Euro 25" xfId="12810" xr:uid="{00000000-0005-0000-0000-00004C300000}"/>
    <cellStyle name="Euro 25 2" xfId="12811" xr:uid="{00000000-0005-0000-0000-00004D300000}"/>
    <cellStyle name="Euro 26" xfId="12812" xr:uid="{00000000-0005-0000-0000-00004E300000}"/>
    <cellStyle name="Euro 26 2" xfId="12813" xr:uid="{00000000-0005-0000-0000-00004F300000}"/>
    <cellStyle name="Euro 27" xfId="12814" xr:uid="{00000000-0005-0000-0000-000050300000}"/>
    <cellStyle name="Euro 27 2" xfId="12815" xr:uid="{00000000-0005-0000-0000-000051300000}"/>
    <cellStyle name="Euro 28" xfId="12816" xr:uid="{00000000-0005-0000-0000-000052300000}"/>
    <cellStyle name="Euro 28 2" xfId="12817" xr:uid="{00000000-0005-0000-0000-000053300000}"/>
    <cellStyle name="Euro 29" xfId="12818" xr:uid="{00000000-0005-0000-0000-000054300000}"/>
    <cellStyle name="Euro 29 2" xfId="12819" xr:uid="{00000000-0005-0000-0000-000055300000}"/>
    <cellStyle name="Euro 3" xfId="12820" xr:uid="{00000000-0005-0000-0000-000056300000}"/>
    <cellStyle name="Euro 3 10" xfId="12821" xr:uid="{00000000-0005-0000-0000-000057300000}"/>
    <cellStyle name="Euro 3 2" xfId="12822" xr:uid="{00000000-0005-0000-0000-000058300000}"/>
    <cellStyle name="Euro 3 2 2" xfId="12823" xr:uid="{00000000-0005-0000-0000-000059300000}"/>
    <cellStyle name="Euro 3 3" xfId="12824" xr:uid="{00000000-0005-0000-0000-00005A300000}"/>
    <cellStyle name="Euro 3 3 2" xfId="12825" xr:uid="{00000000-0005-0000-0000-00005B300000}"/>
    <cellStyle name="Euro 3 4" xfId="12826" xr:uid="{00000000-0005-0000-0000-00005C300000}"/>
    <cellStyle name="Euro 3 4 2" xfId="12827" xr:uid="{00000000-0005-0000-0000-00005D300000}"/>
    <cellStyle name="Euro 3 5" xfId="12828" xr:uid="{00000000-0005-0000-0000-00005E300000}"/>
    <cellStyle name="Euro 3 5 2" xfId="12829" xr:uid="{00000000-0005-0000-0000-00005F300000}"/>
    <cellStyle name="Euro 3 6" xfId="12830" xr:uid="{00000000-0005-0000-0000-000060300000}"/>
    <cellStyle name="Euro 3 6 2" xfId="12831" xr:uid="{00000000-0005-0000-0000-000061300000}"/>
    <cellStyle name="Euro 3 7" xfId="12832" xr:uid="{00000000-0005-0000-0000-000062300000}"/>
    <cellStyle name="Euro 3 7 2" xfId="12833" xr:uid="{00000000-0005-0000-0000-000063300000}"/>
    <cellStyle name="Euro 3 8" xfId="12834" xr:uid="{00000000-0005-0000-0000-000064300000}"/>
    <cellStyle name="Euro 3 8 2" xfId="12835" xr:uid="{00000000-0005-0000-0000-000065300000}"/>
    <cellStyle name="Euro 3 9" xfId="12836" xr:uid="{00000000-0005-0000-0000-000066300000}"/>
    <cellStyle name="Euro 3 9 2" xfId="12837" xr:uid="{00000000-0005-0000-0000-000067300000}"/>
    <cellStyle name="Euro 30" xfId="12838" xr:uid="{00000000-0005-0000-0000-000068300000}"/>
    <cellStyle name="Euro 30 2" xfId="12839" xr:uid="{00000000-0005-0000-0000-000069300000}"/>
    <cellStyle name="Euro 31" xfId="12840" xr:uid="{00000000-0005-0000-0000-00006A300000}"/>
    <cellStyle name="Euro 31 2" xfId="12841" xr:uid="{00000000-0005-0000-0000-00006B300000}"/>
    <cellStyle name="Euro 4" xfId="12842" xr:uid="{00000000-0005-0000-0000-00006C300000}"/>
    <cellStyle name="Euro 4 10" xfId="12843" xr:uid="{00000000-0005-0000-0000-00006D300000}"/>
    <cellStyle name="Euro 4 2" xfId="12844" xr:uid="{00000000-0005-0000-0000-00006E300000}"/>
    <cellStyle name="Euro 4 2 2" xfId="12845" xr:uid="{00000000-0005-0000-0000-00006F300000}"/>
    <cellStyle name="Euro 4 3" xfId="12846" xr:uid="{00000000-0005-0000-0000-000070300000}"/>
    <cellStyle name="Euro 4 3 2" xfId="12847" xr:uid="{00000000-0005-0000-0000-000071300000}"/>
    <cellStyle name="Euro 4 4" xfId="12848" xr:uid="{00000000-0005-0000-0000-000072300000}"/>
    <cellStyle name="Euro 4 4 2" xfId="12849" xr:uid="{00000000-0005-0000-0000-000073300000}"/>
    <cellStyle name="Euro 4 5" xfId="12850" xr:uid="{00000000-0005-0000-0000-000074300000}"/>
    <cellStyle name="Euro 4 5 2" xfId="12851" xr:uid="{00000000-0005-0000-0000-000075300000}"/>
    <cellStyle name="Euro 4 6" xfId="12852" xr:uid="{00000000-0005-0000-0000-000076300000}"/>
    <cellStyle name="Euro 4 6 2" xfId="12853" xr:uid="{00000000-0005-0000-0000-000077300000}"/>
    <cellStyle name="Euro 4 7" xfId="12854" xr:uid="{00000000-0005-0000-0000-000078300000}"/>
    <cellStyle name="Euro 4 7 2" xfId="12855" xr:uid="{00000000-0005-0000-0000-000079300000}"/>
    <cellStyle name="Euro 4 8" xfId="12856" xr:uid="{00000000-0005-0000-0000-00007A300000}"/>
    <cellStyle name="Euro 4 8 2" xfId="12857" xr:uid="{00000000-0005-0000-0000-00007B300000}"/>
    <cellStyle name="Euro 4 9" xfId="12858" xr:uid="{00000000-0005-0000-0000-00007C300000}"/>
    <cellStyle name="Euro 4 9 2" xfId="12859" xr:uid="{00000000-0005-0000-0000-00007D300000}"/>
    <cellStyle name="Euro 5" xfId="12860" xr:uid="{00000000-0005-0000-0000-00007E300000}"/>
    <cellStyle name="Euro 5 2" xfId="12861" xr:uid="{00000000-0005-0000-0000-00007F300000}"/>
    <cellStyle name="Euro 6" xfId="12862" xr:uid="{00000000-0005-0000-0000-000080300000}"/>
    <cellStyle name="Euro 6 2" xfId="12863" xr:uid="{00000000-0005-0000-0000-000081300000}"/>
    <cellStyle name="Euro 6 2 2" xfId="12864" xr:uid="{00000000-0005-0000-0000-000082300000}"/>
    <cellStyle name="Euro 6 2 2 2" xfId="12865" xr:uid="{00000000-0005-0000-0000-000083300000}"/>
    <cellStyle name="Euro 6 2 2 2 2" xfId="12866" xr:uid="{00000000-0005-0000-0000-000084300000}"/>
    <cellStyle name="Euro 6 2 2 2 2 2" xfId="12867" xr:uid="{00000000-0005-0000-0000-000085300000}"/>
    <cellStyle name="Euro 6 2 2 2 3" xfId="12868" xr:uid="{00000000-0005-0000-0000-000086300000}"/>
    <cellStyle name="Euro 6 2 2 3" xfId="12869" xr:uid="{00000000-0005-0000-0000-000087300000}"/>
    <cellStyle name="Euro 6 2 3" xfId="12870" xr:uid="{00000000-0005-0000-0000-000088300000}"/>
    <cellStyle name="Euro 6 2 3 2" xfId="12871" xr:uid="{00000000-0005-0000-0000-000089300000}"/>
    <cellStyle name="Euro 6 2 4" xfId="12872" xr:uid="{00000000-0005-0000-0000-00008A300000}"/>
    <cellStyle name="Euro 6 2 4 2" xfId="12873" xr:uid="{00000000-0005-0000-0000-00008B300000}"/>
    <cellStyle name="Euro 6 2 5" xfId="12874" xr:uid="{00000000-0005-0000-0000-00008C300000}"/>
    <cellStyle name="Euro 6 2 5 2" xfId="12875" xr:uid="{00000000-0005-0000-0000-00008D300000}"/>
    <cellStyle name="Euro 6 2 6" xfId="12876" xr:uid="{00000000-0005-0000-0000-00008E300000}"/>
    <cellStyle name="Euro 6 2 6 2" xfId="12877" xr:uid="{00000000-0005-0000-0000-00008F300000}"/>
    <cellStyle name="Euro 6 2 7" xfId="12878" xr:uid="{00000000-0005-0000-0000-000090300000}"/>
    <cellStyle name="Euro 6 2 7 2" xfId="12879" xr:uid="{00000000-0005-0000-0000-000091300000}"/>
    <cellStyle name="Euro 6 2 8" xfId="12880" xr:uid="{00000000-0005-0000-0000-000092300000}"/>
    <cellStyle name="Euro 6 3" xfId="12881" xr:uid="{00000000-0005-0000-0000-000093300000}"/>
    <cellStyle name="Euro 6 3 2" xfId="12882" xr:uid="{00000000-0005-0000-0000-000094300000}"/>
    <cellStyle name="Euro 6 3 2 2" xfId="12883" xr:uid="{00000000-0005-0000-0000-000095300000}"/>
    <cellStyle name="Euro 6 3 2 2 2" xfId="12884" xr:uid="{00000000-0005-0000-0000-000096300000}"/>
    <cellStyle name="Euro 6 3 2 3" xfId="12885" xr:uid="{00000000-0005-0000-0000-000097300000}"/>
    <cellStyle name="Euro 6 3 3" xfId="12886" xr:uid="{00000000-0005-0000-0000-000098300000}"/>
    <cellStyle name="Euro 6 4" xfId="12887" xr:uid="{00000000-0005-0000-0000-000099300000}"/>
    <cellStyle name="Euro 6 4 2" xfId="12888" xr:uid="{00000000-0005-0000-0000-00009A300000}"/>
    <cellStyle name="Euro 6 5" xfId="12889" xr:uid="{00000000-0005-0000-0000-00009B300000}"/>
    <cellStyle name="Euro 6 5 2" xfId="12890" xr:uid="{00000000-0005-0000-0000-00009C300000}"/>
    <cellStyle name="Euro 6 6" xfId="12891" xr:uid="{00000000-0005-0000-0000-00009D300000}"/>
    <cellStyle name="Euro 6 6 2" xfId="12892" xr:uid="{00000000-0005-0000-0000-00009E300000}"/>
    <cellStyle name="Euro 6 7" xfId="12893" xr:uid="{00000000-0005-0000-0000-00009F300000}"/>
    <cellStyle name="Euro 6 7 2" xfId="12894" xr:uid="{00000000-0005-0000-0000-0000A0300000}"/>
    <cellStyle name="Euro 6 8" xfId="12895" xr:uid="{00000000-0005-0000-0000-0000A1300000}"/>
    <cellStyle name="Euro 7" xfId="12896" xr:uid="{00000000-0005-0000-0000-0000A2300000}"/>
    <cellStyle name="Euro 7 2" xfId="12897" xr:uid="{00000000-0005-0000-0000-0000A3300000}"/>
    <cellStyle name="Euro 8" xfId="12898" xr:uid="{00000000-0005-0000-0000-0000A4300000}"/>
    <cellStyle name="Euro 8 2" xfId="12899" xr:uid="{00000000-0005-0000-0000-0000A5300000}"/>
    <cellStyle name="Euro 9" xfId="12900" xr:uid="{00000000-0005-0000-0000-0000A6300000}"/>
    <cellStyle name="Euro 9 2" xfId="12901" xr:uid="{00000000-0005-0000-0000-0000A7300000}"/>
    <cellStyle name="Euro_~4991161" xfId="12902" xr:uid="{00000000-0005-0000-0000-0000A8300000}"/>
    <cellStyle name="Explanatory Text" xfId="34" xr:uid="{2BC218B0-80CA-4C11-A0C7-CF737DEDF1BB}"/>
    <cellStyle name="Explanatory Text 10" xfId="12903" xr:uid="{00000000-0005-0000-0000-0000AA300000}"/>
    <cellStyle name="Explanatory Text 11" xfId="115" xr:uid="{00000000-0005-0000-0000-0000AB300000}"/>
    <cellStyle name="Explanatory Text 2" xfId="12904" xr:uid="{00000000-0005-0000-0000-0000AC300000}"/>
    <cellStyle name="Explanatory Text 2 2" xfId="12905" xr:uid="{00000000-0005-0000-0000-0000AD300000}"/>
    <cellStyle name="Explanatory Text 2_DEVOLUÇÃO DE COMPETENCIA" xfId="12906" xr:uid="{00000000-0005-0000-0000-0000AE300000}"/>
    <cellStyle name="Explanatory Text 3" xfId="12907" xr:uid="{00000000-0005-0000-0000-0000AF300000}"/>
    <cellStyle name="Explanatory Text 4" xfId="12908" xr:uid="{00000000-0005-0000-0000-0000B0300000}"/>
    <cellStyle name="Explanatory Text 5" xfId="12909" xr:uid="{00000000-0005-0000-0000-0000B1300000}"/>
    <cellStyle name="Explanatory Text 6" xfId="12910" xr:uid="{00000000-0005-0000-0000-0000B2300000}"/>
    <cellStyle name="Explanatory Text 7" xfId="12911" xr:uid="{00000000-0005-0000-0000-0000B3300000}"/>
    <cellStyle name="Explanatory Text 8" xfId="12912" xr:uid="{00000000-0005-0000-0000-0000B4300000}"/>
    <cellStyle name="Explanatory Text 9" xfId="12913" xr:uid="{00000000-0005-0000-0000-0000B5300000}"/>
    <cellStyle name="Explanatory Text_DEVOLUÇÃO DE COMPETENCIA" xfId="12914" xr:uid="{00000000-0005-0000-0000-0000B6300000}"/>
    <cellStyle name="F2" xfId="12915" xr:uid="{00000000-0005-0000-0000-0000B7300000}"/>
    <cellStyle name="F3" xfId="12916" xr:uid="{00000000-0005-0000-0000-0000B8300000}"/>
    <cellStyle name="F4" xfId="12917" xr:uid="{00000000-0005-0000-0000-0000B9300000}"/>
    <cellStyle name="F5" xfId="12918" xr:uid="{00000000-0005-0000-0000-0000BA300000}"/>
    <cellStyle name="F6" xfId="12919" xr:uid="{00000000-0005-0000-0000-0000BB300000}"/>
    <cellStyle name="F7" xfId="12920" xr:uid="{00000000-0005-0000-0000-0000BC300000}"/>
    <cellStyle name="F8" xfId="12921" xr:uid="{00000000-0005-0000-0000-0000BD300000}"/>
    <cellStyle name="FERNA" xfId="12922" xr:uid="{00000000-0005-0000-0000-0000BE300000}"/>
    <cellStyle name="Fixed" xfId="12923" xr:uid="{00000000-0005-0000-0000-0000BF300000}"/>
    <cellStyle name="fmt.Background" xfId="555" xr:uid="{00000000-0005-0000-0000-0000C0300000}"/>
    <cellStyle name="fmt.background.dtl" xfId="556" xr:uid="{00000000-0005-0000-0000-0000C1300000}"/>
    <cellStyle name="fmt.background.dtl.prt" xfId="557" xr:uid="{00000000-0005-0000-0000-0000C2300000}"/>
    <cellStyle name="fmt.background.dtl_Apport &amp; Look-through" xfId="558" xr:uid="{00000000-0005-0000-0000-0000C3300000}"/>
    <cellStyle name="fmt.Background.exp" xfId="559" xr:uid="{00000000-0005-0000-0000-0000C4300000}"/>
    <cellStyle name="fmt.Background.exp 2" xfId="12924" xr:uid="{00000000-0005-0000-0000-0000C5300000}"/>
    <cellStyle name="fmt.Background.exp.prt" xfId="560" xr:uid="{00000000-0005-0000-0000-0000C6300000}"/>
    <cellStyle name="fmt.Background.exp_DEVOLUÇÃO DE COMPETENCIA" xfId="12925" xr:uid="{00000000-0005-0000-0000-0000C7300000}"/>
    <cellStyle name="fmt.Background.mth" xfId="561" xr:uid="{00000000-0005-0000-0000-0000C8300000}"/>
    <cellStyle name="fmt.Background.mth.prt" xfId="562" xr:uid="{00000000-0005-0000-0000-0000C9300000}"/>
    <cellStyle name="fmt.Background.mth_DEVOLUÇÃO DE COMPETENCIA" xfId="12926" xr:uid="{00000000-0005-0000-0000-0000CA300000}"/>
    <cellStyle name="fmt.Background.prt" xfId="563" xr:uid="{00000000-0005-0000-0000-0000CB300000}"/>
    <cellStyle name="fmt.background.tot" xfId="564" xr:uid="{00000000-0005-0000-0000-0000CC300000}"/>
    <cellStyle name="fmt.background.tot.prt" xfId="565" xr:uid="{00000000-0005-0000-0000-0000CD300000}"/>
    <cellStyle name="fmt.background.tot_Apport &amp; Look-through" xfId="566" xr:uid="{00000000-0005-0000-0000-0000CE300000}"/>
    <cellStyle name="fmt.Background_DEVOLUÇÃO DE COMPETENCIA" xfId="12927" xr:uid="{00000000-0005-0000-0000-0000CF300000}"/>
    <cellStyle name="fmt.background2.dtl" xfId="567" xr:uid="{00000000-0005-0000-0000-0000D0300000}"/>
    <cellStyle name="fmt.Band" xfId="568" xr:uid="{00000000-0005-0000-0000-0000D1300000}"/>
    <cellStyle name="fmt.Band 2" xfId="12928" xr:uid="{00000000-0005-0000-0000-0000D2300000}"/>
    <cellStyle name="fmt.Band.prt" xfId="569" xr:uid="{00000000-0005-0000-0000-0000D3300000}"/>
    <cellStyle name="fmt.Band_DEVOLUÇÃO DE COMPETENCIA" xfId="12929" xr:uid="{00000000-0005-0000-0000-0000D4300000}"/>
    <cellStyle name="fmt.BasketTemplate" xfId="570" xr:uid="{00000000-0005-0000-0000-0000D5300000}"/>
    <cellStyle name="fmt.BasketTemplate 2" xfId="12930" xr:uid="{00000000-0005-0000-0000-0000D6300000}"/>
    <cellStyle name="fmt.BasketTemplate.prt" xfId="571" xr:uid="{00000000-0005-0000-0000-0000D7300000}"/>
    <cellStyle name="fmt.BasketTemplate_DEVOLUÇÃO DE COMPETENCIA" xfId="12931" xr:uid="{00000000-0005-0000-0000-0000D8300000}"/>
    <cellStyle name="fmt.CFWDHeading" xfId="572" xr:uid="{00000000-0005-0000-0000-0000D9300000}"/>
    <cellStyle name="fmt.CFWDHeading 2" xfId="12932" xr:uid="{00000000-0005-0000-0000-0000DA300000}"/>
    <cellStyle name="fmt.CFWDHeading.prt" xfId="573" xr:uid="{00000000-0005-0000-0000-0000DB300000}"/>
    <cellStyle name="fmt.CFWDHeading_DEVOLUÇÃO DE COMPETENCIA" xfId="12933" xr:uid="{00000000-0005-0000-0000-0000DC300000}"/>
    <cellStyle name="fmt.ColHeadCenter" xfId="574" xr:uid="{00000000-0005-0000-0000-0000DD300000}"/>
    <cellStyle name="fmt.ColHeadings" xfId="575" xr:uid="{00000000-0005-0000-0000-0000DE300000}"/>
    <cellStyle name="fmt.ColHeadings.prt" xfId="576" xr:uid="{00000000-0005-0000-0000-0000DF300000}"/>
    <cellStyle name="fmt.ColHeadings_DEVOLUÇÃO DE COMPETENCIA" xfId="12934" xr:uid="{00000000-0005-0000-0000-0000E0300000}"/>
    <cellStyle name="fmt.ColHeadLeft" xfId="577" xr:uid="{00000000-0005-0000-0000-0000E1300000}"/>
    <cellStyle name="fmt.DeadCell" xfId="578" xr:uid="{00000000-0005-0000-0000-0000E2300000}"/>
    <cellStyle name="fmt.DeadCell 2" xfId="12935" xr:uid="{00000000-0005-0000-0000-0000E3300000}"/>
    <cellStyle name="fmt.DeadCell 2 2" xfId="12936" xr:uid="{00000000-0005-0000-0000-0000E4300000}"/>
    <cellStyle name="fmt.DeadCell 2 3" xfId="12937" xr:uid="{00000000-0005-0000-0000-0000E5300000}"/>
    <cellStyle name="fmt.DeadCell.prt" xfId="579" xr:uid="{00000000-0005-0000-0000-0000E6300000}"/>
    <cellStyle name="fmt.DeadCell_Apport &amp; Look-through" xfId="580" xr:uid="{00000000-0005-0000-0000-0000E7300000}"/>
    <cellStyle name="fmt.DetailRow" xfId="581" xr:uid="{00000000-0005-0000-0000-0000E8300000}"/>
    <cellStyle name="fmt.DetailRow 2" xfId="12938" xr:uid="{00000000-0005-0000-0000-0000E9300000}"/>
    <cellStyle name="fmt.DetailRow.prt" xfId="582" xr:uid="{00000000-0005-0000-0000-0000EA300000}"/>
    <cellStyle name="fmt.DetailRow_DEVOLUÇÃO DE COMPETENCIA" xfId="12939" xr:uid="{00000000-0005-0000-0000-0000EB300000}"/>
    <cellStyle name="fmt.Display" xfId="583" xr:uid="{00000000-0005-0000-0000-0000EC300000}"/>
    <cellStyle name="fmt.Display 2" xfId="12940" xr:uid="{00000000-0005-0000-0000-0000ED300000}"/>
    <cellStyle name="fmt.Display.det" xfId="584" xr:uid="{00000000-0005-0000-0000-0000EE300000}"/>
    <cellStyle name="fmt.Display_Apport &amp; Look-through" xfId="585" xr:uid="{00000000-0005-0000-0000-0000EF300000}"/>
    <cellStyle name="fmt.DoubleUnderline" xfId="586" xr:uid="{00000000-0005-0000-0000-0000F0300000}"/>
    <cellStyle name="fmt.DoubleUnderline 2" xfId="12941" xr:uid="{00000000-0005-0000-0000-0000F1300000}"/>
    <cellStyle name="fmt.DoubleUnderline$" xfId="587" xr:uid="{00000000-0005-0000-0000-0000F2300000}"/>
    <cellStyle name="fmt.DoubleUnderline$ 2" xfId="12942" xr:uid="{00000000-0005-0000-0000-0000F3300000}"/>
    <cellStyle name="fmt.DoubleUnderline%" xfId="588" xr:uid="{00000000-0005-0000-0000-0000F4300000}"/>
    <cellStyle name="fmt.DoubleUnderline% 2" xfId="12943" xr:uid="{00000000-0005-0000-0000-0000F5300000}"/>
    <cellStyle name="fmt.DoubleUnderline%2" xfId="589" xr:uid="{00000000-0005-0000-0000-0000F6300000}"/>
    <cellStyle name="fmt.DoubleUnderline%2 2" xfId="12944" xr:uid="{00000000-0005-0000-0000-0000F7300000}"/>
    <cellStyle name="fmt.DoubleUnderline%4" xfId="590" xr:uid="{00000000-0005-0000-0000-0000F8300000}"/>
    <cellStyle name="fmt.DoubleUnderline%4 2" xfId="12945" xr:uid="{00000000-0005-0000-0000-0000F9300000}"/>
    <cellStyle name="fmt.DoubleUnderline_DEVOLUÇÃO DE COMPETENCIA" xfId="12946" xr:uid="{00000000-0005-0000-0000-0000FA300000}"/>
    <cellStyle name="fmt.InpSumRow" xfId="591" xr:uid="{00000000-0005-0000-0000-0000FB300000}"/>
    <cellStyle name="fmt.InpSumRow 2" xfId="12947" xr:uid="{00000000-0005-0000-0000-0000FC300000}"/>
    <cellStyle name="fmt.InpSumRow.prt" xfId="592" xr:uid="{00000000-0005-0000-0000-0000FD300000}"/>
    <cellStyle name="fmt.InpSumRow.prt 2" xfId="12948" xr:uid="{00000000-0005-0000-0000-0000FE300000}"/>
    <cellStyle name="fmt.InpSumRow.prt_DEVOLUÇÃO DE COMPETENCIA" xfId="12949" xr:uid="{00000000-0005-0000-0000-0000FF300000}"/>
    <cellStyle name="fmt.InpSumRow_Base Conta" xfId="12950" xr:uid="{00000000-0005-0000-0000-000000310000}"/>
    <cellStyle name="fmt.InputCr" xfId="593" xr:uid="{00000000-0005-0000-0000-000001310000}"/>
    <cellStyle name="fmt.InputCr 2" xfId="12951" xr:uid="{00000000-0005-0000-0000-000002310000}"/>
    <cellStyle name="fmt.InputCr 2 2" xfId="12952" xr:uid="{00000000-0005-0000-0000-000003310000}"/>
    <cellStyle name="fmt.InputCr 2 3" xfId="12953" xr:uid="{00000000-0005-0000-0000-000004310000}"/>
    <cellStyle name="fmt.InputCr.prt" xfId="594" xr:uid="{00000000-0005-0000-0000-000005310000}"/>
    <cellStyle name="fmt.InputCr_Check USGAAP" xfId="12954" xr:uid="{00000000-0005-0000-0000-000006310000}"/>
    <cellStyle name="fmt.InputDisplay" xfId="595" xr:uid="{00000000-0005-0000-0000-000007310000}"/>
    <cellStyle name="fmt.InputDisplay 2" xfId="12955" xr:uid="{00000000-0005-0000-0000-000008310000}"/>
    <cellStyle name="fmt.InputDisplay.prt" xfId="596" xr:uid="{00000000-0005-0000-0000-000009310000}"/>
    <cellStyle name="fmt.InputDisplay_DEVOLUÇÃO DE COMPETENCIA" xfId="12956" xr:uid="{00000000-0005-0000-0000-00000A310000}"/>
    <cellStyle name="fmt.InputDr" xfId="597" xr:uid="{00000000-0005-0000-0000-00000B310000}"/>
    <cellStyle name="fmt.InputDr 2" xfId="12957" xr:uid="{00000000-0005-0000-0000-00000C310000}"/>
    <cellStyle name="fmt.InputDr 2 2" xfId="12958" xr:uid="{00000000-0005-0000-0000-00000D310000}"/>
    <cellStyle name="fmt.InputDr 2 3" xfId="12959" xr:uid="{00000000-0005-0000-0000-00000E310000}"/>
    <cellStyle name="fmt.InputDr.prt" xfId="598" xr:uid="{00000000-0005-0000-0000-00000F310000}"/>
    <cellStyle name="fmt.InputDr_Check USGAAP" xfId="12960" xr:uid="{00000000-0005-0000-0000-000010310000}"/>
    <cellStyle name="fmt.InputHeading" xfId="599" xr:uid="{00000000-0005-0000-0000-000011310000}"/>
    <cellStyle name="fmt.InputHeading.prt" xfId="600" xr:uid="{00000000-0005-0000-0000-000012310000}"/>
    <cellStyle name="fmt.InputHeading_DEVOLUÇÃO DE COMPETENCIA" xfId="12961" xr:uid="{00000000-0005-0000-0000-000013310000}"/>
    <cellStyle name="fmt.InputOther" xfId="601" xr:uid="{00000000-0005-0000-0000-000014310000}"/>
    <cellStyle name="fmt.InputOther 2" xfId="12962" xr:uid="{00000000-0005-0000-0000-000015310000}"/>
    <cellStyle name="fmt.InputOther 2 2" xfId="12963" xr:uid="{00000000-0005-0000-0000-000016310000}"/>
    <cellStyle name="fmt.InputOther 2 3" xfId="12964" xr:uid="{00000000-0005-0000-0000-000017310000}"/>
    <cellStyle name="fmt.InputOther.prt" xfId="602" xr:uid="{00000000-0005-0000-0000-000018310000}"/>
    <cellStyle name="fmt.InputOther_Check USGAAP" xfId="12965" xr:uid="{00000000-0005-0000-0000-000019310000}"/>
    <cellStyle name="fmt.InputRowDesc" xfId="603" xr:uid="{00000000-0005-0000-0000-00001A310000}"/>
    <cellStyle name="fmt.InputRowDesc 2" xfId="12966" xr:uid="{00000000-0005-0000-0000-00001B310000}"/>
    <cellStyle name="fmt.InputRowDesc.prt" xfId="604" xr:uid="{00000000-0005-0000-0000-00001C310000}"/>
    <cellStyle name="fmt.InputRowDesc_DEVOLUÇÃO DE COMPETENCIA" xfId="12967" xr:uid="{00000000-0005-0000-0000-00001D310000}"/>
    <cellStyle name="fmt.InputRowSubHead1" xfId="605" xr:uid="{00000000-0005-0000-0000-00001E310000}"/>
    <cellStyle name="fmt.InputRowSubHead1.prt" xfId="606" xr:uid="{00000000-0005-0000-0000-00001F310000}"/>
    <cellStyle name="fmt.InputRowSubHead1.tot" xfId="607" xr:uid="{00000000-0005-0000-0000-000020310000}"/>
    <cellStyle name="fmt.InputRowSubHead1.tot.prt" xfId="608" xr:uid="{00000000-0005-0000-0000-000021310000}"/>
    <cellStyle name="fmt.InputRowSubHead1.tot_DEVOLUÇÃO DE COMPETENCIA" xfId="12968" xr:uid="{00000000-0005-0000-0000-000022310000}"/>
    <cellStyle name="fmt.InputRowSubHead1_DEVOLUÇÃO DE COMPETENCIA" xfId="12969" xr:uid="{00000000-0005-0000-0000-000023310000}"/>
    <cellStyle name="fmt.InputRowSubHead2" xfId="609" xr:uid="{00000000-0005-0000-0000-000024310000}"/>
    <cellStyle name="fmt.InputRowSubHead2.prt" xfId="610" xr:uid="{00000000-0005-0000-0000-000025310000}"/>
    <cellStyle name="fmt.InputRowSubHead2_DEVOLUÇÃO DE COMPETENCIA" xfId="12970" xr:uid="{00000000-0005-0000-0000-000026310000}"/>
    <cellStyle name="fmt.InputRowTotal" xfId="611" xr:uid="{00000000-0005-0000-0000-000027310000}"/>
    <cellStyle name="fmt.InputRowTotal 2" xfId="12971" xr:uid="{00000000-0005-0000-0000-000028310000}"/>
    <cellStyle name="fmt.InputRowTotal.prt" xfId="612" xr:uid="{00000000-0005-0000-0000-000029310000}"/>
    <cellStyle name="fmt.InputRowTotal_DEVOLUÇÃO DE COMPETENCIA" xfId="12972" xr:uid="{00000000-0005-0000-0000-00002A310000}"/>
    <cellStyle name="fmt.InputTitle" xfId="613" xr:uid="{00000000-0005-0000-0000-00002B310000}"/>
    <cellStyle name="fmt.InputTitle.prt" xfId="614" xr:uid="{00000000-0005-0000-0000-00002C310000}"/>
    <cellStyle name="fmt.InputTitle_DEVOLUÇÃO DE COMPETENCIA" xfId="12973" xr:uid="{00000000-0005-0000-0000-00002D310000}"/>
    <cellStyle name="fmt.Ratio%2" xfId="615" xr:uid="{00000000-0005-0000-0000-00002E310000}"/>
    <cellStyle name="fmt.Ratio%2 2" xfId="12974" xr:uid="{00000000-0005-0000-0000-00002F310000}"/>
    <cellStyle name="fmt.Report%" xfId="616" xr:uid="{00000000-0005-0000-0000-000030310000}"/>
    <cellStyle name="fmt.Report% 2" xfId="12975" xr:uid="{00000000-0005-0000-0000-000031310000}"/>
    <cellStyle name="fmt.Report%.prt" xfId="617" xr:uid="{00000000-0005-0000-0000-000032310000}"/>
    <cellStyle name="fmt.Report%_DEVOLUÇÃO DE COMPETENCIA" xfId="12976" xr:uid="{00000000-0005-0000-0000-000033310000}"/>
    <cellStyle name="fmt.ReportApptRatio" xfId="618" xr:uid="{00000000-0005-0000-0000-000034310000}"/>
    <cellStyle name="fmt.ReportApptRatio 2" xfId="12977" xr:uid="{00000000-0005-0000-0000-000035310000}"/>
    <cellStyle name="fmt.ReportApptRatio.prt" xfId="619" xr:uid="{00000000-0005-0000-0000-000036310000}"/>
    <cellStyle name="fmt.ReportApptRatio_DEVOLUÇÃO DE COMPETENCIA" xfId="12978" xr:uid="{00000000-0005-0000-0000-000037310000}"/>
    <cellStyle name="fmt.ReportDisplay" xfId="620" xr:uid="{00000000-0005-0000-0000-000038310000}"/>
    <cellStyle name="fmt.ReportDisplay 2" xfId="12979" xr:uid="{00000000-0005-0000-0000-000039310000}"/>
    <cellStyle name="fmt.ReportDisplay.prt" xfId="621" xr:uid="{00000000-0005-0000-0000-00003A310000}"/>
    <cellStyle name="fmt.ReportDisplay_DEVOLUÇÃO DE COMPETENCIA" xfId="12980" xr:uid="{00000000-0005-0000-0000-00003B310000}"/>
    <cellStyle name="fmt.ReportFX" xfId="622" xr:uid="{00000000-0005-0000-0000-00003C310000}"/>
    <cellStyle name="fmt.ReportFX 2" xfId="12981" xr:uid="{00000000-0005-0000-0000-00003D310000}"/>
    <cellStyle name="fmt.ReportFX.prt" xfId="623" xr:uid="{00000000-0005-0000-0000-00003E310000}"/>
    <cellStyle name="fmt.ReportFX_DEVOLUÇÃO DE COMPETENCIA" xfId="12982" xr:uid="{00000000-0005-0000-0000-00003F310000}"/>
    <cellStyle name="fmt.ReportHeading" xfId="624" xr:uid="{00000000-0005-0000-0000-000040310000}"/>
    <cellStyle name="fmt.ReportHeading.prt" xfId="625" xr:uid="{00000000-0005-0000-0000-000041310000}"/>
    <cellStyle name="fmt.ReportHeading_DEVOLUÇÃO DE COMPETENCIA" xfId="12983" xr:uid="{00000000-0005-0000-0000-000042310000}"/>
    <cellStyle name="fmt.ReportSubHead1" xfId="626" xr:uid="{00000000-0005-0000-0000-000043310000}"/>
    <cellStyle name="fmt.ReportSubHead1.prt" xfId="627" xr:uid="{00000000-0005-0000-0000-000044310000}"/>
    <cellStyle name="fmt.ReportSubHead1_DEVOLUÇÃO DE COMPETENCIA" xfId="12984" xr:uid="{00000000-0005-0000-0000-000045310000}"/>
    <cellStyle name="fmt.ReportSubHead2" xfId="628" xr:uid="{00000000-0005-0000-0000-000046310000}"/>
    <cellStyle name="fmt.ReportSubHead2.prt" xfId="629" xr:uid="{00000000-0005-0000-0000-000047310000}"/>
    <cellStyle name="fmt.ReportSubHead2_DEVOLUÇÃO DE COMPETENCIA" xfId="12985" xr:uid="{00000000-0005-0000-0000-000048310000}"/>
    <cellStyle name="fmt.ReportSubHeading" xfId="630" xr:uid="{00000000-0005-0000-0000-000049310000}"/>
    <cellStyle name="fmt.ReportSubHeading.prt" xfId="631" xr:uid="{00000000-0005-0000-0000-00004A310000}"/>
    <cellStyle name="fmt.ReportSubHeading_DEVOLUÇÃO DE COMPETENCIA" xfId="12986" xr:uid="{00000000-0005-0000-0000-00004B310000}"/>
    <cellStyle name="fmt.ReportSubtotal" xfId="632" xr:uid="{00000000-0005-0000-0000-00004C310000}"/>
    <cellStyle name="fmt.ReportSubtotal$" xfId="633" xr:uid="{00000000-0005-0000-0000-00004D310000}"/>
    <cellStyle name="fmt.ReportSubtotal$.prt" xfId="634" xr:uid="{00000000-0005-0000-0000-00004E310000}"/>
    <cellStyle name="fmt.ReportSubtotal$_DEVOLUÇÃO DE COMPETENCIA" xfId="12987" xr:uid="{00000000-0005-0000-0000-00004F310000}"/>
    <cellStyle name="fmt.ReportSubtotal.prt" xfId="635" xr:uid="{00000000-0005-0000-0000-000050310000}"/>
    <cellStyle name="fmt.ReportSubtotal_DEVOLUÇÃO DE COMPETENCIA" xfId="12988" xr:uid="{00000000-0005-0000-0000-000051310000}"/>
    <cellStyle name="fmt.ReportTotal" xfId="636" xr:uid="{00000000-0005-0000-0000-000052310000}"/>
    <cellStyle name="fmt.ReportTotal$" xfId="637" xr:uid="{00000000-0005-0000-0000-000053310000}"/>
    <cellStyle name="fmt.ReportTotal$.prt" xfId="638" xr:uid="{00000000-0005-0000-0000-000054310000}"/>
    <cellStyle name="fmt.ReportTotal$_DEVOLUÇÃO DE COMPETENCIA" xfId="12989" xr:uid="{00000000-0005-0000-0000-000055310000}"/>
    <cellStyle name="fmt.ReportTotal.prt" xfId="639" xr:uid="{00000000-0005-0000-0000-000056310000}"/>
    <cellStyle name="fmt.ReportTotal_DEVOLUÇÃO DE COMPETENCIA" xfId="12990" xr:uid="{00000000-0005-0000-0000-000057310000}"/>
    <cellStyle name="fmt.ReportUS$" xfId="640" xr:uid="{00000000-0005-0000-0000-000058310000}"/>
    <cellStyle name="fmt.ReportUS$ 2" xfId="12991" xr:uid="{00000000-0005-0000-0000-000059310000}"/>
    <cellStyle name="fmt.ReportUS$.prt" xfId="641" xr:uid="{00000000-0005-0000-0000-00005A310000}"/>
    <cellStyle name="fmt.ReportUS$_DEVOLUÇÃO DE COMPETENCIA" xfId="12992" xr:uid="{00000000-0005-0000-0000-00005B310000}"/>
    <cellStyle name="fmt.RowHeading" xfId="642" xr:uid="{00000000-0005-0000-0000-00005C310000}"/>
    <cellStyle name="fmt.RowHeadings" xfId="643" xr:uid="{00000000-0005-0000-0000-00005D310000}"/>
    <cellStyle name="fmt.RowHeadings.prt" xfId="644" xr:uid="{00000000-0005-0000-0000-00005E310000}"/>
    <cellStyle name="fmt.RowHeadings_DEVOLUÇÃO DE COMPETENCIA" xfId="12993" xr:uid="{00000000-0005-0000-0000-00005F310000}"/>
    <cellStyle name="fmt.SeeDetail" xfId="645" xr:uid="{00000000-0005-0000-0000-000060310000}"/>
    <cellStyle name="fmt.SeeDetail 2" xfId="12994" xr:uid="{00000000-0005-0000-0000-000061310000}"/>
    <cellStyle name="fmt.SeeDetail.prt" xfId="646" xr:uid="{00000000-0005-0000-0000-000062310000}"/>
    <cellStyle name="fmt.SeeDetail_DEVOLUÇÃO DE COMPETENCIA" xfId="12995" xr:uid="{00000000-0005-0000-0000-000063310000}"/>
    <cellStyle name="fmt.SingleUnderline" xfId="647" xr:uid="{00000000-0005-0000-0000-000064310000}"/>
    <cellStyle name="fmt.SingleUnderline 2" xfId="12996" xr:uid="{00000000-0005-0000-0000-000065310000}"/>
    <cellStyle name="fmt.SingleUnderline 2 2" xfId="12997" xr:uid="{00000000-0005-0000-0000-000066310000}"/>
    <cellStyle name="fmt.SingleUnderline 2 2 2" xfId="12998" xr:uid="{00000000-0005-0000-0000-000067310000}"/>
    <cellStyle name="fmt.SingleUnderline 2 3" xfId="12999" xr:uid="{00000000-0005-0000-0000-000068310000}"/>
    <cellStyle name="fmt.SingleUnderline$" xfId="648" xr:uid="{00000000-0005-0000-0000-000069310000}"/>
    <cellStyle name="fmt.SingleUnderline$ 2" xfId="13000" xr:uid="{00000000-0005-0000-0000-00006A310000}"/>
    <cellStyle name="fmt.SingleUnderline$ 2 2" xfId="13001" xr:uid="{00000000-0005-0000-0000-00006B310000}"/>
    <cellStyle name="fmt.SingleUnderline$ 2 2 2" xfId="13002" xr:uid="{00000000-0005-0000-0000-00006C310000}"/>
    <cellStyle name="fmt.SingleUnderline$ 2 3" xfId="13003" xr:uid="{00000000-0005-0000-0000-00006D310000}"/>
    <cellStyle name="fmt.SingleUnderline$_DEVOLUÇÃO DE COMPETENCIA" xfId="13004" xr:uid="{00000000-0005-0000-0000-00006E310000}"/>
    <cellStyle name="fmt.SingleUnderline%" xfId="649" xr:uid="{00000000-0005-0000-0000-00006F310000}"/>
    <cellStyle name="fmt.SingleUnderline% 2" xfId="13005" xr:uid="{00000000-0005-0000-0000-000070310000}"/>
    <cellStyle name="fmt.SingleUnderline% 2 2" xfId="13006" xr:uid="{00000000-0005-0000-0000-000071310000}"/>
    <cellStyle name="fmt.SingleUnderline% 2 2 2" xfId="13007" xr:uid="{00000000-0005-0000-0000-000072310000}"/>
    <cellStyle name="fmt.SingleUnderline% 2 3" xfId="13008" xr:uid="{00000000-0005-0000-0000-000073310000}"/>
    <cellStyle name="fmt.SingleUnderline%_DEVOLUÇÃO DE COMPETENCIA" xfId="13009" xr:uid="{00000000-0005-0000-0000-000074310000}"/>
    <cellStyle name="fmt.SingleUnderline%0" xfId="650" xr:uid="{00000000-0005-0000-0000-000075310000}"/>
    <cellStyle name="fmt.SingleUnderline%0 2" xfId="13010" xr:uid="{00000000-0005-0000-0000-000076310000}"/>
    <cellStyle name="fmt.SingleUnderline%0 2 2" xfId="13011" xr:uid="{00000000-0005-0000-0000-000077310000}"/>
    <cellStyle name="fmt.SingleUnderline%0 2 2 2" xfId="13012" xr:uid="{00000000-0005-0000-0000-000078310000}"/>
    <cellStyle name="fmt.SingleUnderline%0 2 3" xfId="13013" xr:uid="{00000000-0005-0000-0000-000079310000}"/>
    <cellStyle name="fmt.SingleUnderline%0_DEVOLUÇÃO DE COMPETENCIA" xfId="13014" xr:uid="{00000000-0005-0000-0000-00007A310000}"/>
    <cellStyle name="fmt.SingleUnderline%4" xfId="651" xr:uid="{00000000-0005-0000-0000-00007B310000}"/>
    <cellStyle name="fmt.SingleUnderline%4 2" xfId="13015" xr:uid="{00000000-0005-0000-0000-00007C310000}"/>
    <cellStyle name="fmt.SingleUnderline%4 2 2" xfId="13016" xr:uid="{00000000-0005-0000-0000-00007D310000}"/>
    <cellStyle name="fmt.SingleUnderline%4 2 2 2" xfId="13017" xr:uid="{00000000-0005-0000-0000-00007E310000}"/>
    <cellStyle name="fmt.SingleUnderline%4 2 3" xfId="13018" xr:uid="{00000000-0005-0000-0000-00007F310000}"/>
    <cellStyle name="fmt.SingleUnderline%4_DEVOLUÇÃO DE COMPETENCIA" xfId="13019" xr:uid="{00000000-0005-0000-0000-000080310000}"/>
    <cellStyle name="fmt.SingleUnderline_DEVOLUÇÃO DE COMPETENCIA" xfId="13020" xr:uid="{00000000-0005-0000-0000-000081310000}"/>
    <cellStyle name="fmt.SingleUnderline0" xfId="652" xr:uid="{00000000-0005-0000-0000-000082310000}"/>
    <cellStyle name="fmt.SingleUnderline0 2" xfId="13021" xr:uid="{00000000-0005-0000-0000-000083310000}"/>
    <cellStyle name="fmt.SingleUnderline0 2 2" xfId="13022" xr:uid="{00000000-0005-0000-0000-000084310000}"/>
    <cellStyle name="fmt.SingleUnderline0 2 2 2" xfId="13023" xr:uid="{00000000-0005-0000-0000-000085310000}"/>
    <cellStyle name="fmt.SingleUnderline0 2 3" xfId="13024" xr:uid="{00000000-0005-0000-0000-000086310000}"/>
    <cellStyle name="fmt.SingleUnderline0_DEVOLUÇÃO DE COMPETENCIA" xfId="13025" xr:uid="{00000000-0005-0000-0000-000087310000}"/>
    <cellStyle name="fmt.SingleUnderline4" xfId="653" xr:uid="{00000000-0005-0000-0000-000088310000}"/>
    <cellStyle name="fmt.SingleUnderline4 2" xfId="13026" xr:uid="{00000000-0005-0000-0000-000089310000}"/>
    <cellStyle name="fmt.SingleUnderline4 2 2" xfId="13027" xr:uid="{00000000-0005-0000-0000-00008A310000}"/>
    <cellStyle name="fmt.SingleUnderline4 2 2 2" xfId="13028" xr:uid="{00000000-0005-0000-0000-00008B310000}"/>
    <cellStyle name="fmt.SingleUnderline4 2 3" xfId="13029" xr:uid="{00000000-0005-0000-0000-00008C310000}"/>
    <cellStyle name="fmt.SingleUnderline4_DEVOLUÇÃO DE COMPETENCIA" xfId="13030" xr:uid="{00000000-0005-0000-0000-00008D310000}"/>
    <cellStyle name="FootNote" xfId="654" xr:uid="{00000000-0005-0000-0000-00008E310000}"/>
    <cellStyle name="Footsub" xfId="655" xr:uid="{00000000-0005-0000-0000-00008F310000}"/>
    <cellStyle name="Footsub.prt" xfId="656" xr:uid="{00000000-0005-0000-0000-000090310000}"/>
    <cellStyle name="Footsub_DEVOLUÇÃO DE COMPETENCIA" xfId="13031" xr:uid="{00000000-0005-0000-0000-000091310000}"/>
    <cellStyle name="Form.Normal" xfId="657" xr:uid="{00000000-0005-0000-0000-000092310000}"/>
    <cellStyle name="Fraction Change" xfId="658" xr:uid="{00000000-0005-0000-0000-000093310000}"/>
    <cellStyle name="Fraction Change 2" xfId="659" xr:uid="{00000000-0005-0000-0000-000094310000}"/>
    <cellStyle name="Fraction Change 2 2" xfId="13032" xr:uid="{00000000-0005-0000-0000-000095310000}"/>
    <cellStyle name="Fraction Change 3" xfId="13033" xr:uid="{00000000-0005-0000-0000-000096310000}"/>
    <cellStyle name="Fraction Change_DEVOLUÇÃO DE COMPETENCIA" xfId="13034" xr:uid="{00000000-0005-0000-0000-000097310000}"/>
    <cellStyle name="Fractions" xfId="660" xr:uid="{00000000-0005-0000-0000-000098310000}"/>
    <cellStyle name="gelb" xfId="13035" xr:uid="{00000000-0005-0000-0000-000099310000}"/>
    <cellStyle name="gelb 2" xfId="13036" xr:uid="{00000000-0005-0000-0000-00009A310000}"/>
    <cellStyle name="globaldir" xfId="13037" xr:uid="{00000000-0005-0000-0000-00009B310000}"/>
    <cellStyle name="Good" xfId="35" xr:uid="{ED45FAF3-ADC4-45AC-8220-4BAF05300B79}"/>
    <cellStyle name="Good 10" xfId="13038" xr:uid="{00000000-0005-0000-0000-00009D310000}"/>
    <cellStyle name="Good 11" xfId="116" xr:uid="{00000000-0005-0000-0000-00009E310000}"/>
    <cellStyle name="Good 2" xfId="13039" xr:uid="{00000000-0005-0000-0000-00009F310000}"/>
    <cellStyle name="Good 2 2" xfId="13040" xr:uid="{00000000-0005-0000-0000-0000A0310000}"/>
    <cellStyle name="Good 2_DEVOLUÇÃO DE COMPETENCIA" xfId="13041" xr:uid="{00000000-0005-0000-0000-0000A1310000}"/>
    <cellStyle name="Good 3" xfId="13042" xr:uid="{00000000-0005-0000-0000-0000A2310000}"/>
    <cellStyle name="Good 4" xfId="13043" xr:uid="{00000000-0005-0000-0000-0000A3310000}"/>
    <cellStyle name="Good 5" xfId="13044" xr:uid="{00000000-0005-0000-0000-0000A4310000}"/>
    <cellStyle name="Good 6" xfId="13045" xr:uid="{00000000-0005-0000-0000-0000A5310000}"/>
    <cellStyle name="Good 7" xfId="13046" xr:uid="{00000000-0005-0000-0000-0000A6310000}"/>
    <cellStyle name="Good 8" xfId="13047" xr:uid="{00000000-0005-0000-0000-0000A7310000}"/>
    <cellStyle name="Good 9" xfId="13048" xr:uid="{00000000-0005-0000-0000-0000A8310000}"/>
    <cellStyle name="Good_DEVOLUÇÃO DE COMPETENCIA" xfId="13049" xr:uid="{00000000-0005-0000-0000-0000A9310000}"/>
    <cellStyle name="Grey" xfId="661" xr:uid="{00000000-0005-0000-0000-0000AA310000}"/>
    <cellStyle name="Grey 2" xfId="13050" xr:uid="{00000000-0005-0000-0000-0000AB310000}"/>
    <cellStyle name="Grey_ADM DEZ" xfId="13051" xr:uid="{00000000-0005-0000-0000-0000AC310000}"/>
    <cellStyle name="Growth Rates/Margins" xfId="662" xr:uid="{00000000-0005-0000-0000-0000AD310000}"/>
    <cellStyle name="HEADER" xfId="13052" xr:uid="{00000000-0005-0000-0000-0000AE310000}"/>
    <cellStyle name="HEADER 2" xfId="13053" xr:uid="{00000000-0005-0000-0000-0000AF310000}"/>
    <cellStyle name="HEADER_DEVOLUÇÃO DE COMPETENCIA" xfId="13054" xr:uid="{00000000-0005-0000-0000-0000B0310000}"/>
    <cellStyle name="Header1" xfId="663" xr:uid="{00000000-0005-0000-0000-0000B1310000}"/>
    <cellStyle name="Header2" xfId="664" xr:uid="{00000000-0005-0000-0000-0000B2310000}"/>
    <cellStyle name="Header2 2" xfId="13055" xr:uid="{00000000-0005-0000-0000-0000B3310000}"/>
    <cellStyle name="Header2 3" xfId="13056" xr:uid="{00000000-0005-0000-0000-0000B4310000}"/>
    <cellStyle name="Header2_DEVOLUÇÃO DE COMPETENCIA" xfId="13057" xr:uid="{00000000-0005-0000-0000-0000B5310000}"/>
    <cellStyle name="Heading" xfId="13058" xr:uid="{00000000-0005-0000-0000-0000B6310000}"/>
    <cellStyle name="Heading 1" xfId="36" xr:uid="{7DAECA8D-352A-4A2A-9975-985E6B244D6E}"/>
    <cellStyle name="Heading 1 10" xfId="13059" xr:uid="{00000000-0005-0000-0000-0000B8310000}"/>
    <cellStyle name="Heading 1 11" xfId="117" xr:uid="{00000000-0005-0000-0000-0000B9310000}"/>
    <cellStyle name="Heading 1 2" xfId="13060" xr:uid="{00000000-0005-0000-0000-0000BA310000}"/>
    <cellStyle name="Heading 1 2 2" xfId="13061" xr:uid="{00000000-0005-0000-0000-0000BB310000}"/>
    <cellStyle name="Heading 1 2_DEVOLUÇÃO DE COMPETENCIA" xfId="13062" xr:uid="{00000000-0005-0000-0000-0000BC310000}"/>
    <cellStyle name="Heading 1 3" xfId="13063" xr:uid="{00000000-0005-0000-0000-0000BD310000}"/>
    <cellStyle name="Heading 1 4" xfId="13064" xr:uid="{00000000-0005-0000-0000-0000BE310000}"/>
    <cellStyle name="Heading 1 5" xfId="13065" xr:uid="{00000000-0005-0000-0000-0000BF310000}"/>
    <cellStyle name="Heading 1 6" xfId="13066" xr:uid="{00000000-0005-0000-0000-0000C0310000}"/>
    <cellStyle name="Heading 1 7" xfId="13067" xr:uid="{00000000-0005-0000-0000-0000C1310000}"/>
    <cellStyle name="Heading 1 8" xfId="13068" xr:uid="{00000000-0005-0000-0000-0000C2310000}"/>
    <cellStyle name="Heading 1 9" xfId="13069" xr:uid="{00000000-0005-0000-0000-0000C3310000}"/>
    <cellStyle name="Heading 1_DEVOLUÇÃO DE COMPETENCIA" xfId="13070" xr:uid="{00000000-0005-0000-0000-0000C4310000}"/>
    <cellStyle name="Heading 2" xfId="37" xr:uid="{8B4409A8-C4DD-4FEE-9ABF-4961A41830D7}"/>
    <cellStyle name="Heading 2 10" xfId="13071" xr:uid="{00000000-0005-0000-0000-0000C6310000}"/>
    <cellStyle name="Heading 2 11" xfId="118" xr:uid="{00000000-0005-0000-0000-0000C7310000}"/>
    <cellStyle name="Heading 2 2" xfId="13072" xr:uid="{00000000-0005-0000-0000-0000C8310000}"/>
    <cellStyle name="Heading 2 2 2" xfId="13073" xr:uid="{00000000-0005-0000-0000-0000C9310000}"/>
    <cellStyle name="Heading 2 2_DEVOLUÇÃO DE COMPETENCIA" xfId="13074" xr:uid="{00000000-0005-0000-0000-0000CA310000}"/>
    <cellStyle name="Heading 2 3" xfId="13075" xr:uid="{00000000-0005-0000-0000-0000CB310000}"/>
    <cellStyle name="Heading 2 4" xfId="13076" xr:uid="{00000000-0005-0000-0000-0000CC310000}"/>
    <cellStyle name="Heading 2 5" xfId="13077" xr:uid="{00000000-0005-0000-0000-0000CD310000}"/>
    <cellStyle name="Heading 2 6" xfId="13078" xr:uid="{00000000-0005-0000-0000-0000CE310000}"/>
    <cellStyle name="Heading 2 7" xfId="13079" xr:uid="{00000000-0005-0000-0000-0000CF310000}"/>
    <cellStyle name="Heading 2 8" xfId="13080" xr:uid="{00000000-0005-0000-0000-0000D0310000}"/>
    <cellStyle name="Heading 2 9" xfId="13081" xr:uid="{00000000-0005-0000-0000-0000D1310000}"/>
    <cellStyle name="Heading 2_DEVOLUÇÃO DE COMPETENCIA" xfId="13082" xr:uid="{00000000-0005-0000-0000-0000D2310000}"/>
    <cellStyle name="Heading 3" xfId="38" xr:uid="{5C920AFB-3CCD-4327-892E-5F75B2AA5C3B}"/>
    <cellStyle name="Heading 3 10" xfId="13083" xr:uid="{00000000-0005-0000-0000-0000D4310000}"/>
    <cellStyle name="Heading 3 11" xfId="119" xr:uid="{00000000-0005-0000-0000-0000D5310000}"/>
    <cellStyle name="Heading 3 2" xfId="13084" xr:uid="{00000000-0005-0000-0000-0000D6310000}"/>
    <cellStyle name="Heading 3 2 2" xfId="13085" xr:uid="{00000000-0005-0000-0000-0000D7310000}"/>
    <cellStyle name="Heading 3 2_DEVOLUÇÃO DE COMPETENCIA" xfId="13086" xr:uid="{00000000-0005-0000-0000-0000D8310000}"/>
    <cellStyle name="Heading 3 3" xfId="13087" xr:uid="{00000000-0005-0000-0000-0000D9310000}"/>
    <cellStyle name="Heading 3 4" xfId="13088" xr:uid="{00000000-0005-0000-0000-0000DA310000}"/>
    <cellStyle name="Heading 3 5" xfId="13089" xr:uid="{00000000-0005-0000-0000-0000DB310000}"/>
    <cellStyle name="Heading 3 6" xfId="13090" xr:uid="{00000000-0005-0000-0000-0000DC310000}"/>
    <cellStyle name="Heading 3 7" xfId="13091" xr:uid="{00000000-0005-0000-0000-0000DD310000}"/>
    <cellStyle name="Heading 3 8" xfId="13092" xr:uid="{00000000-0005-0000-0000-0000DE310000}"/>
    <cellStyle name="Heading 3 9" xfId="13093" xr:uid="{00000000-0005-0000-0000-0000DF310000}"/>
    <cellStyle name="Heading 3_DEVOLUÇÃO DE COMPETENCIA" xfId="13094" xr:uid="{00000000-0005-0000-0000-0000E0310000}"/>
    <cellStyle name="Heading 4" xfId="39" xr:uid="{B99FA3F9-FF0D-4FE7-B39F-B419DA9691F4}"/>
    <cellStyle name="Heading 4 10" xfId="13095" xr:uid="{00000000-0005-0000-0000-0000E2310000}"/>
    <cellStyle name="Heading 4 11" xfId="120" xr:uid="{00000000-0005-0000-0000-0000E3310000}"/>
    <cellStyle name="Heading 4 2" xfId="13096" xr:uid="{00000000-0005-0000-0000-0000E4310000}"/>
    <cellStyle name="Heading 4 2 2" xfId="13097" xr:uid="{00000000-0005-0000-0000-0000E5310000}"/>
    <cellStyle name="Heading 4 2_DEVOLUÇÃO DE COMPETENCIA" xfId="13098" xr:uid="{00000000-0005-0000-0000-0000E6310000}"/>
    <cellStyle name="Heading 4 3" xfId="13099" xr:uid="{00000000-0005-0000-0000-0000E7310000}"/>
    <cellStyle name="Heading 4 4" xfId="13100" xr:uid="{00000000-0005-0000-0000-0000E8310000}"/>
    <cellStyle name="Heading 4 5" xfId="13101" xr:uid="{00000000-0005-0000-0000-0000E9310000}"/>
    <cellStyle name="Heading 4 6" xfId="13102" xr:uid="{00000000-0005-0000-0000-0000EA310000}"/>
    <cellStyle name="Heading 4 7" xfId="13103" xr:uid="{00000000-0005-0000-0000-0000EB310000}"/>
    <cellStyle name="Heading 4 8" xfId="13104" xr:uid="{00000000-0005-0000-0000-0000EC310000}"/>
    <cellStyle name="Heading 4 9" xfId="13105" xr:uid="{00000000-0005-0000-0000-0000ED310000}"/>
    <cellStyle name="Heading 4_DEVOLUÇÃO DE COMPETENCIA" xfId="13106" xr:uid="{00000000-0005-0000-0000-0000EE310000}"/>
    <cellStyle name="Heading 5" xfId="13107" xr:uid="{00000000-0005-0000-0000-0000EF310000}"/>
    <cellStyle name="Heading_Analysis Codes (NC)" xfId="13108" xr:uid="{00000000-0005-0000-0000-0000F0310000}"/>
    <cellStyle name="Heading1" xfId="13109" xr:uid="{00000000-0005-0000-0000-0000F1310000}"/>
    <cellStyle name="Heading1 2" xfId="13110" xr:uid="{00000000-0005-0000-0000-0000F2310000}"/>
    <cellStyle name="Heading2" xfId="13111" xr:uid="{00000000-0005-0000-0000-0000F3310000}"/>
    <cellStyle name="Heading2 2" xfId="13112" xr:uid="{00000000-0005-0000-0000-0000F4310000}"/>
    <cellStyle name="Heading3" xfId="13113" xr:uid="{00000000-0005-0000-0000-0000F5310000}"/>
    <cellStyle name="HEADINGS" xfId="13114" xr:uid="{00000000-0005-0000-0000-0000F6310000}"/>
    <cellStyle name="HEADINGSTOP" xfId="13115" xr:uid="{00000000-0005-0000-0000-0000F7310000}"/>
    <cellStyle name="hellblau" xfId="13116" xr:uid="{00000000-0005-0000-0000-0000F8310000}"/>
    <cellStyle name="hellblau 2" xfId="13117" xr:uid="{00000000-0005-0000-0000-0000F9310000}"/>
    <cellStyle name="hellgrau" xfId="13118" xr:uid="{00000000-0005-0000-0000-0000FA310000}"/>
    <cellStyle name="hellgrau 2" xfId="13119" xr:uid="{00000000-0005-0000-0000-0000FB310000}"/>
    <cellStyle name="Hidden" xfId="665" xr:uid="{00000000-0005-0000-0000-0000FC310000}"/>
    <cellStyle name="Hidden.prt" xfId="666" xr:uid="{00000000-0005-0000-0000-0000FD310000}"/>
    <cellStyle name="Hidden_DEVOLUÇÃO DE COMPETENCIA" xfId="13120" xr:uid="{00000000-0005-0000-0000-0000FE310000}"/>
    <cellStyle name="HiddenInput" xfId="667" xr:uid="{00000000-0005-0000-0000-0000FF310000}"/>
    <cellStyle name="HiddenInput.prt" xfId="668" xr:uid="{00000000-0005-0000-0000-000000320000}"/>
    <cellStyle name="HiddenInput_DEVOLUÇÃO DE COMPETENCIA" xfId="13121" xr:uid="{00000000-0005-0000-0000-000001320000}"/>
    <cellStyle name="HIGHLIGHT" xfId="13122" xr:uid="{00000000-0005-0000-0000-000002320000}"/>
    <cellStyle name="Hipervínculo_TP Inbound TimeSheet Chile Q3 2008 V2" xfId="13123" xr:uid="{00000000-0005-0000-0000-000003320000}"/>
    <cellStyle name="IMR" xfId="13124" xr:uid="{00000000-0005-0000-0000-000004320000}"/>
    <cellStyle name="IMR 2" xfId="13125" xr:uid="{00000000-0005-0000-0000-000005320000}"/>
    <cellStyle name="Incorrecto" xfId="13126" xr:uid="{00000000-0005-0000-0000-000006320000}"/>
    <cellStyle name="Incorreto 2" xfId="669" xr:uid="{00000000-0005-0000-0000-000007320000}"/>
    <cellStyle name="Incorreto 2 2" xfId="670" xr:uid="{00000000-0005-0000-0000-000008320000}"/>
    <cellStyle name="Incorreto 2 2 2" xfId="13127" xr:uid="{00000000-0005-0000-0000-000009320000}"/>
    <cellStyle name="Incorreto 2 2_DEVOLUÇÃO DE COMPETENCIA" xfId="13128" xr:uid="{00000000-0005-0000-0000-00000A320000}"/>
    <cellStyle name="Incorreto 2_Base Conta" xfId="13129" xr:uid="{00000000-0005-0000-0000-00000B320000}"/>
    <cellStyle name="Incorreto 3" xfId="13130" xr:uid="{00000000-0005-0000-0000-00000C320000}"/>
    <cellStyle name="Incorreto 4" xfId="13131" xr:uid="{00000000-0005-0000-0000-00000D320000}"/>
    <cellStyle name="Incorreto 5" xfId="121" xr:uid="{00000000-0005-0000-0000-00000E320000}"/>
    <cellStyle name="Inhaltsverzeichnispunke" xfId="13132" xr:uid="{00000000-0005-0000-0000-00000F320000}"/>
    <cellStyle name="inp.Dropdown" xfId="671" xr:uid="{00000000-0005-0000-0000-000010320000}"/>
    <cellStyle name="inp.Dropdown.prt" xfId="672" xr:uid="{00000000-0005-0000-0000-000011320000}"/>
    <cellStyle name="inp.Dropdown_DEVOLUÇÃO DE COMPETENCIA" xfId="13133" xr:uid="{00000000-0005-0000-0000-000012320000}"/>
    <cellStyle name="inp.Exchange" xfId="673" xr:uid="{00000000-0005-0000-0000-000013320000}"/>
    <cellStyle name="inp.Exchange 2" xfId="13134" xr:uid="{00000000-0005-0000-0000-000014320000}"/>
    <cellStyle name="inp.FX" xfId="674" xr:uid="{00000000-0005-0000-0000-000015320000}"/>
    <cellStyle name="inp.FX 2" xfId="13135" xr:uid="{00000000-0005-0000-0000-000016320000}"/>
    <cellStyle name="inp.FX.prt" xfId="675" xr:uid="{00000000-0005-0000-0000-000017320000}"/>
    <cellStyle name="inp.FX_Apport &amp; Look-through" xfId="676" xr:uid="{00000000-0005-0000-0000-000018320000}"/>
    <cellStyle name="inp.General" xfId="677" xr:uid="{00000000-0005-0000-0000-000019320000}"/>
    <cellStyle name="inp.General 2" xfId="13136" xr:uid="{00000000-0005-0000-0000-00001A320000}"/>
    <cellStyle name="inp.General.prt" xfId="678" xr:uid="{00000000-0005-0000-0000-00001B320000}"/>
    <cellStyle name="inp.General_Apport &amp; Look-through" xfId="679" xr:uid="{00000000-0005-0000-0000-00001C320000}"/>
    <cellStyle name="inp.Locked" xfId="680" xr:uid="{00000000-0005-0000-0000-00001D320000}"/>
    <cellStyle name="inp.Locked 2" xfId="13137" xr:uid="{00000000-0005-0000-0000-00001E320000}"/>
    <cellStyle name="inp.Locked.mth" xfId="681" xr:uid="{00000000-0005-0000-0000-00001F320000}"/>
    <cellStyle name="inp.Locked.txt" xfId="682" xr:uid="{00000000-0005-0000-0000-000020320000}"/>
    <cellStyle name="inp.Locked.txt 2" xfId="13138" xr:uid="{00000000-0005-0000-0000-000021320000}"/>
    <cellStyle name="inp.Locked_DEVOLUÇÃO DE COMPETENCIA" xfId="13139" xr:uid="{00000000-0005-0000-0000-000022320000}"/>
    <cellStyle name="inp.LockedHidden" xfId="683" xr:uid="{00000000-0005-0000-0000-000023320000}"/>
    <cellStyle name="inp.LockedHidden 2" xfId="13140" xr:uid="{00000000-0005-0000-0000-000024320000}"/>
    <cellStyle name="inp.Number" xfId="684" xr:uid="{00000000-0005-0000-0000-000025320000}"/>
    <cellStyle name="inp.Number 2" xfId="13141" xr:uid="{00000000-0005-0000-0000-000026320000}"/>
    <cellStyle name="inp.Number.prt" xfId="685" xr:uid="{00000000-0005-0000-0000-000027320000}"/>
    <cellStyle name="inp.Number_Apport &amp; Look-through" xfId="686" xr:uid="{00000000-0005-0000-0000-000028320000}"/>
    <cellStyle name="inp.Percent" xfId="687" xr:uid="{00000000-0005-0000-0000-000029320000}"/>
    <cellStyle name="inp.Percent 2" xfId="13142" xr:uid="{00000000-0005-0000-0000-00002A320000}"/>
    <cellStyle name="inp.Percent.prt" xfId="688" xr:uid="{00000000-0005-0000-0000-00002B320000}"/>
    <cellStyle name="inp.Percent_Apport &amp; Look-through" xfId="689" xr:uid="{00000000-0005-0000-0000-00002C320000}"/>
    <cellStyle name="inp.Protected" xfId="690" xr:uid="{00000000-0005-0000-0000-00002D320000}"/>
    <cellStyle name="inp.Protected 2" xfId="13143" xr:uid="{00000000-0005-0000-0000-00002E320000}"/>
    <cellStyle name="inp.Protected 2 2" xfId="13144" xr:uid="{00000000-0005-0000-0000-00002F320000}"/>
    <cellStyle name="inp.Protected 2 2 2" xfId="13145" xr:uid="{00000000-0005-0000-0000-000030320000}"/>
    <cellStyle name="inp.Protected 2 3" xfId="13146" xr:uid="{00000000-0005-0000-0000-000031320000}"/>
    <cellStyle name="inp.Protected_DEVOLUÇÃO DE COMPETENCIA" xfId="13147" xr:uid="{00000000-0005-0000-0000-000032320000}"/>
    <cellStyle name="inp.US$" xfId="691" xr:uid="{00000000-0005-0000-0000-000033320000}"/>
    <cellStyle name="inp.US$ 2" xfId="13148" xr:uid="{00000000-0005-0000-0000-000034320000}"/>
    <cellStyle name="inp.US$.prt" xfId="692" xr:uid="{00000000-0005-0000-0000-000035320000}"/>
    <cellStyle name="inp.US$_DEVOLUÇÃO DE COMPETENCIA" xfId="13149" xr:uid="{00000000-0005-0000-0000-000036320000}"/>
    <cellStyle name="inp.YesNo" xfId="693" xr:uid="{00000000-0005-0000-0000-000037320000}"/>
    <cellStyle name="inp.YesNo 2" xfId="13150" xr:uid="{00000000-0005-0000-0000-000038320000}"/>
    <cellStyle name="inp.YesNo.prt" xfId="694" xr:uid="{00000000-0005-0000-0000-000039320000}"/>
    <cellStyle name="inp.YesNo_Apport &amp; Look-through" xfId="695" xr:uid="{00000000-0005-0000-0000-00003A320000}"/>
    <cellStyle name="Input" xfId="40" xr:uid="{7879366E-195B-4B91-958D-3B6D52FB3903}"/>
    <cellStyle name="Input [yellow]" xfId="696" xr:uid="{00000000-0005-0000-0000-00003C320000}"/>
    <cellStyle name="Input [yellow] 2" xfId="13151" xr:uid="{00000000-0005-0000-0000-00003D320000}"/>
    <cellStyle name="Input [yellow]_ADM DEZ" xfId="13152" xr:uid="{00000000-0005-0000-0000-00003E320000}"/>
    <cellStyle name="Input 10" xfId="13153" xr:uid="{00000000-0005-0000-0000-00003F320000}"/>
    <cellStyle name="Input 11" xfId="13154" xr:uid="{00000000-0005-0000-0000-000040320000}"/>
    <cellStyle name="Input 12" xfId="13155" xr:uid="{00000000-0005-0000-0000-000041320000}"/>
    <cellStyle name="Input 13" xfId="13156" xr:uid="{00000000-0005-0000-0000-000042320000}"/>
    <cellStyle name="Input 14" xfId="13157" xr:uid="{00000000-0005-0000-0000-000043320000}"/>
    <cellStyle name="Input 15" xfId="13158" xr:uid="{00000000-0005-0000-0000-000044320000}"/>
    <cellStyle name="Input 16" xfId="13159" xr:uid="{00000000-0005-0000-0000-000045320000}"/>
    <cellStyle name="Input 17" xfId="13160" xr:uid="{00000000-0005-0000-0000-000046320000}"/>
    <cellStyle name="Input 18" xfId="122" xr:uid="{00000000-0005-0000-0000-000047320000}"/>
    <cellStyle name="Input 2" xfId="13161" xr:uid="{00000000-0005-0000-0000-000048320000}"/>
    <cellStyle name="Input 2 2" xfId="13162" xr:uid="{00000000-0005-0000-0000-000049320000}"/>
    <cellStyle name="Input 2_DEVOLUÇÃO DE COMPETENCIA" xfId="13163" xr:uid="{00000000-0005-0000-0000-00004A320000}"/>
    <cellStyle name="Input 3" xfId="13164" xr:uid="{00000000-0005-0000-0000-00004B320000}"/>
    <cellStyle name="Input 3 2" xfId="13165" xr:uid="{00000000-0005-0000-0000-00004C320000}"/>
    <cellStyle name="Input 3 3" xfId="13166" xr:uid="{00000000-0005-0000-0000-00004D320000}"/>
    <cellStyle name="Input 3 4" xfId="13167" xr:uid="{00000000-0005-0000-0000-00004E320000}"/>
    <cellStyle name="Input 3_DEVOLUÇÃO DE COMPETENCIA" xfId="13168" xr:uid="{00000000-0005-0000-0000-00004F320000}"/>
    <cellStyle name="Input 4" xfId="13169" xr:uid="{00000000-0005-0000-0000-000050320000}"/>
    <cellStyle name="Input 5" xfId="13170" xr:uid="{00000000-0005-0000-0000-000051320000}"/>
    <cellStyle name="Input 6" xfId="13171" xr:uid="{00000000-0005-0000-0000-000052320000}"/>
    <cellStyle name="Input 7" xfId="13172" xr:uid="{00000000-0005-0000-0000-000053320000}"/>
    <cellStyle name="Input 8" xfId="13173" xr:uid="{00000000-0005-0000-0000-000054320000}"/>
    <cellStyle name="Input 9" xfId="13174" xr:uid="{00000000-0005-0000-0000-000055320000}"/>
    <cellStyle name="Input Box" xfId="697" xr:uid="{00000000-0005-0000-0000-000056320000}"/>
    <cellStyle name="Input Cells" xfId="13175" xr:uid="{00000000-0005-0000-0000-000057320000}"/>
    <cellStyle name="Input Cells 2" xfId="13176" xr:uid="{00000000-0005-0000-0000-000058320000}"/>
    <cellStyle name="Input_Analysis Codes (NC)" xfId="13177" xr:uid="{00000000-0005-0000-0000-000059320000}"/>
    <cellStyle name="Inputs" xfId="13178" xr:uid="{00000000-0005-0000-0000-00005A320000}"/>
    <cellStyle name="Inputs%" xfId="13179" xr:uid="{00000000-0005-0000-0000-00005B320000}"/>
    <cellStyle name="Insatisfaisant" xfId="13180" xr:uid="{00000000-0005-0000-0000-00005C320000}"/>
    <cellStyle name="kd.BasktGrp" xfId="698" xr:uid="{00000000-0005-0000-0000-00005D320000}"/>
    <cellStyle name="kd.BlankTemplates" xfId="699" xr:uid="{00000000-0005-0000-0000-00005E320000}"/>
    <cellStyle name="kd.ColCompKeyTyp" xfId="700" xr:uid="{00000000-0005-0000-0000-00005F320000}"/>
    <cellStyle name="kd.CompKeyCol" xfId="701" xr:uid="{00000000-0005-0000-0000-000060320000}"/>
    <cellStyle name="kd.DynKeyColumn" xfId="702" xr:uid="{00000000-0005-0000-0000-000061320000}"/>
    <cellStyle name="kd.DynKeyRows" xfId="703" xr:uid="{00000000-0005-0000-0000-000062320000}"/>
    <cellStyle name="kd.DynKeyStrtRow" xfId="704" xr:uid="{00000000-0005-0000-0000-000063320000}"/>
    <cellStyle name="kd.EmptySpaces" xfId="705" xr:uid="{00000000-0005-0000-0000-000064320000}"/>
    <cellStyle name="kd.KeyGrp" xfId="706" xr:uid="{00000000-0005-0000-0000-000065320000}"/>
    <cellStyle name="kd.NumDynQrys" xfId="707" xr:uid="{00000000-0005-0000-0000-000066320000}"/>
    <cellStyle name="kd.RowCompKeyTyp" xfId="708" xr:uid="{00000000-0005-0000-0000-000067320000}"/>
    <cellStyle name="kd.SafetyBar" xfId="709" xr:uid="{00000000-0005-0000-0000-000068320000}"/>
    <cellStyle name="kd.SafetyBar 2" xfId="13181" xr:uid="{00000000-0005-0000-0000-000069320000}"/>
    <cellStyle name="kd.SQL" xfId="710" xr:uid="{00000000-0005-0000-0000-00006A320000}"/>
    <cellStyle name="kd.SQL 2" xfId="13182" xr:uid="{00000000-0005-0000-0000-00006B320000}"/>
    <cellStyle name="kd.TargetRowOffset" xfId="711" xr:uid="{00000000-0005-0000-0000-00006C320000}"/>
    <cellStyle name="kd.TemplateRowOffset" xfId="712" xr:uid="{00000000-0005-0000-0000-00006D320000}"/>
    <cellStyle name="kd.TemplateRows" xfId="713" xr:uid="{00000000-0005-0000-0000-00006E320000}"/>
    <cellStyle name="kd.XXXXX" xfId="714" xr:uid="{00000000-0005-0000-0000-00006F320000}"/>
    <cellStyle name="Komma [0]_laroux" xfId="13183" xr:uid="{00000000-0005-0000-0000-000070320000}"/>
    <cellStyle name="Komma_laroux" xfId="13184" xr:uid="{00000000-0005-0000-0000-000071320000}"/>
    <cellStyle name="Lines" xfId="13185" xr:uid="{00000000-0005-0000-0000-000072320000}"/>
    <cellStyle name="Link Currency (0)" xfId="13186" xr:uid="{00000000-0005-0000-0000-000073320000}"/>
    <cellStyle name="Link Currency (0) 2" xfId="13187" xr:uid="{00000000-0005-0000-0000-000074320000}"/>
    <cellStyle name="Link Currency (0) 2 2" xfId="13188" xr:uid="{00000000-0005-0000-0000-000075320000}"/>
    <cellStyle name="Link Currency (0) 3" xfId="13189" xr:uid="{00000000-0005-0000-0000-000076320000}"/>
    <cellStyle name="Link Currency (0) 4" xfId="13190" xr:uid="{00000000-0005-0000-0000-000077320000}"/>
    <cellStyle name="Link Currency (0)_2012-2013 TP - Controllers Summary (JN 12152011)" xfId="13191" xr:uid="{00000000-0005-0000-0000-000078320000}"/>
    <cellStyle name="Link Currency (2)" xfId="13192" xr:uid="{00000000-0005-0000-0000-000079320000}"/>
    <cellStyle name="Link Units (0)" xfId="13193" xr:uid="{00000000-0005-0000-0000-00007A320000}"/>
    <cellStyle name="Link Units (1)" xfId="13194" xr:uid="{00000000-0005-0000-0000-00007B320000}"/>
    <cellStyle name="Link Units (2)" xfId="13195" xr:uid="{00000000-0005-0000-0000-00007C320000}"/>
    <cellStyle name="Linked Cell" xfId="41" xr:uid="{1D5DBD4D-B986-45F6-801B-988C73BAA7B0}"/>
    <cellStyle name="Linked Cell 10" xfId="13196" xr:uid="{00000000-0005-0000-0000-00007E320000}"/>
    <cellStyle name="Linked Cell 11" xfId="123" xr:uid="{00000000-0005-0000-0000-00007F320000}"/>
    <cellStyle name="Linked Cell 2" xfId="13197" xr:uid="{00000000-0005-0000-0000-000080320000}"/>
    <cellStyle name="Linked Cell 2 2" xfId="13198" xr:uid="{00000000-0005-0000-0000-000081320000}"/>
    <cellStyle name="Linked Cell 2_DEVOLUÇÃO DE COMPETENCIA" xfId="13199" xr:uid="{00000000-0005-0000-0000-000082320000}"/>
    <cellStyle name="Linked Cell 3" xfId="13200" xr:uid="{00000000-0005-0000-0000-000083320000}"/>
    <cellStyle name="Linked Cell 4" xfId="13201" xr:uid="{00000000-0005-0000-0000-000084320000}"/>
    <cellStyle name="Linked Cell 5" xfId="13202" xr:uid="{00000000-0005-0000-0000-000085320000}"/>
    <cellStyle name="Linked Cell 6" xfId="13203" xr:uid="{00000000-0005-0000-0000-000086320000}"/>
    <cellStyle name="Linked Cell 7" xfId="13204" xr:uid="{00000000-0005-0000-0000-000087320000}"/>
    <cellStyle name="Linked Cell 8" xfId="13205" xr:uid="{00000000-0005-0000-0000-000088320000}"/>
    <cellStyle name="Linked Cell 9" xfId="13206" xr:uid="{00000000-0005-0000-0000-000089320000}"/>
    <cellStyle name="Linked Cell_DEVOLUÇÃO DE COMPETENCIA" xfId="13207" xr:uid="{00000000-0005-0000-0000-00008A320000}"/>
    <cellStyle name="Linked Cells" xfId="13208" xr:uid="{00000000-0005-0000-0000-00008B320000}"/>
    <cellStyle name="Linked Cells 2" xfId="13209" xr:uid="{00000000-0005-0000-0000-00008C320000}"/>
    <cellStyle name="MacroCode" xfId="715" xr:uid="{00000000-0005-0000-0000-00008D320000}"/>
    <cellStyle name="MacroCode.prt" xfId="716" xr:uid="{00000000-0005-0000-0000-00008E320000}"/>
    <cellStyle name="MacroCode_DEVOLUÇÃO DE COMPETENCIA" xfId="13210" xr:uid="{00000000-0005-0000-0000-00008F320000}"/>
    <cellStyle name="Menu" xfId="717" xr:uid="{00000000-0005-0000-0000-000090320000}"/>
    <cellStyle name="Menu 2" xfId="13211" xr:uid="{00000000-0005-0000-0000-000091320000}"/>
    <cellStyle name="Menu 2 2" xfId="13212" xr:uid="{00000000-0005-0000-0000-000092320000}"/>
    <cellStyle name="Menu 2 3" xfId="13213" xr:uid="{00000000-0005-0000-0000-000093320000}"/>
    <cellStyle name="Menu_DEVOLUÇÃO DE COMPETENCIA" xfId="13214" xr:uid="{00000000-0005-0000-0000-000094320000}"/>
    <cellStyle name="Migliaia_074207 SI 3Q08_WKS_1" xfId="13215" xr:uid="{00000000-0005-0000-0000-000095320000}"/>
    <cellStyle name="MILES" xfId="13216" xr:uid="{00000000-0005-0000-0000-000096320000}"/>
    <cellStyle name="MILES 2" xfId="13217" xr:uid="{00000000-0005-0000-0000-000097320000}"/>
    <cellStyle name="Millar - Modelo1" xfId="13218" xr:uid="{00000000-0005-0000-0000-000098320000}"/>
    <cellStyle name="Millar - Modelo2" xfId="13219" xr:uid="{00000000-0005-0000-0000-000099320000}"/>
    <cellStyle name="Millar - Modelo3" xfId="13220" xr:uid="{00000000-0005-0000-0000-00009A320000}"/>
    <cellStyle name="Millar - Modelo4" xfId="13221" xr:uid="{00000000-0005-0000-0000-00009B320000}"/>
    <cellStyle name="Millar - Modelo5" xfId="13222" xr:uid="{00000000-0005-0000-0000-00009C320000}"/>
    <cellStyle name="Millar - Modelo6" xfId="13223" xr:uid="{00000000-0005-0000-0000-00009D320000}"/>
    <cellStyle name="Millares [0]_2002 Presupuesto Amortizaciones" xfId="13224" xr:uid="{00000000-0005-0000-0000-00009E320000}"/>
    <cellStyle name="Millares 2" xfId="13225" xr:uid="{00000000-0005-0000-0000-00009F320000}"/>
    <cellStyle name="Millares 3" xfId="13226" xr:uid="{00000000-0005-0000-0000-0000A0320000}"/>
    <cellStyle name="Millares 3 2" xfId="13227" xr:uid="{00000000-0005-0000-0000-0000A1320000}"/>
    <cellStyle name="Millares_~4168787" xfId="13228" xr:uid="{00000000-0005-0000-0000-0000A2320000}"/>
    <cellStyle name="Milliers [0]_!!!GO" xfId="13229" xr:uid="{00000000-0005-0000-0000-0000A3320000}"/>
    <cellStyle name="Milliers_!!!GO" xfId="13230" xr:uid="{00000000-0005-0000-0000-0000A4320000}"/>
    <cellStyle name="Model" xfId="13231" xr:uid="{00000000-0005-0000-0000-0000A5320000}"/>
    <cellStyle name="Model 2" xfId="13232" xr:uid="{00000000-0005-0000-0000-0000A6320000}"/>
    <cellStyle name="Model_DEVOLUÇÃO DE COMPETENCIA" xfId="13233" xr:uid="{00000000-0005-0000-0000-0000A7320000}"/>
    <cellStyle name="Moeda 10" xfId="124" xr:uid="{00000000-0005-0000-0000-0000A8320000}"/>
    <cellStyle name="Moeda 11" xfId="125" xr:uid="{00000000-0005-0000-0000-0000A9320000}"/>
    <cellStyle name="Moeda 12" xfId="126" xr:uid="{00000000-0005-0000-0000-0000AA320000}"/>
    <cellStyle name="Moeda 13" xfId="127" xr:uid="{00000000-0005-0000-0000-0000AB320000}"/>
    <cellStyle name="Moeda 14" xfId="128" xr:uid="{00000000-0005-0000-0000-0000AC320000}"/>
    <cellStyle name="Moeda 15" xfId="129" xr:uid="{00000000-0005-0000-0000-0000AD320000}"/>
    <cellStyle name="Moeda 2" xfId="130" xr:uid="{00000000-0005-0000-0000-0000AE320000}"/>
    <cellStyle name="Moeda 2 10" xfId="131" xr:uid="{00000000-0005-0000-0000-0000AF320000}"/>
    <cellStyle name="Moeda 2 11" xfId="132" xr:uid="{00000000-0005-0000-0000-0000B0320000}"/>
    <cellStyle name="Moeda 2 12" xfId="133" xr:uid="{00000000-0005-0000-0000-0000B1320000}"/>
    <cellStyle name="Moeda 2 13" xfId="134" xr:uid="{00000000-0005-0000-0000-0000B2320000}"/>
    <cellStyle name="Moeda 2 14" xfId="135" xr:uid="{00000000-0005-0000-0000-0000B3320000}"/>
    <cellStyle name="Moeda 2 15" xfId="136" xr:uid="{00000000-0005-0000-0000-0000B4320000}"/>
    <cellStyle name="Moeda 2 2" xfId="137" xr:uid="{00000000-0005-0000-0000-0000B5320000}"/>
    <cellStyle name="Moeda 2 2 2" xfId="13234" xr:uid="{00000000-0005-0000-0000-0000B6320000}"/>
    <cellStyle name="Moeda 2 2 2 2" xfId="13235" xr:uid="{00000000-0005-0000-0000-0000B7320000}"/>
    <cellStyle name="Moeda 2 2 3" xfId="13236" xr:uid="{00000000-0005-0000-0000-0000B8320000}"/>
    <cellStyle name="Moeda 2 2 4" xfId="13237" xr:uid="{00000000-0005-0000-0000-0000B9320000}"/>
    <cellStyle name="Moeda 2 2 5" xfId="13238" xr:uid="{00000000-0005-0000-0000-0000BA320000}"/>
    <cellStyle name="Moeda 2 2_DEVOLUÇÃO DE COMPETENCIA" xfId="13239" xr:uid="{00000000-0005-0000-0000-0000BB320000}"/>
    <cellStyle name="Moeda 2 3" xfId="138" xr:uid="{00000000-0005-0000-0000-0000BC320000}"/>
    <cellStyle name="Moeda 2 4" xfId="139" xr:uid="{00000000-0005-0000-0000-0000BD320000}"/>
    <cellStyle name="Moeda 2 5" xfId="140" xr:uid="{00000000-0005-0000-0000-0000BE320000}"/>
    <cellStyle name="Moeda 2 6" xfId="141" xr:uid="{00000000-0005-0000-0000-0000BF320000}"/>
    <cellStyle name="Moeda 2 7" xfId="142" xr:uid="{00000000-0005-0000-0000-0000C0320000}"/>
    <cellStyle name="Moeda 2 8" xfId="143" xr:uid="{00000000-0005-0000-0000-0000C1320000}"/>
    <cellStyle name="Moeda 2 9" xfId="144" xr:uid="{00000000-0005-0000-0000-0000C2320000}"/>
    <cellStyle name="Moeda 2_DEVOLUÇÃO DE COMPETENCIA" xfId="13240" xr:uid="{00000000-0005-0000-0000-0000C3320000}"/>
    <cellStyle name="Moeda 3" xfId="145" xr:uid="{00000000-0005-0000-0000-0000C4320000}"/>
    <cellStyle name="Moeda 3 2" xfId="13241" xr:uid="{00000000-0005-0000-0000-0000C5320000}"/>
    <cellStyle name="Moeda 3 2 2" xfId="13242" xr:uid="{00000000-0005-0000-0000-0000C6320000}"/>
    <cellStyle name="Moeda 3 2 2 2" xfId="13243" xr:uid="{00000000-0005-0000-0000-0000C7320000}"/>
    <cellStyle name="Moeda 3 2 3" xfId="13244" xr:uid="{00000000-0005-0000-0000-0000C8320000}"/>
    <cellStyle name="Moeda 3 2 4" xfId="13245" xr:uid="{00000000-0005-0000-0000-0000C9320000}"/>
    <cellStyle name="Moeda 3 2 5" xfId="13246" xr:uid="{00000000-0005-0000-0000-0000CA320000}"/>
    <cellStyle name="Moeda 3 2_DEVOLUÇÃO DE COMPETENCIA" xfId="13247" xr:uid="{00000000-0005-0000-0000-0000CB320000}"/>
    <cellStyle name="Moeda 3 3" xfId="13248" xr:uid="{00000000-0005-0000-0000-0000CC320000}"/>
    <cellStyle name="Moeda 3_DEVOLUÇÃO DE COMPETENCIA" xfId="13249" xr:uid="{00000000-0005-0000-0000-0000CD320000}"/>
    <cellStyle name="Moeda 4" xfId="146" xr:uid="{00000000-0005-0000-0000-0000CE320000}"/>
    <cellStyle name="Moeda 4 2" xfId="13250" xr:uid="{00000000-0005-0000-0000-0000CF320000}"/>
    <cellStyle name="Moeda 4_DEVOLUÇÃO DE COMPETENCIA" xfId="13251" xr:uid="{00000000-0005-0000-0000-0000D0320000}"/>
    <cellStyle name="Moeda 5" xfId="147" xr:uid="{00000000-0005-0000-0000-0000D1320000}"/>
    <cellStyle name="Moeda 5 2" xfId="13252" xr:uid="{00000000-0005-0000-0000-0000D2320000}"/>
    <cellStyle name="Moeda 5 2 2" xfId="13253" xr:uid="{00000000-0005-0000-0000-0000D3320000}"/>
    <cellStyle name="Moeda 5 2 3" xfId="13254" xr:uid="{00000000-0005-0000-0000-0000D4320000}"/>
    <cellStyle name="Moeda 5 3" xfId="13255" xr:uid="{00000000-0005-0000-0000-0000D5320000}"/>
    <cellStyle name="Moeda 5_DEVOLUÇÃO DE COMPETENCIA" xfId="13256" xr:uid="{00000000-0005-0000-0000-0000D6320000}"/>
    <cellStyle name="Moeda 6" xfId="148" xr:uid="{00000000-0005-0000-0000-0000D7320000}"/>
    <cellStyle name="Moeda 6 2" xfId="13257" xr:uid="{00000000-0005-0000-0000-0000D8320000}"/>
    <cellStyle name="Moeda 7" xfId="149" xr:uid="{00000000-0005-0000-0000-0000D9320000}"/>
    <cellStyle name="Moeda 8" xfId="150" xr:uid="{00000000-0005-0000-0000-0000DA320000}"/>
    <cellStyle name="Moeda 8 2" xfId="13258" xr:uid="{00000000-0005-0000-0000-0000DB320000}"/>
    <cellStyle name="Moeda 8 3" xfId="13259" xr:uid="{00000000-0005-0000-0000-0000DC320000}"/>
    <cellStyle name="Moeda 9" xfId="151" xr:uid="{00000000-0005-0000-0000-0000DD320000}"/>
    <cellStyle name="Moneda - Modelo7" xfId="13260" xr:uid="{00000000-0005-0000-0000-0000DE320000}"/>
    <cellStyle name="Moneda - Modelo8" xfId="13261" xr:uid="{00000000-0005-0000-0000-0000DF320000}"/>
    <cellStyle name="Moneda [0]_2002 Presupuesto Amortizaciones" xfId="13262" xr:uid="{00000000-0005-0000-0000-0000E0320000}"/>
    <cellStyle name="Moneda 2" xfId="13263" xr:uid="{00000000-0005-0000-0000-0000E1320000}"/>
    <cellStyle name="Moneda 2 2" xfId="13264" xr:uid="{00000000-0005-0000-0000-0000E2320000}"/>
    <cellStyle name="Moneda_2002 Presupuesto Amortizaciones" xfId="13265" xr:uid="{00000000-0005-0000-0000-0000E3320000}"/>
    <cellStyle name="Monétaire [0]_!!!GO" xfId="13266" xr:uid="{00000000-0005-0000-0000-0000E4320000}"/>
    <cellStyle name="Monétaire_!!!GO" xfId="13267" xr:uid="{00000000-0005-0000-0000-0000E5320000}"/>
    <cellStyle name="Mon騁aire [0]_laroux" xfId="13268" xr:uid="{00000000-0005-0000-0000-0000E6320000}"/>
    <cellStyle name="Mon騁aire_laroux" xfId="13269" xr:uid="{00000000-0005-0000-0000-0000E7320000}"/>
    <cellStyle name="Neutra 2" xfId="718" xr:uid="{00000000-0005-0000-0000-0000E8320000}"/>
    <cellStyle name="Neutra 2 2" xfId="719" xr:uid="{00000000-0005-0000-0000-0000E9320000}"/>
    <cellStyle name="Neutra 2 2 2" xfId="13270" xr:uid="{00000000-0005-0000-0000-0000EA320000}"/>
    <cellStyle name="Neutra 2 2_DEVOLUÇÃO DE COMPETENCIA" xfId="13271" xr:uid="{00000000-0005-0000-0000-0000EB320000}"/>
    <cellStyle name="Neutra 2_Base Conta" xfId="13272" xr:uid="{00000000-0005-0000-0000-0000EC320000}"/>
    <cellStyle name="Neutra 3" xfId="13273" xr:uid="{00000000-0005-0000-0000-0000ED320000}"/>
    <cellStyle name="Neutra 4" xfId="13274" xr:uid="{00000000-0005-0000-0000-0000EE320000}"/>
    <cellStyle name="Neutra 5" xfId="152" xr:uid="{00000000-0005-0000-0000-0000EF320000}"/>
    <cellStyle name="Neutral" xfId="42" xr:uid="{2342DC26-D907-40D0-A491-117C75D99972}"/>
    <cellStyle name="Neutral 10" xfId="13275" xr:uid="{00000000-0005-0000-0000-0000F1320000}"/>
    <cellStyle name="Neutral 11" xfId="153" xr:uid="{00000000-0005-0000-0000-0000F2320000}"/>
    <cellStyle name="Neutral 2" xfId="13276" xr:uid="{00000000-0005-0000-0000-0000F3320000}"/>
    <cellStyle name="Neutral 2 2" xfId="13277" xr:uid="{00000000-0005-0000-0000-0000F4320000}"/>
    <cellStyle name="Neutral 2_DEVOLUÇÃO DE COMPETENCIA" xfId="13278" xr:uid="{00000000-0005-0000-0000-0000F5320000}"/>
    <cellStyle name="Neutral 3" xfId="13279" xr:uid="{00000000-0005-0000-0000-0000F6320000}"/>
    <cellStyle name="Neutral 4" xfId="13280" xr:uid="{00000000-0005-0000-0000-0000F7320000}"/>
    <cellStyle name="Neutral 5" xfId="13281" xr:uid="{00000000-0005-0000-0000-0000F8320000}"/>
    <cellStyle name="Neutral 6" xfId="13282" xr:uid="{00000000-0005-0000-0000-0000F9320000}"/>
    <cellStyle name="Neutral 7" xfId="13283" xr:uid="{00000000-0005-0000-0000-0000FA320000}"/>
    <cellStyle name="Neutral 8" xfId="13284" xr:uid="{00000000-0005-0000-0000-0000FB320000}"/>
    <cellStyle name="Neutral 9" xfId="13285" xr:uid="{00000000-0005-0000-0000-0000FC320000}"/>
    <cellStyle name="Neutral_DEVOLUÇÃO DE COMPETENCIA" xfId="13286" xr:uid="{00000000-0005-0000-0000-0000FD320000}"/>
    <cellStyle name="Neutre" xfId="13287" xr:uid="{00000000-0005-0000-0000-0000FE320000}"/>
    <cellStyle name="New Times Roman" xfId="13288" xr:uid="{00000000-0005-0000-0000-0000FF320000}"/>
    <cellStyle name="no dec" xfId="13289" xr:uid="{00000000-0005-0000-0000-000000330000}"/>
    <cellStyle name="no dec 2" xfId="13290" xr:uid="{00000000-0005-0000-0000-000001330000}"/>
    <cellStyle name="no dec_100610 Australia invoice v2" xfId="13291" xr:uid="{00000000-0005-0000-0000-000002330000}"/>
    <cellStyle name="No-definido" xfId="13292" xr:uid="{00000000-0005-0000-0000-000003330000}"/>
    <cellStyle name="Nomal0" xfId="720" xr:uid="{00000000-0005-0000-0000-000004330000}"/>
    <cellStyle name="Nomal0 2" xfId="13293" xr:uid="{00000000-0005-0000-0000-000005330000}"/>
    <cellStyle name="Nomal0 2 2" xfId="13294" xr:uid="{00000000-0005-0000-0000-000006330000}"/>
    <cellStyle name="Nomal0 2 2 2" xfId="13295" xr:uid="{00000000-0005-0000-0000-000007330000}"/>
    <cellStyle name="Nomal0 2 3" xfId="13296" xr:uid="{00000000-0005-0000-0000-000008330000}"/>
    <cellStyle name="Nomal0_DEVOLUÇÃO DE COMPETENCIA" xfId="13297" xr:uid="{00000000-0005-0000-0000-000009330000}"/>
    <cellStyle name="Non d?fini" xfId="13298" xr:uid="{00000000-0005-0000-0000-00000A330000}"/>
    <cellStyle name="Non d‚fini" xfId="13299" xr:uid="{00000000-0005-0000-0000-00000B330000}"/>
    <cellStyle name="Non d‚fini 2" xfId="13300" xr:uid="{00000000-0005-0000-0000-00000C330000}"/>
    <cellStyle name="Non d‚fini_Book4" xfId="13301" xr:uid="{00000000-0005-0000-0000-00000D330000}"/>
    <cellStyle name="NONE" xfId="13302" xr:uid="{00000000-0005-0000-0000-00000E330000}"/>
    <cellStyle name="Normal" xfId="0" builtinId="0"/>
    <cellStyle name="Normal - Style1" xfId="721" xr:uid="{00000000-0005-0000-0000-000010330000}"/>
    <cellStyle name="Normal - Style1 2" xfId="13303" xr:uid="{00000000-0005-0000-0000-000011330000}"/>
    <cellStyle name="Normal - Style5" xfId="13304" xr:uid="{00000000-0005-0000-0000-000012330000}"/>
    <cellStyle name="Normal 10" xfId="722" xr:uid="{00000000-0005-0000-0000-000013330000}"/>
    <cellStyle name="Normal 10 10" xfId="13305" xr:uid="{00000000-0005-0000-0000-000014330000}"/>
    <cellStyle name="Normal 10 10 2" xfId="13306" xr:uid="{00000000-0005-0000-0000-000015330000}"/>
    <cellStyle name="Normal 10 11" xfId="13307" xr:uid="{00000000-0005-0000-0000-000016330000}"/>
    <cellStyle name="Normal 10 11 2" xfId="13308" xr:uid="{00000000-0005-0000-0000-000017330000}"/>
    <cellStyle name="Normal 10 11 2 2" xfId="13309" xr:uid="{00000000-0005-0000-0000-000018330000}"/>
    <cellStyle name="Normal 10 11 3" xfId="13310" xr:uid="{00000000-0005-0000-0000-000019330000}"/>
    <cellStyle name="Normal 10 11 4" xfId="13311" xr:uid="{00000000-0005-0000-0000-00001A330000}"/>
    <cellStyle name="Normal 10 11_DEVOLUÇÃO DE COMPETENCIA" xfId="13312" xr:uid="{00000000-0005-0000-0000-00001B330000}"/>
    <cellStyle name="Normal 10 12" xfId="13313" xr:uid="{00000000-0005-0000-0000-00001C330000}"/>
    <cellStyle name="Normal 10 12 2" xfId="13314" xr:uid="{00000000-0005-0000-0000-00001D330000}"/>
    <cellStyle name="Normal 10 12 2 2" xfId="13315" xr:uid="{00000000-0005-0000-0000-00001E330000}"/>
    <cellStyle name="Normal 10 12 3" xfId="13316" xr:uid="{00000000-0005-0000-0000-00001F330000}"/>
    <cellStyle name="Normal 10 12 3 2" xfId="13317" xr:uid="{00000000-0005-0000-0000-000020330000}"/>
    <cellStyle name="Normal 10 12 3 3" xfId="13318" xr:uid="{00000000-0005-0000-0000-000021330000}"/>
    <cellStyle name="Normal 10 12 3 4" xfId="13319" xr:uid="{00000000-0005-0000-0000-000022330000}"/>
    <cellStyle name="Normal 10 12 4" xfId="13320" xr:uid="{00000000-0005-0000-0000-000023330000}"/>
    <cellStyle name="Normal 10 12 4 2" xfId="13321" xr:uid="{00000000-0005-0000-0000-000024330000}"/>
    <cellStyle name="Normal 10 12 5" xfId="13322" xr:uid="{00000000-0005-0000-0000-000025330000}"/>
    <cellStyle name="Normal 10 12 5 2" xfId="13323" xr:uid="{00000000-0005-0000-0000-000026330000}"/>
    <cellStyle name="Normal 10 12 6" xfId="13324" xr:uid="{00000000-0005-0000-0000-000027330000}"/>
    <cellStyle name="Normal 10 12 6 2" xfId="13325" xr:uid="{00000000-0005-0000-0000-000028330000}"/>
    <cellStyle name="Normal 10 12 6 3" xfId="13326" xr:uid="{00000000-0005-0000-0000-000029330000}"/>
    <cellStyle name="Normal 10 12 7" xfId="13327" xr:uid="{00000000-0005-0000-0000-00002A330000}"/>
    <cellStyle name="Normal 10 12 8" xfId="13328" xr:uid="{00000000-0005-0000-0000-00002B330000}"/>
    <cellStyle name="Normal 10 13" xfId="13329" xr:uid="{00000000-0005-0000-0000-00002C330000}"/>
    <cellStyle name="Normal 10 13 2" xfId="13330" xr:uid="{00000000-0005-0000-0000-00002D330000}"/>
    <cellStyle name="Normal 10 13 2 2" xfId="13331" xr:uid="{00000000-0005-0000-0000-00002E330000}"/>
    <cellStyle name="Normal 10 13 3" xfId="13332" xr:uid="{00000000-0005-0000-0000-00002F330000}"/>
    <cellStyle name="Normal 10 14" xfId="13333" xr:uid="{00000000-0005-0000-0000-000030330000}"/>
    <cellStyle name="Normal 10 14 2" xfId="13334" xr:uid="{00000000-0005-0000-0000-000031330000}"/>
    <cellStyle name="Normal 10 14 2 2" xfId="13335" xr:uid="{00000000-0005-0000-0000-000032330000}"/>
    <cellStyle name="Normal 10 14 3" xfId="13336" xr:uid="{00000000-0005-0000-0000-000033330000}"/>
    <cellStyle name="Normal 10 15" xfId="13337" xr:uid="{00000000-0005-0000-0000-000034330000}"/>
    <cellStyle name="Normal 10 15 2" xfId="13338" xr:uid="{00000000-0005-0000-0000-000035330000}"/>
    <cellStyle name="Normal 10 16" xfId="13339" xr:uid="{00000000-0005-0000-0000-000036330000}"/>
    <cellStyle name="Normal 10 16 2" xfId="13340" xr:uid="{00000000-0005-0000-0000-000037330000}"/>
    <cellStyle name="Normal 10 17" xfId="13341" xr:uid="{00000000-0005-0000-0000-000038330000}"/>
    <cellStyle name="Normal 10 17 2" xfId="13342" xr:uid="{00000000-0005-0000-0000-000039330000}"/>
    <cellStyle name="Normal 10 18" xfId="13343" xr:uid="{00000000-0005-0000-0000-00003A330000}"/>
    <cellStyle name="Normal 10 18 2" xfId="13344" xr:uid="{00000000-0005-0000-0000-00003B330000}"/>
    <cellStyle name="Normal 10 19" xfId="13345" xr:uid="{00000000-0005-0000-0000-00003C330000}"/>
    <cellStyle name="Normal 10 19 2" xfId="13346" xr:uid="{00000000-0005-0000-0000-00003D330000}"/>
    <cellStyle name="Normal 10 2" xfId="723" xr:uid="{00000000-0005-0000-0000-00003E330000}"/>
    <cellStyle name="Normal 10 2 2" xfId="13347" xr:uid="{00000000-0005-0000-0000-00003F330000}"/>
    <cellStyle name="Normal 10 2 2 2" xfId="13348" xr:uid="{00000000-0005-0000-0000-000040330000}"/>
    <cellStyle name="Normal 10 2 2 3" xfId="13349" xr:uid="{00000000-0005-0000-0000-000041330000}"/>
    <cellStyle name="Normal 10 2 3" xfId="13350" xr:uid="{00000000-0005-0000-0000-000042330000}"/>
    <cellStyle name="Normal 10 2_DEVOLUÇÃO DE COMPETENCIA" xfId="13351" xr:uid="{00000000-0005-0000-0000-000043330000}"/>
    <cellStyle name="Normal 10 20" xfId="13352" xr:uid="{00000000-0005-0000-0000-000044330000}"/>
    <cellStyle name="Normal 10 21" xfId="13353" xr:uid="{00000000-0005-0000-0000-000045330000}"/>
    <cellStyle name="Normal 10 22" xfId="13354" xr:uid="{00000000-0005-0000-0000-000046330000}"/>
    <cellStyle name="Normal 10 3" xfId="13355" xr:uid="{00000000-0005-0000-0000-000047330000}"/>
    <cellStyle name="Normal 10 3 2" xfId="13356" xr:uid="{00000000-0005-0000-0000-000048330000}"/>
    <cellStyle name="Normal 10 4" xfId="13357" xr:uid="{00000000-0005-0000-0000-000049330000}"/>
    <cellStyle name="Normal 10 4 2" xfId="13358" xr:uid="{00000000-0005-0000-0000-00004A330000}"/>
    <cellStyle name="Normal 10 5" xfId="13359" xr:uid="{00000000-0005-0000-0000-00004B330000}"/>
    <cellStyle name="Normal 10 5 2" xfId="13360" xr:uid="{00000000-0005-0000-0000-00004C330000}"/>
    <cellStyle name="Normal 10 6" xfId="13361" xr:uid="{00000000-0005-0000-0000-00004D330000}"/>
    <cellStyle name="Normal 10 6 2" xfId="13362" xr:uid="{00000000-0005-0000-0000-00004E330000}"/>
    <cellStyle name="Normal 10 7" xfId="13363" xr:uid="{00000000-0005-0000-0000-00004F330000}"/>
    <cellStyle name="Normal 10 7 2" xfId="13364" xr:uid="{00000000-0005-0000-0000-000050330000}"/>
    <cellStyle name="Normal 10 8" xfId="13365" xr:uid="{00000000-0005-0000-0000-000051330000}"/>
    <cellStyle name="Normal 10 8 2" xfId="13366" xr:uid="{00000000-0005-0000-0000-000052330000}"/>
    <cellStyle name="Normal 10 9" xfId="13367" xr:uid="{00000000-0005-0000-0000-000053330000}"/>
    <cellStyle name="Normal 10 9 2" xfId="13368" xr:uid="{00000000-0005-0000-0000-000054330000}"/>
    <cellStyle name="Normal 10_03Q11 Australia US TP OB Invoice Final" xfId="13369" xr:uid="{00000000-0005-0000-0000-000055330000}"/>
    <cellStyle name="Normal 100" xfId="13370" xr:uid="{00000000-0005-0000-0000-000056330000}"/>
    <cellStyle name="Normal 101" xfId="13371" xr:uid="{00000000-0005-0000-0000-000057330000}"/>
    <cellStyle name="Normal 102" xfId="13372" xr:uid="{00000000-0005-0000-0000-000058330000}"/>
    <cellStyle name="Normal 103" xfId="13373" xr:uid="{00000000-0005-0000-0000-000059330000}"/>
    <cellStyle name="Normal 104" xfId="13374" xr:uid="{00000000-0005-0000-0000-00005A330000}"/>
    <cellStyle name="Normal 105" xfId="13375" xr:uid="{00000000-0005-0000-0000-00005B330000}"/>
    <cellStyle name="Normal 106" xfId="13376" xr:uid="{00000000-0005-0000-0000-00005C330000}"/>
    <cellStyle name="Normal 106 2" xfId="13377" xr:uid="{00000000-0005-0000-0000-00005D330000}"/>
    <cellStyle name="Normal 107" xfId="13378" xr:uid="{00000000-0005-0000-0000-00005E330000}"/>
    <cellStyle name="Normal 108" xfId="13379" xr:uid="{00000000-0005-0000-0000-00005F330000}"/>
    <cellStyle name="Normal 109" xfId="13380" xr:uid="{00000000-0005-0000-0000-000060330000}"/>
    <cellStyle name="Normal 11" xfId="724" xr:uid="{00000000-0005-0000-0000-000061330000}"/>
    <cellStyle name="Normal 11 10" xfId="13381" xr:uid="{00000000-0005-0000-0000-000062330000}"/>
    <cellStyle name="Normal 11 10 2" xfId="13382" xr:uid="{00000000-0005-0000-0000-000063330000}"/>
    <cellStyle name="Normal 11 11" xfId="13383" xr:uid="{00000000-0005-0000-0000-000064330000}"/>
    <cellStyle name="Normal 11 12" xfId="13384" xr:uid="{00000000-0005-0000-0000-000065330000}"/>
    <cellStyle name="Normal 11 2" xfId="13385" xr:uid="{00000000-0005-0000-0000-000066330000}"/>
    <cellStyle name="Normal 11 2 2" xfId="13386" xr:uid="{00000000-0005-0000-0000-000067330000}"/>
    <cellStyle name="Normal 11 2 2 2" xfId="13387" xr:uid="{00000000-0005-0000-0000-000068330000}"/>
    <cellStyle name="Normal 11 2 2 3" xfId="13388" xr:uid="{00000000-0005-0000-0000-000069330000}"/>
    <cellStyle name="Normal 11 2 3" xfId="13389" xr:uid="{00000000-0005-0000-0000-00006A330000}"/>
    <cellStyle name="Normal 11 2_DEVOLUÇÃO DE COMPETENCIA" xfId="13390" xr:uid="{00000000-0005-0000-0000-00006B330000}"/>
    <cellStyle name="Normal 11 3" xfId="13391" xr:uid="{00000000-0005-0000-0000-00006C330000}"/>
    <cellStyle name="Normal 11 3 2" xfId="13392" xr:uid="{00000000-0005-0000-0000-00006D330000}"/>
    <cellStyle name="Normal 11 4" xfId="13393" xr:uid="{00000000-0005-0000-0000-00006E330000}"/>
    <cellStyle name="Normal 11 4 2" xfId="13394" xr:uid="{00000000-0005-0000-0000-00006F330000}"/>
    <cellStyle name="Normal 11 5" xfId="13395" xr:uid="{00000000-0005-0000-0000-000070330000}"/>
    <cellStyle name="Normal 11 5 2" xfId="13396" xr:uid="{00000000-0005-0000-0000-000071330000}"/>
    <cellStyle name="Normal 11 6" xfId="13397" xr:uid="{00000000-0005-0000-0000-000072330000}"/>
    <cellStyle name="Normal 11 6 2" xfId="13398" xr:uid="{00000000-0005-0000-0000-000073330000}"/>
    <cellStyle name="Normal 11 7" xfId="13399" xr:uid="{00000000-0005-0000-0000-000074330000}"/>
    <cellStyle name="Normal 11 7 2" xfId="13400" xr:uid="{00000000-0005-0000-0000-000075330000}"/>
    <cellStyle name="Normal 11 8" xfId="13401" xr:uid="{00000000-0005-0000-0000-000076330000}"/>
    <cellStyle name="Normal 11 8 2" xfId="13402" xr:uid="{00000000-0005-0000-0000-000077330000}"/>
    <cellStyle name="Normal 11 9" xfId="13403" xr:uid="{00000000-0005-0000-0000-000078330000}"/>
    <cellStyle name="Normal 11 9 2" xfId="13404" xr:uid="{00000000-0005-0000-0000-000079330000}"/>
    <cellStyle name="Normal 11_03Q11 Australia US TP OB Invoice Final" xfId="13405" xr:uid="{00000000-0005-0000-0000-00007A330000}"/>
    <cellStyle name="Normal 110" xfId="13406" xr:uid="{00000000-0005-0000-0000-00007B330000}"/>
    <cellStyle name="Normal 111" xfId="13407" xr:uid="{00000000-0005-0000-0000-00007C330000}"/>
    <cellStyle name="Normal 112" xfId="13408" xr:uid="{00000000-0005-0000-0000-00007D330000}"/>
    <cellStyle name="Normal 113" xfId="52" xr:uid="{5DD264D9-CE28-4F41-9FAE-FC5EB4AAF5D0}"/>
    <cellStyle name="Normal 12" xfId="725" xr:uid="{00000000-0005-0000-0000-00007F330000}"/>
    <cellStyle name="Normal 12 10" xfId="13409" xr:uid="{00000000-0005-0000-0000-000080330000}"/>
    <cellStyle name="Normal 12 10 2" xfId="13410" xr:uid="{00000000-0005-0000-0000-000081330000}"/>
    <cellStyle name="Normal 12 11" xfId="13411" xr:uid="{00000000-0005-0000-0000-000082330000}"/>
    <cellStyle name="Normal 12 2" xfId="13412" xr:uid="{00000000-0005-0000-0000-000083330000}"/>
    <cellStyle name="Normal 12 2 2" xfId="13413" xr:uid="{00000000-0005-0000-0000-000084330000}"/>
    <cellStyle name="Normal 12 2 2 2" xfId="13414" xr:uid="{00000000-0005-0000-0000-000085330000}"/>
    <cellStyle name="Normal 12 2 2 3" xfId="13415" xr:uid="{00000000-0005-0000-0000-000086330000}"/>
    <cellStyle name="Normal 12 2 3" xfId="13416" xr:uid="{00000000-0005-0000-0000-000087330000}"/>
    <cellStyle name="Normal 12 2_DEVOLUÇÃO DE COMPETENCIA" xfId="13417" xr:uid="{00000000-0005-0000-0000-000088330000}"/>
    <cellStyle name="Normal 12 3" xfId="13418" xr:uid="{00000000-0005-0000-0000-000089330000}"/>
    <cellStyle name="Normal 12 3 2" xfId="13419" xr:uid="{00000000-0005-0000-0000-00008A330000}"/>
    <cellStyle name="Normal 12 4" xfId="13420" xr:uid="{00000000-0005-0000-0000-00008B330000}"/>
    <cellStyle name="Normal 12 4 2" xfId="13421" xr:uid="{00000000-0005-0000-0000-00008C330000}"/>
    <cellStyle name="Normal 12 5" xfId="13422" xr:uid="{00000000-0005-0000-0000-00008D330000}"/>
    <cellStyle name="Normal 12 5 2" xfId="13423" xr:uid="{00000000-0005-0000-0000-00008E330000}"/>
    <cellStyle name="Normal 12 6" xfId="13424" xr:uid="{00000000-0005-0000-0000-00008F330000}"/>
    <cellStyle name="Normal 12 6 2" xfId="13425" xr:uid="{00000000-0005-0000-0000-000090330000}"/>
    <cellStyle name="Normal 12 7" xfId="13426" xr:uid="{00000000-0005-0000-0000-000091330000}"/>
    <cellStyle name="Normal 12 7 2" xfId="13427" xr:uid="{00000000-0005-0000-0000-000092330000}"/>
    <cellStyle name="Normal 12 8" xfId="13428" xr:uid="{00000000-0005-0000-0000-000093330000}"/>
    <cellStyle name="Normal 12 8 2" xfId="13429" xr:uid="{00000000-0005-0000-0000-000094330000}"/>
    <cellStyle name="Normal 12 9" xfId="13430" xr:uid="{00000000-0005-0000-0000-000095330000}"/>
    <cellStyle name="Normal 12 9 2" xfId="13431" xr:uid="{00000000-0005-0000-0000-000096330000}"/>
    <cellStyle name="Normal 12_03Q11 Australia US TP OB Invoice Final" xfId="13432" xr:uid="{00000000-0005-0000-0000-000097330000}"/>
    <cellStyle name="Normal 13" xfId="726" xr:uid="{00000000-0005-0000-0000-000098330000}"/>
    <cellStyle name="Normal 13 10" xfId="13433" xr:uid="{00000000-0005-0000-0000-000099330000}"/>
    <cellStyle name="Normal 13 10 2" xfId="13434" xr:uid="{00000000-0005-0000-0000-00009A330000}"/>
    <cellStyle name="Normal 13 11" xfId="13435" xr:uid="{00000000-0005-0000-0000-00009B330000}"/>
    <cellStyle name="Normal 13 2" xfId="13436" xr:uid="{00000000-0005-0000-0000-00009C330000}"/>
    <cellStyle name="Normal 13 2 2" xfId="13437" xr:uid="{00000000-0005-0000-0000-00009D330000}"/>
    <cellStyle name="Normal 13 2 2 2" xfId="13438" xr:uid="{00000000-0005-0000-0000-00009E330000}"/>
    <cellStyle name="Normal 13 2 2 3" xfId="13439" xr:uid="{00000000-0005-0000-0000-00009F330000}"/>
    <cellStyle name="Normal 13 2 3" xfId="13440" xr:uid="{00000000-0005-0000-0000-0000A0330000}"/>
    <cellStyle name="Normal 13 2_DEVOLUÇÃO DE COMPETENCIA" xfId="13441" xr:uid="{00000000-0005-0000-0000-0000A1330000}"/>
    <cellStyle name="Normal 13 3" xfId="13442" xr:uid="{00000000-0005-0000-0000-0000A2330000}"/>
    <cellStyle name="Normal 13 3 2" xfId="13443" xr:uid="{00000000-0005-0000-0000-0000A3330000}"/>
    <cellStyle name="Normal 13 4" xfId="13444" xr:uid="{00000000-0005-0000-0000-0000A4330000}"/>
    <cellStyle name="Normal 13 4 2" xfId="13445" xr:uid="{00000000-0005-0000-0000-0000A5330000}"/>
    <cellStyle name="Normal 13 5" xfId="13446" xr:uid="{00000000-0005-0000-0000-0000A6330000}"/>
    <cellStyle name="Normal 13 5 2" xfId="13447" xr:uid="{00000000-0005-0000-0000-0000A7330000}"/>
    <cellStyle name="Normal 13 6" xfId="13448" xr:uid="{00000000-0005-0000-0000-0000A8330000}"/>
    <cellStyle name="Normal 13 6 2" xfId="13449" xr:uid="{00000000-0005-0000-0000-0000A9330000}"/>
    <cellStyle name="Normal 13 7" xfId="13450" xr:uid="{00000000-0005-0000-0000-0000AA330000}"/>
    <cellStyle name="Normal 13 7 2" xfId="13451" xr:uid="{00000000-0005-0000-0000-0000AB330000}"/>
    <cellStyle name="Normal 13 8" xfId="13452" xr:uid="{00000000-0005-0000-0000-0000AC330000}"/>
    <cellStyle name="Normal 13 8 2" xfId="13453" xr:uid="{00000000-0005-0000-0000-0000AD330000}"/>
    <cellStyle name="Normal 13 9" xfId="13454" xr:uid="{00000000-0005-0000-0000-0000AE330000}"/>
    <cellStyle name="Normal 13 9 2" xfId="13455" xr:uid="{00000000-0005-0000-0000-0000AF330000}"/>
    <cellStyle name="Normal 13_03Q11 Australia US TP OB Invoice Final" xfId="13456" xr:uid="{00000000-0005-0000-0000-0000B0330000}"/>
    <cellStyle name="Normal 14" xfId="727" xr:uid="{00000000-0005-0000-0000-0000B1330000}"/>
    <cellStyle name="Normal 14 10" xfId="13457" xr:uid="{00000000-0005-0000-0000-0000B2330000}"/>
    <cellStyle name="Normal 14 11" xfId="13458" xr:uid="{00000000-0005-0000-0000-0000B3330000}"/>
    <cellStyle name="Normal 14 2" xfId="13459" xr:uid="{00000000-0005-0000-0000-0000B4330000}"/>
    <cellStyle name="Normal 14 2 2" xfId="13460" xr:uid="{00000000-0005-0000-0000-0000B5330000}"/>
    <cellStyle name="Normal 14 2 3" xfId="13461" xr:uid="{00000000-0005-0000-0000-0000B6330000}"/>
    <cellStyle name="Normal 14 2_DEVOLUÇÃO DE COMPETENCIA" xfId="13462" xr:uid="{00000000-0005-0000-0000-0000B7330000}"/>
    <cellStyle name="Normal 14 3" xfId="13463" xr:uid="{00000000-0005-0000-0000-0000B8330000}"/>
    <cellStyle name="Normal 14 4" xfId="13464" xr:uid="{00000000-0005-0000-0000-0000B9330000}"/>
    <cellStyle name="Normal 14 5" xfId="13465" xr:uid="{00000000-0005-0000-0000-0000BA330000}"/>
    <cellStyle name="Normal 14 6" xfId="13466" xr:uid="{00000000-0005-0000-0000-0000BB330000}"/>
    <cellStyle name="Normal 14 7" xfId="13467" xr:uid="{00000000-0005-0000-0000-0000BC330000}"/>
    <cellStyle name="Normal 14 8" xfId="13468" xr:uid="{00000000-0005-0000-0000-0000BD330000}"/>
    <cellStyle name="Normal 14 9" xfId="13469" xr:uid="{00000000-0005-0000-0000-0000BE330000}"/>
    <cellStyle name="Normal 14_2011 TP Budget_S2 FINAL old excel" xfId="13470" xr:uid="{00000000-0005-0000-0000-0000BF330000}"/>
    <cellStyle name="Normal 15" xfId="728" xr:uid="{00000000-0005-0000-0000-0000C0330000}"/>
    <cellStyle name="Normal 15 10" xfId="13471" xr:uid="{00000000-0005-0000-0000-0000C1330000}"/>
    <cellStyle name="Normal 15 10 2" xfId="13472" xr:uid="{00000000-0005-0000-0000-0000C2330000}"/>
    <cellStyle name="Normal 15 11" xfId="13473" xr:uid="{00000000-0005-0000-0000-0000C3330000}"/>
    <cellStyle name="Normal 15 2" xfId="13474" xr:uid="{00000000-0005-0000-0000-0000C4330000}"/>
    <cellStyle name="Normal 15 2 2" xfId="13475" xr:uid="{00000000-0005-0000-0000-0000C5330000}"/>
    <cellStyle name="Normal 15 3" xfId="13476" xr:uid="{00000000-0005-0000-0000-0000C6330000}"/>
    <cellStyle name="Normal 15 3 2" xfId="13477" xr:uid="{00000000-0005-0000-0000-0000C7330000}"/>
    <cellStyle name="Normal 15 4" xfId="13478" xr:uid="{00000000-0005-0000-0000-0000C8330000}"/>
    <cellStyle name="Normal 15 4 2" xfId="13479" xr:uid="{00000000-0005-0000-0000-0000C9330000}"/>
    <cellStyle name="Normal 15 5" xfId="13480" xr:uid="{00000000-0005-0000-0000-0000CA330000}"/>
    <cellStyle name="Normal 15 5 2" xfId="13481" xr:uid="{00000000-0005-0000-0000-0000CB330000}"/>
    <cellStyle name="Normal 15 6" xfId="13482" xr:uid="{00000000-0005-0000-0000-0000CC330000}"/>
    <cellStyle name="Normal 15 6 2" xfId="13483" xr:uid="{00000000-0005-0000-0000-0000CD330000}"/>
    <cellStyle name="Normal 15 7" xfId="13484" xr:uid="{00000000-0005-0000-0000-0000CE330000}"/>
    <cellStyle name="Normal 15 7 2" xfId="13485" xr:uid="{00000000-0005-0000-0000-0000CF330000}"/>
    <cellStyle name="Normal 15 8" xfId="13486" xr:uid="{00000000-0005-0000-0000-0000D0330000}"/>
    <cellStyle name="Normal 15 8 2" xfId="13487" xr:uid="{00000000-0005-0000-0000-0000D1330000}"/>
    <cellStyle name="Normal 15 9" xfId="13488" xr:uid="{00000000-0005-0000-0000-0000D2330000}"/>
    <cellStyle name="Normal 15 9 2" xfId="13489" xr:uid="{00000000-0005-0000-0000-0000D3330000}"/>
    <cellStyle name="Normal 15_03Q11 Australia US TP OB Invoice Final" xfId="13490" xr:uid="{00000000-0005-0000-0000-0000D4330000}"/>
    <cellStyle name="Normal 16" xfId="729" xr:uid="{00000000-0005-0000-0000-0000D5330000}"/>
    <cellStyle name="Normal 16 10" xfId="13491" xr:uid="{00000000-0005-0000-0000-0000D6330000}"/>
    <cellStyle name="Normal 16 10 2" xfId="13492" xr:uid="{00000000-0005-0000-0000-0000D7330000}"/>
    <cellStyle name="Normal 16 11" xfId="13493" xr:uid="{00000000-0005-0000-0000-0000D8330000}"/>
    <cellStyle name="Normal 16 2" xfId="13494" xr:uid="{00000000-0005-0000-0000-0000D9330000}"/>
    <cellStyle name="Normal 16 2 2" xfId="13495" xr:uid="{00000000-0005-0000-0000-0000DA330000}"/>
    <cellStyle name="Normal 16 3" xfId="13496" xr:uid="{00000000-0005-0000-0000-0000DB330000}"/>
    <cellStyle name="Normal 16 3 2" xfId="13497" xr:uid="{00000000-0005-0000-0000-0000DC330000}"/>
    <cellStyle name="Normal 16 4" xfId="13498" xr:uid="{00000000-0005-0000-0000-0000DD330000}"/>
    <cellStyle name="Normal 16 4 2" xfId="13499" xr:uid="{00000000-0005-0000-0000-0000DE330000}"/>
    <cellStyle name="Normal 16 5" xfId="13500" xr:uid="{00000000-0005-0000-0000-0000DF330000}"/>
    <cellStyle name="Normal 16 5 2" xfId="13501" xr:uid="{00000000-0005-0000-0000-0000E0330000}"/>
    <cellStyle name="Normal 16 6" xfId="13502" xr:uid="{00000000-0005-0000-0000-0000E1330000}"/>
    <cellStyle name="Normal 16 6 2" xfId="13503" xr:uid="{00000000-0005-0000-0000-0000E2330000}"/>
    <cellStyle name="Normal 16 7" xfId="13504" xr:uid="{00000000-0005-0000-0000-0000E3330000}"/>
    <cellStyle name="Normal 16 7 2" xfId="13505" xr:uid="{00000000-0005-0000-0000-0000E4330000}"/>
    <cellStyle name="Normal 16 8" xfId="13506" xr:uid="{00000000-0005-0000-0000-0000E5330000}"/>
    <cellStyle name="Normal 16 8 2" xfId="13507" xr:uid="{00000000-0005-0000-0000-0000E6330000}"/>
    <cellStyle name="Normal 16 9" xfId="13508" xr:uid="{00000000-0005-0000-0000-0000E7330000}"/>
    <cellStyle name="Normal 16 9 2" xfId="13509" xr:uid="{00000000-0005-0000-0000-0000E8330000}"/>
    <cellStyle name="Normal 16_03Q11 Australia US TP OB Invoice Final" xfId="13510" xr:uid="{00000000-0005-0000-0000-0000E9330000}"/>
    <cellStyle name="Normal 17" xfId="730" xr:uid="{00000000-0005-0000-0000-0000EA330000}"/>
    <cellStyle name="Normal 17 10" xfId="13511" xr:uid="{00000000-0005-0000-0000-0000EB330000}"/>
    <cellStyle name="Normal 17 10 2" xfId="13512" xr:uid="{00000000-0005-0000-0000-0000EC330000}"/>
    <cellStyle name="Normal 17 11" xfId="13513" xr:uid="{00000000-0005-0000-0000-0000ED330000}"/>
    <cellStyle name="Normal 17 2" xfId="13514" xr:uid="{00000000-0005-0000-0000-0000EE330000}"/>
    <cellStyle name="Normal 17 2 2" xfId="13515" xr:uid="{00000000-0005-0000-0000-0000EF330000}"/>
    <cellStyle name="Normal 17 3" xfId="13516" xr:uid="{00000000-0005-0000-0000-0000F0330000}"/>
    <cellStyle name="Normal 17 3 2" xfId="13517" xr:uid="{00000000-0005-0000-0000-0000F1330000}"/>
    <cellStyle name="Normal 17 4" xfId="13518" xr:uid="{00000000-0005-0000-0000-0000F2330000}"/>
    <cellStyle name="Normal 17 4 2" xfId="13519" xr:uid="{00000000-0005-0000-0000-0000F3330000}"/>
    <cellStyle name="Normal 17 5" xfId="13520" xr:uid="{00000000-0005-0000-0000-0000F4330000}"/>
    <cellStyle name="Normal 17 5 2" xfId="13521" xr:uid="{00000000-0005-0000-0000-0000F5330000}"/>
    <cellStyle name="Normal 17 6" xfId="13522" xr:uid="{00000000-0005-0000-0000-0000F6330000}"/>
    <cellStyle name="Normal 17 6 2" xfId="13523" xr:uid="{00000000-0005-0000-0000-0000F7330000}"/>
    <cellStyle name="Normal 17 7" xfId="13524" xr:uid="{00000000-0005-0000-0000-0000F8330000}"/>
    <cellStyle name="Normal 17 7 2" xfId="13525" xr:uid="{00000000-0005-0000-0000-0000F9330000}"/>
    <cellStyle name="Normal 17 8" xfId="13526" xr:uid="{00000000-0005-0000-0000-0000FA330000}"/>
    <cellStyle name="Normal 17 8 2" xfId="13527" xr:uid="{00000000-0005-0000-0000-0000FB330000}"/>
    <cellStyle name="Normal 17 9" xfId="13528" xr:uid="{00000000-0005-0000-0000-0000FC330000}"/>
    <cellStyle name="Normal 17 9 2" xfId="13529" xr:uid="{00000000-0005-0000-0000-0000FD330000}"/>
    <cellStyle name="Normal 17_03Q11 Australia US TP OB Invoice Final" xfId="13530" xr:uid="{00000000-0005-0000-0000-0000FE330000}"/>
    <cellStyle name="Normal 18" xfId="731" xr:uid="{00000000-0005-0000-0000-0000FF330000}"/>
    <cellStyle name="Normal 18 10" xfId="13531" xr:uid="{00000000-0005-0000-0000-000000340000}"/>
    <cellStyle name="Normal 18 10 2" xfId="13532" xr:uid="{00000000-0005-0000-0000-000001340000}"/>
    <cellStyle name="Normal 18 11" xfId="13533" xr:uid="{00000000-0005-0000-0000-000002340000}"/>
    <cellStyle name="Normal 18 2" xfId="13534" xr:uid="{00000000-0005-0000-0000-000003340000}"/>
    <cellStyle name="Normal 18 2 2" xfId="13535" xr:uid="{00000000-0005-0000-0000-000004340000}"/>
    <cellStyle name="Normal 18 3" xfId="13536" xr:uid="{00000000-0005-0000-0000-000005340000}"/>
    <cellStyle name="Normal 18 3 2" xfId="13537" xr:uid="{00000000-0005-0000-0000-000006340000}"/>
    <cellStyle name="Normal 18 4" xfId="13538" xr:uid="{00000000-0005-0000-0000-000007340000}"/>
    <cellStyle name="Normal 18 4 2" xfId="13539" xr:uid="{00000000-0005-0000-0000-000008340000}"/>
    <cellStyle name="Normal 18 5" xfId="13540" xr:uid="{00000000-0005-0000-0000-000009340000}"/>
    <cellStyle name="Normal 18 5 2" xfId="13541" xr:uid="{00000000-0005-0000-0000-00000A340000}"/>
    <cellStyle name="Normal 18 6" xfId="13542" xr:uid="{00000000-0005-0000-0000-00000B340000}"/>
    <cellStyle name="Normal 18 6 2" xfId="13543" xr:uid="{00000000-0005-0000-0000-00000C340000}"/>
    <cellStyle name="Normal 18 7" xfId="13544" xr:uid="{00000000-0005-0000-0000-00000D340000}"/>
    <cellStyle name="Normal 18 7 2" xfId="13545" xr:uid="{00000000-0005-0000-0000-00000E340000}"/>
    <cellStyle name="Normal 18 8" xfId="13546" xr:uid="{00000000-0005-0000-0000-00000F340000}"/>
    <cellStyle name="Normal 18 8 2" xfId="13547" xr:uid="{00000000-0005-0000-0000-000010340000}"/>
    <cellStyle name="Normal 18 9" xfId="13548" xr:uid="{00000000-0005-0000-0000-000011340000}"/>
    <cellStyle name="Normal 18 9 2" xfId="13549" xr:uid="{00000000-0005-0000-0000-000012340000}"/>
    <cellStyle name="Normal 18_03Q11 Australia US TP OB Invoice Final" xfId="13550" xr:uid="{00000000-0005-0000-0000-000013340000}"/>
    <cellStyle name="Normal 19" xfId="732" xr:uid="{00000000-0005-0000-0000-000014340000}"/>
    <cellStyle name="Normal 19 10" xfId="13551" xr:uid="{00000000-0005-0000-0000-000015340000}"/>
    <cellStyle name="Normal 19 10 2" xfId="13552" xr:uid="{00000000-0005-0000-0000-000016340000}"/>
    <cellStyle name="Normal 19 11" xfId="13553" xr:uid="{00000000-0005-0000-0000-000017340000}"/>
    <cellStyle name="Normal 19 2" xfId="13554" xr:uid="{00000000-0005-0000-0000-000018340000}"/>
    <cellStyle name="Normal 19 2 2" xfId="13555" xr:uid="{00000000-0005-0000-0000-000019340000}"/>
    <cellStyle name="Normal 19 3" xfId="13556" xr:uid="{00000000-0005-0000-0000-00001A340000}"/>
    <cellStyle name="Normal 19 3 2" xfId="13557" xr:uid="{00000000-0005-0000-0000-00001B340000}"/>
    <cellStyle name="Normal 19 4" xfId="13558" xr:uid="{00000000-0005-0000-0000-00001C340000}"/>
    <cellStyle name="Normal 19 4 2" xfId="13559" xr:uid="{00000000-0005-0000-0000-00001D340000}"/>
    <cellStyle name="Normal 19 5" xfId="13560" xr:uid="{00000000-0005-0000-0000-00001E340000}"/>
    <cellStyle name="Normal 19 5 2" xfId="13561" xr:uid="{00000000-0005-0000-0000-00001F340000}"/>
    <cellStyle name="Normal 19 6" xfId="13562" xr:uid="{00000000-0005-0000-0000-000020340000}"/>
    <cellStyle name="Normal 19 6 2" xfId="13563" xr:uid="{00000000-0005-0000-0000-000021340000}"/>
    <cellStyle name="Normal 19 7" xfId="13564" xr:uid="{00000000-0005-0000-0000-000022340000}"/>
    <cellStyle name="Normal 19 7 2" xfId="13565" xr:uid="{00000000-0005-0000-0000-000023340000}"/>
    <cellStyle name="Normal 19 8" xfId="13566" xr:uid="{00000000-0005-0000-0000-000024340000}"/>
    <cellStyle name="Normal 19 8 2" xfId="13567" xr:uid="{00000000-0005-0000-0000-000025340000}"/>
    <cellStyle name="Normal 19 9" xfId="13568" xr:uid="{00000000-0005-0000-0000-000026340000}"/>
    <cellStyle name="Normal 19 9 2" xfId="13569" xr:uid="{00000000-0005-0000-0000-000027340000}"/>
    <cellStyle name="Normal 19_03Q11 Australia US TP OB Invoice Final" xfId="13570" xr:uid="{00000000-0005-0000-0000-000028340000}"/>
    <cellStyle name="Normal 2" xfId="154" xr:uid="{00000000-0005-0000-0000-000029340000}"/>
    <cellStyle name="Normal 2 10" xfId="155" xr:uid="{00000000-0005-0000-0000-00002A340000}"/>
    <cellStyle name="Normal 2 10 2" xfId="13571" xr:uid="{00000000-0005-0000-0000-00002B340000}"/>
    <cellStyle name="Normal 2 11" xfId="156" xr:uid="{00000000-0005-0000-0000-00002C340000}"/>
    <cellStyle name="Normal 2 12" xfId="157" xr:uid="{00000000-0005-0000-0000-00002D340000}"/>
    <cellStyle name="Normal 2 13" xfId="158" xr:uid="{00000000-0005-0000-0000-00002E340000}"/>
    <cellStyle name="Normal 2 14" xfId="159" xr:uid="{00000000-0005-0000-0000-00002F340000}"/>
    <cellStyle name="Normal 2 15" xfId="160" xr:uid="{00000000-0005-0000-0000-000030340000}"/>
    <cellStyle name="Normal 2 16" xfId="161" xr:uid="{00000000-0005-0000-0000-000031340000}"/>
    <cellStyle name="Normal 2 17" xfId="13572" xr:uid="{00000000-0005-0000-0000-000032340000}"/>
    <cellStyle name="Normal 2 17 2" xfId="13573" xr:uid="{00000000-0005-0000-0000-000033340000}"/>
    <cellStyle name="Normal 2 18" xfId="13574" xr:uid="{00000000-0005-0000-0000-000034340000}"/>
    <cellStyle name="Normal 2 18 2" xfId="13575" xr:uid="{00000000-0005-0000-0000-000035340000}"/>
    <cellStyle name="Normal 2 19" xfId="13576" xr:uid="{00000000-0005-0000-0000-000036340000}"/>
    <cellStyle name="Normal 2 19 2" xfId="13577" xr:uid="{00000000-0005-0000-0000-000037340000}"/>
    <cellStyle name="Normal 2 2" xfId="50" xr:uid="{7624E303-B430-494D-96A3-DB457375A2B0}"/>
    <cellStyle name="Normal 2 2 10" xfId="162" xr:uid="{00000000-0005-0000-0000-000039340000}"/>
    <cellStyle name="Normal 2 2 11" xfId="163" xr:uid="{00000000-0005-0000-0000-00003A340000}"/>
    <cellStyle name="Normal 2 2 12" xfId="164" xr:uid="{00000000-0005-0000-0000-00003B340000}"/>
    <cellStyle name="Normal 2 2 13" xfId="165" xr:uid="{00000000-0005-0000-0000-00003C340000}"/>
    <cellStyle name="Normal 2 2 14" xfId="166" xr:uid="{00000000-0005-0000-0000-00003D340000}"/>
    <cellStyle name="Normal 2 2 15" xfId="167" xr:uid="{00000000-0005-0000-0000-00003E340000}"/>
    <cellStyle name="Normal 2 2 2" xfId="168" xr:uid="{00000000-0005-0000-0000-00003F340000}"/>
    <cellStyle name="Normal 2 2 2 2" xfId="169" xr:uid="{00000000-0005-0000-0000-000040340000}"/>
    <cellStyle name="Normal 2 2 2_DEVOLUÇÃO DE COMPETENCIA" xfId="13578" xr:uid="{00000000-0005-0000-0000-000041340000}"/>
    <cellStyle name="Normal 2 2 3" xfId="170" xr:uid="{00000000-0005-0000-0000-000042340000}"/>
    <cellStyle name="Normal 2 2 4" xfId="171" xr:uid="{00000000-0005-0000-0000-000043340000}"/>
    <cellStyle name="Normal 2 2 5" xfId="172" xr:uid="{00000000-0005-0000-0000-000044340000}"/>
    <cellStyle name="Normal 2 2 6" xfId="173" xr:uid="{00000000-0005-0000-0000-000045340000}"/>
    <cellStyle name="Normal 2 2 7" xfId="174" xr:uid="{00000000-0005-0000-0000-000046340000}"/>
    <cellStyle name="Normal 2 2 8" xfId="175" xr:uid="{00000000-0005-0000-0000-000047340000}"/>
    <cellStyle name="Normal 2 2 9" xfId="176" xr:uid="{00000000-0005-0000-0000-000048340000}"/>
    <cellStyle name="Normal 2 2_DEVOLUÇÃO DE COMPETENCIA" xfId="13579" xr:uid="{00000000-0005-0000-0000-000049340000}"/>
    <cellStyle name="Normal 2 20" xfId="13580" xr:uid="{00000000-0005-0000-0000-00004A340000}"/>
    <cellStyle name="Normal 2 20 2" xfId="13581" xr:uid="{00000000-0005-0000-0000-00004B340000}"/>
    <cellStyle name="Normal 2 20 3" xfId="13582" xr:uid="{00000000-0005-0000-0000-00004C340000}"/>
    <cellStyle name="Normal 2 21" xfId="13583" xr:uid="{00000000-0005-0000-0000-00004D340000}"/>
    <cellStyle name="Normal 2 22" xfId="13584" xr:uid="{00000000-0005-0000-0000-00004E340000}"/>
    <cellStyle name="Normal 2 23" xfId="13585" xr:uid="{00000000-0005-0000-0000-00004F340000}"/>
    <cellStyle name="Normal 2 3" xfId="177" xr:uid="{00000000-0005-0000-0000-000050340000}"/>
    <cellStyle name="Normal 2 3 2" xfId="13586" xr:uid="{00000000-0005-0000-0000-000051340000}"/>
    <cellStyle name="Normal 2 3 2 2" xfId="13587" xr:uid="{00000000-0005-0000-0000-000052340000}"/>
    <cellStyle name="Normal 2 3 2 2 2" xfId="13588" xr:uid="{00000000-0005-0000-0000-000053340000}"/>
    <cellStyle name="Normal 2 3 2 3" xfId="13589" xr:uid="{00000000-0005-0000-0000-000054340000}"/>
    <cellStyle name="Normal 2 3 2 3 2" xfId="13590" xr:uid="{00000000-0005-0000-0000-000055340000}"/>
    <cellStyle name="Normal 2 3 2 3 3" xfId="13591" xr:uid="{00000000-0005-0000-0000-000056340000}"/>
    <cellStyle name="Normal 2 3 2_DEVOLUÇÃO DE COMPETENCIA" xfId="13592" xr:uid="{00000000-0005-0000-0000-000057340000}"/>
    <cellStyle name="Normal 2 3 3" xfId="13593" xr:uid="{00000000-0005-0000-0000-000058340000}"/>
    <cellStyle name="Normal 2 3 3 2" xfId="13594" xr:uid="{00000000-0005-0000-0000-000059340000}"/>
    <cellStyle name="Normal 2 3 3 2 2" xfId="13595" xr:uid="{00000000-0005-0000-0000-00005A340000}"/>
    <cellStyle name="Normal 2 3 3 2 2 2" xfId="13596" xr:uid="{00000000-0005-0000-0000-00005B340000}"/>
    <cellStyle name="Normal 2 3 3 2 3" xfId="13597" xr:uid="{00000000-0005-0000-0000-00005C340000}"/>
    <cellStyle name="Normal 2 3 3 2 3 2" xfId="13598" xr:uid="{00000000-0005-0000-0000-00005D340000}"/>
    <cellStyle name="Normal 2 3 3 2 3 2 2" xfId="13599" xr:uid="{00000000-0005-0000-0000-00005E340000}"/>
    <cellStyle name="Normal 2 3 3 2 3 2 2 2" xfId="13600" xr:uid="{00000000-0005-0000-0000-00005F340000}"/>
    <cellStyle name="Normal 2 3 3 2 3 2 3" xfId="13601" xr:uid="{00000000-0005-0000-0000-000060340000}"/>
    <cellStyle name="Normal 2 3 3 2 3 3" xfId="13602" xr:uid="{00000000-0005-0000-0000-000061340000}"/>
    <cellStyle name="Normal 2 3 3 2 4" xfId="13603" xr:uid="{00000000-0005-0000-0000-000062340000}"/>
    <cellStyle name="Normal 2 3 3 2_DEVOLUÇÃO DE COMPETENCIA" xfId="13604" xr:uid="{00000000-0005-0000-0000-000063340000}"/>
    <cellStyle name="Normal 2 3 3 3" xfId="13605" xr:uid="{00000000-0005-0000-0000-000064340000}"/>
    <cellStyle name="Normal 2 3 3 3 2" xfId="13606" xr:uid="{00000000-0005-0000-0000-000065340000}"/>
    <cellStyle name="Normal 2 3 3 3 2 2" xfId="13607" xr:uid="{00000000-0005-0000-0000-000066340000}"/>
    <cellStyle name="Normal 2 3 3 3 3" xfId="13608" xr:uid="{00000000-0005-0000-0000-000067340000}"/>
    <cellStyle name="Normal 2 3 3 3 3 2" xfId="13609" xr:uid="{00000000-0005-0000-0000-000068340000}"/>
    <cellStyle name="Normal 2 3 3 3 3 2 2" xfId="13610" xr:uid="{00000000-0005-0000-0000-000069340000}"/>
    <cellStyle name="Normal 2 3 3 3 3 2 2 2" xfId="13611" xr:uid="{00000000-0005-0000-0000-00006A340000}"/>
    <cellStyle name="Normal 2 3 3 3 3 2 3" xfId="13612" xr:uid="{00000000-0005-0000-0000-00006B340000}"/>
    <cellStyle name="Normal 2 3 3 3 3 3" xfId="13613" xr:uid="{00000000-0005-0000-0000-00006C340000}"/>
    <cellStyle name="Normal 2 3 3 3 4" xfId="13614" xr:uid="{00000000-0005-0000-0000-00006D340000}"/>
    <cellStyle name="Normal 2 3 3 4" xfId="13615" xr:uid="{00000000-0005-0000-0000-00006E340000}"/>
    <cellStyle name="Normal 2 3 3 4 2" xfId="13616" xr:uid="{00000000-0005-0000-0000-00006F340000}"/>
    <cellStyle name="Normal 2 3 3 5" xfId="13617" xr:uid="{00000000-0005-0000-0000-000070340000}"/>
    <cellStyle name="Normal 2 3 3 6" xfId="13618" xr:uid="{00000000-0005-0000-0000-000071340000}"/>
    <cellStyle name="Normal 2 3 3 7" xfId="13619" xr:uid="{00000000-0005-0000-0000-000072340000}"/>
    <cellStyle name="Normal 2 3 3_DEVOLUÇÃO DE COMPETENCIA" xfId="13620" xr:uid="{00000000-0005-0000-0000-000073340000}"/>
    <cellStyle name="Normal 2 3 4" xfId="13621" xr:uid="{00000000-0005-0000-0000-000074340000}"/>
    <cellStyle name="Normal 2 3 4 2" xfId="13622" xr:uid="{00000000-0005-0000-0000-000075340000}"/>
    <cellStyle name="Normal 2 3 5" xfId="13623" xr:uid="{00000000-0005-0000-0000-000076340000}"/>
    <cellStyle name="Normal 2 3 6" xfId="13624" xr:uid="{00000000-0005-0000-0000-000077340000}"/>
    <cellStyle name="Normal 2 3_DEVOLUÇÃO DE COMPETENCIA" xfId="13625" xr:uid="{00000000-0005-0000-0000-000078340000}"/>
    <cellStyle name="Normal 2 4" xfId="178" xr:uid="{00000000-0005-0000-0000-000079340000}"/>
    <cellStyle name="Normal 2 4 10" xfId="13626" xr:uid="{00000000-0005-0000-0000-00007A340000}"/>
    <cellStyle name="Normal 2 4 10 2" xfId="13627" xr:uid="{00000000-0005-0000-0000-00007B340000}"/>
    <cellStyle name="Normal 2 4 10 2 2" xfId="13628" xr:uid="{00000000-0005-0000-0000-00007C340000}"/>
    <cellStyle name="Normal 2 4 10 3" xfId="13629" xr:uid="{00000000-0005-0000-0000-00007D340000}"/>
    <cellStyle name="Normal 2 4 10 4" xfId="13630" xr:uid="{00000000-0005-0000-0000-00007E340000}"/>
    <cellStyle name="Normal 2 4 2" xfId="13631" xr:uid="{00000000-0005-0000-0000-00007F340000}"/>
    <cellStyle name="Normal 2 4 2 2" xfId="13632" xr:uid="{00000000-0005-0000-0000-000080340000}"/>
    <cellStyle name="Normal 2 4 2 2 2" xfId="13633" xr:uid="{00000000-0005-0000-0000-000081340000}"/>
    <cellStyle name="Normal 2 4 2 2 2 2" xfId="13634" xr:uid="{00000000-0005-0000-0000-000082340000}"/>
    <cellStyle name="Normal 2 4 2 2 2 2 2" xfId="13635" xr:uid="{00000000-0005-0000-0000-000083340000}"/>
    <cellStyle name="Normal 2 4 2 2 3" xfId="13636" xr:uid="{00000000-0005-0000-0000-000084340000}"/>
    <cellStyle name="Normal 2 4 2 3" xfId="13637" xr:uid="{00000000-0005-0000-0000-000085340000}"/>
    <cellStyle name="Normal 2 4 2 3 2" xfId="13638" xr:uid="{00000000-0005-0000-0000-000086340000}"/>
    <cellStyle name="Normal 2 4 2 4" xfId="13639" xr:uid="{00000000-0005-0000-0000-000087340000}"/>
    <cellStyle name="Normal 2 4 2 4 2" xfId="13640" xr:uid="{00000000-0005-0000-0000-000088340000}"/>
    <cellStyle name="Normal 2 4 2 5" xfId="13641" xr:uid="{00000000-0005-0000-0000-000089340000}"/>
    <cellStyle name="Normal 2 4 2 5 2" xfId="13642" xr:uid="{00000000-0005-0000-0000-00008A340000}"/>
    <cellStyle name="Normal 2 4 2 6" xfId="13643" xr:uid="{00000000-0005-0000-0000-00008B340000}"/>
    <cellStyle name="Normal 2 4 2 6 2" xfId="13644" xr:uid="{00000000-0005-0000-0000-00008C340000}"/>
    <cellStyle name="Normal 2 4 2 7" xfId="13645" xr:uid="{00000000-0005-0000-0000-00008D340000}"/>
    <cellStyle name="Normal 2 4 2 7 2" xfId="13646" xr:uid="{00000000-0005-0000-0000-00008E340000}"/>
    <cellStyle name="Normal 2 4 2 8" xfId="13647" xr:uid="{00000000-0005-0000-0000-00008F340000}"/>
    <cellStyle name="Normal 2 4 2_DEVOLUÇÃO DE COMPETENCIA" xfId="13648" xr:uid="{00000000-0005-0000-0000-000090340000}"/>
    <cellStyle name="Normal 2 4 3" xfId="13649" xr:uid="{00000000-0005-0000-0000-000091340000}"/>
    <cellStyle name="Normal 2 4 3 2" xfId="13650" xr:uid="{00000000-0005-0000-0000-000092340000}"/>
    <cellStyle name="Normal 2 4 3 2 2" xfId="13651" xr:uid="{00000000-0005-0000-0000-000093340000}"/>
    <cellStyle name="Normal 2 4 3_DEVOLUÇÃO DE COMPETENCIA" xfId="13652" xr:uid="{00000000-0005-0000-0000-000094340000}"/>
    <cellStyle name="Normal 2 4 4" xfId="13653" xr:uid="{00000000-0005-0000-0000-000095340000}"/>
    <cellStyle name="Normal 2 4 4 2" xfId="13654" xr:uid="{00000000-0005-0000-0000-000096340000}"/>
    <cellStyle name="Normal 2 4 4_DEVOLUÇÃO DE COMPETENCIA" xfId="13655" xr:uid="{00000000-0005-0000-0000-000097340000}"/>
    <cellStyle name="Normal 2 4 5" xfId="13656" xr:uid="{00000000-0005-0000-0000-000098340000}"/>
    <cellStyle name="Normal 2 4 6" xfId="13657" xr:uid="{00000000-0005-0000-0000-000099340000}"/>
    <cellStyle name="Normal 2 4 7" xfId="13658" xr:uid="{00000000-0005-0000-0000-00009A340000}"/>
    <cellStyle name="Normal 2 4 8" xfId="13659" xr:uid="{00000000-0005-0000-0000-00009B340000}"/>
    <cellStyle name="Normal 2 4 8 2" xfId="13660" xr:uid="{00000000-0005-0000-0000-00009C340000}"/>
    <cellStyle name="Normal 2 4 8 2 2" xfId="13661" xr:uid="{00000000-0005-0000-0000-00009D340000}"/>
    <cellStyle name="Normal 2 4 8 3" xfId="13662" xr:uid="{00000000-0005-0000-0000-00009E340000}"/>
    <cellStyle name="Normal 2 4 8 4" xfId="13663" xr:uid="{00000000-0005-0000-0000-00009F340000}"/>
    <cellStyle name="Normal 2 4 8 5" xfId="13664" xr:uid="{00000000-0005-0000-0000-0000A0340000}"/>
    <cellStyle name="Normal 2 4 9" xfId="13665" xr:uid="{00000000-0005-0000-0000-0000A1340000}"/>
    <cellStyle name="Normal 2 4_DEVOLUÇÃO DE COMPETENCIA" xfId="13666" xr:uid="{00000000-0005-0000-0000-0000A2340000}"/>
    <cellStyle name="Normal 2 5" xfId="179" xr:uid="{00000000-0005-0000-0000-0000A3340000}"/>
    <cellStyle name="Normal 2 5 2" xfId="13667" xr:uid="{00000000-0005-0000-0000-0000A4340000}"/>
    <cellStyle name="Normal 2 5 2 2" xfId="13668" xr:uid="{00000000-0005-0000-0000-0000A5340000}"/>
    <cellStyle name="Normal 2 5 2 2 2" xfId="13669" xr:uid="{00000000-0005-0000-0000-0000A6340000}"/>
    <cellStyle name="Normal 2 5 2 2 2 2" xfId="13670" xr:uid="{00000000-0005-0000-0000-0000A7340000}"/>
    <cellStyle name="Normal 2 5 2 3" xfId="13671" xr:uid="{00000000-0005-0000-0000-0000A8340000}"/>
    <cellStyle name="Normal 2 5 2_DEVOLUÇÃO DE COMPETENCIA" xfId="13672" xr:uid="{00000000-0005-0000-0000-0000A9340000}"/>
    <cellStyle name="Normal 2 5 3" xfId="13673" xr:uid="{00000000-0005-0000-0000-0000AA340000}"/>
    <cellStyle name="Normal 2 5 3 2" xfId="13674" xr:uid="{00000000-0005-0000-0000-0000AB340000}"/>
    <cellStyle name="Normal 2 5 4" xfId="13675" xr:uid="{00000000-0005-0000-0000-0000AC340000}"/>
    <cellStyle name="Normal 2 5 4 2" xfId="13676" xr:uid="{00000000-0005-0000-0000-0000AD340000}"/>
    <cellStyle name="Normal 2 5 5" xfId="13677" xr:uid="{00000000-0005-0000-0000-0000AE340000}"/>
    <cellStyle name="Normal 2 5 5 2" xfId="13678" xr:uid="{00000000-0005-0000-0000-0000AF340000}"/>
    <cellStyle name="Normal 2 5 6" xfId="13679" xr:uid="{00000000-0005-0000-0000-0000B0340000}"/>
    <cellStyle name="Normal 2 5 6 2" xfId="13680" xr:uid="{00000000-0005-0000-0000-0000B1340000}"/>
    <cellStyle name="Normal 2 5 7" xfId="13681" xr:uid="{00000000-0005-0000-0000-0000B2340000}"/>
    <cellStyle name="Normal 2 5 7 2" xfId="13682" xr:uid="{00000000-0005-0000-0000-0000B3340000}"/>
    <cellStyle name="Normal 2 5 8" xfId="13683" xr:uid="{00000000-0005-0000-0000-0000B4340000}"/>
    <cellStyle name="Normal 2 5 8 2" xfId="13684" xr:uid="{00000000-0005-0000-0000-0000B5340000}"/>
    <cellStyle name="Normal 2 5 8 3" xfId="13685" xr:uid="{00000000-0005-0000-0000-0000B6340000}"/>
    <cellStyle name="Normal 2 5_DEVOLUÇÃO DE COMPETENCIA" xfId="13686" xr:uid="{00000000-0005-0000-0000-0000B7340000}"/>
    <cellStyle name="Normal 2 6" xfId="180" xr:uid="{00000000-0005-0000-0000-0000B8340000}"/>
    <cellStyle name="Normal 2 6 2" xfId="13687" xr:uid="{00000000-0005-0000-0000-0000B9340000}"/>
    <cellStyle name="Normal 2 6 2 2" xfId="13688" xr:uid="{00000000-0005-0000-0000-0000BA340000}"/>
    <cellStyle name="Normal 2 6 2 3" xfId="13689" xr:uid="{00000000-0005-0000-0000-0000BB340000}"/>
    <cellStyle name="Normal 2 6 3" xfId="13690" xr:uid="{00000000-0005-0000-0000-0000BC340000}"/>
    <cellStyle name="Normal 2 6 3 2" xfId="13691" xr:uid="{00000000-0005-0000-0000-0000BD340000}"/>
    <cellStyle name="Normal 2 6 3 3" xfId="13692" xr:uid="{00000000-0005-0000-0000-0000BE340000}"/>
    <cellStyle name="Normal 2 6_DEVOLUÇÃO DE COMPETENCIA" xfId="13693" xr:uid="{00000000-0005-0000-0000-0000BF340000}"/>
    <cellStyle name="Normal 2 7" xfId="181" xr:uid="{00000000-0005-0000-0000-0000C0340000}"/>
    <cellStyle name="Normal 2 7 2" xfId="13694" xr:uid="{00000000-0005-0000-0000-0000C1340000}"/>
    <cellStyle name="Normal 2 8" xfId="182" xr:uid="{00000000-0005-0000-0000-0000C2340000}"/>
    <cellStyle name="Normal 2 8 2" xfId="13695" xr:uid="{00000000-0005-0000-0000-0000C3340000}"/>
    <cellStyle name="Normal 2 9" xfId="183" xr:uid="{00000000-0005-0000-0000-0000C4340000}"/>
    <cellStyle name="Normal 2 9 2" xfId="13696" xr:uid="{00000000-0005-0000-0000-0000C5340000}"/>
    <cellStyle name="Normal 2_~1460850" xfId="13697" xr:uid="{00000000-0005-0000-0000-0000C6340000}"/>
    <cellStyle name="Normal 20" xfId="733" xr:uid="{00000000-0005-0000-0000-0000C7340000}"/>
    <cellStyle name="Normal 20 10" xfId="13698" xr:uid="{00000000-0005-0000-0000-0000C8340000}"/>
    <cellStyle name="Normal 20 10 2" xfId="13699" xr:uid="{00000000-0005-0000-0000-0000C9340000}"/>
    <cellStyle name="Normal 20 11" xfId="13700" xr:uid="{00000000-0005-0000-0000-0000CA340000}"/>
    <cellStyle name="Normal 20 2" xfId="13701" xr:uid="{00000000-0005-0000-0000-0000CB340000}"/>
    <cellStyle name="Normal 20 2 2" xfId="13702" xr:uid="{00000000-0005-0000-0000-0000CC340000}"/>
    <cellStyle name="Normal 20 3" xfId="13703" xr:uid="{00000000-0005-0000-0000-0000CD340000}"/>
    <cellStyle name="Normal 20 3 2" xfId="13704" xr:uid="{00000000-0005-0000-0000-0000CE340000}"/>
    <cellStyle name="Normal 20 4" xfId="13705" xr:uid="{00000000-0005-0000-0000-0000CF340000}"/>
    <cellStyle name="Normal 20 4 2" xfId="13706" xr:uid="{00000000-0005-0000-0000-0000D0340000}"/>
    <cellStyle name="Normal 20 5" xfId="13707" xr:uid="{00000000-0005-0000-0000-0000D1340000}"/>
    <cellStyle name="Normal 20 5 2" xfId="13708" xr:uid="{00000000-0005-0000-0000-0000D2340000}"/>
    <cellStyle name="Normal 20 6" xfId="13709" xr:uid="{00000000-0005-0000-0000-0000D3340000}"/>
    <cellStyle name="Normal 20 6 2" xfId="13710" xr:uid="{00000000-0005-0000-0000-0000D4340000}"/>
    <cellStyle name="Normal 20 7" xfId="13711" xr:uid="{00000000-0005-0000-0000-0000D5340000}"/>
    <cellStyle name="Normal 20 7 2" xfId="13712" xr:uid="{00000000-0005-0000-0000-0000D6340000}"/>
    <cellStyle name="Normal 20 8" xfId="13713" xr:uid="{00000000-0005-0000-0000-0000D7340000}"/>
    <cellStyle name="Normal 20 8 2" xfId="13714" xr:uid="{00000000-0005-0000-0000-0000D8340000}"/>
    <cellStyle name="Normal 20 9" xfId="13715" xr:uid="{00000000-0005-0000-0000-0000D9340000}"/>
    <cellStyle name="Normal 20 9 2" xfId="13716" xr:uid="{00000000-0005-0000-0000-0000DA340000}"/>
    <cellStyle name="Normal 20_03Q11 Australia US TP OB Invoice Final" xfId="13717" xr:uid="{00000000-0005-0000-0000-0000DB340000}"/>
    <cellStyle name="Normal 21" xfId="734" xr:uid="{00000000-0005-0000-0000-0000DC340000}"/>
    <cellStyle name="Normal 21 10" xfId="13718" xr:uid="{00000000-0005-0000-0000-0000DD340000}"/>
    <cellStyle name="Normal 21 10 2" xfId="13719" xr:uid="{00000000-0005-0000-0000-0000DE340000}"/>
    <cellStyle name="Normal 21 11" xfId="13720" xr:uid="{00000000-0005-0000-0000-0000DF340000}"/>
    <cellStyle name="Normal 21 2" xfId="13721" xr:uid="{00000000-0005-0000-0000-0000E0340000}"/>
    <cellStyle name="Normal 21 2 2" xfId="13722" xr:uid="{00000000-0005-0000-0000-0000E1340000}"/>
    <cellStyle name="Normal 21 3" xfId="13723" xr:uid="{00000000-0005-0000-0000-0000E2340000}"/>
    <cellStyle name="Normal 21 3 2" xfId="13724" xr:uid="{00000000-0005-0000-0000-0000E3340000}"/>
    <cellStyle name="Normal 21 4" xfId="13725" xr:uid="{00000000-0005-0000-0000-0000E4340000}"/>
    <cellStyle name="Normal 21 4 2" xfId="13726" xr:uid="{00000000-0005-0000-0000-0000E5340000}"/>
    <cellStyle name="Normal 21 5" xfId="13727" xr:uid="{00000000-0005-0000-0000-0000E6340000}"/>
    <cellStyle name="Normal 21 5 2" xfId="13728" xr:uid="{00000000-0005-0000-0000-0000E7340000}"/>
    <cellStyle name="Normal 21 6" xfId="13729" xr:uid="{00000000-0005-0000-0000-0000E8340000}"/>
    <cellStyle name="Normal 21 6 2" xfId="13730" xr:uid="{00000000-0005-0000-0000-0000E9340000}"/>
    <cellStyle name="Normal 21 7" xfId="13731" xr:uid="{00000000-0005-0000-0000-0000EA340000}"/>
    <cellStyle name="Normal 21 7 2" xfId="13732" xr:uid="{00000000-0005-0000-0000-0000EB340000}"/>
    <cellStyle name="Normal 21 8" xfId="13733" xr:uid="{00000000-0005-0000-0000-0000EC340000}"/>
    <cellStyle name="Normal 21 8 2" xfId="13734" xr:uid="{00000000-0005-0000-0000-0000ED340000}"/>
    <cellStyle name="Normal 21 9" xfId="13735" xr:uid="{00000000-0005-0000-0000-0000EE340000}"/>
    <cellStyle name="Normal 21 9 2" xfId="13736" xr:uid="{00000000-0005-0000-0000-0000EF340000}"/>
    <cellStyle name="Normal 21_03Q11 Australia US TP OB Invoice Final" xfId="13737" xr:uid="{00000000-0005-0000-0000-0000F0340000}"/>
    <cellStyle name="Normal 22" xfId="850" xr:uid="{00000000-0005-0000-0000-0000F1340000}"/>
    <cellStyle name="Normal 22 10" xfId="13738" xr:uid="{00000000-0005-0000-0000-0000F2340000}"/>
    <cellStyle name="Normal 22 10 2" xfId="13739" xr:uid="{00000000-0005-0000-0000-0000F3340000}"/>
    <cellStyle name="Normal 22 11" xfId="13740" xr:uid="{00000000-0005-0000-0000-0000F4340000}"/>
    <cellStyle name="Normal 22 11 2" xfId="13741" xr:uid="{00000000-0005-0000-0000-0000F5340000}"/>
    <cellStyle name="Normal 22 11 3" xfId="13742" xr:uid="{00000000-0005-0000-0000-0000F6340000}"/>
    <cellStyle name="Normal 22 11 3 2" xfId="13743" xr:uid="{00000000-0005-0000-0000-0000F7340000}"/>
    <cellStyle name="Normal 22 11 4" xfId="13744" xr:uid="{00000000-0005-0000-0000-0000F8340000}"/>
    <cellStyle name="Normal 22 12" xfId="13745" xr:uid="{00000000-0005-0000-0000-0000F9340000}"/>
    <cellStyle name="Normal 22 12 2" xfId="13746" xr:uid="{00000000-0005-0000-0000-0000FA340000}"/>
    <cellStyle name="Normal 22 13" xfId="13747" xr:uid="{00000000-0005-0000-0000-0000FB340000}"/>
    <cellStyle name="Normal 22 13 2" xfId="13748" xr:uid="{00000000-0005-0000-0000-0000FC340000}"/>
    <cellStyle name="Normal 22 14" xfId="13749" xr:uid="{00000000-0005-0000-0000-0000FD340000}"/>
    <cellStyle name="Normal 22 15" xfId="13750" xr:uid="{00000000-0005-0000-0000-0000FE340000}"/>
    <cellStyle name="Normal 22 2" xfId="13751" xr:uid="{00000000-0005-0000-0000-0000FF340000}"/>
    <cellStyle name="Normal 22 2 2" xfId="13752" xr:uid="{00000000-0005-0000-0000-000000350000}"/>
    <cellStyle name="Normal 22 2 2 2" xfId="13753" xr:uid="{00000000-0005-0000-0000-000001350000}"/>
    <cellStyle name="Normal 22 2 2 3" xfId="13754" xr:uid="{00000000-0005-0000-0000-000002350000}"/>
    <cellStyle name="Normal 22 2 3" xfId="13755" xr:uid="{00000000-0005-0000-0000-000003350000}"/>
    <cellStyle name="Normal 22 2_DEVOLUÇÃO DE COMPETENCIA" xfId="13756" xr:uid="{00000000-0005-0000-0000-000004350000}"/>
    <cellStyle name="Normal 22 3" xfId="13757" xr:uid="{00000000-0005-0000-0000-000005350000}"/>
    <cellStyle name="Normal 22 3 2" xfId="13758" xr:uid="{00000000-0005-0000-0000-000006350000}"/>
    <cellStyle name="Normal 22 3 2 2" xfId="13759" xr:uid="{00000000-0005-0000-0000-000007350000}"/>
    <cellStyle name="Normal 22 3 2 3" xfId="13760" xr:uid="{00000000-0005-0000-0000-000008350000}"/>
    <cellStyle name="Normal 22 3_DEVOLUÇÃO DE COMPETENCIA" xfId="13761" xr:uid="{00000000-0005-0000-0000-000009350000}"/>
    <cellStyle name="Normal 22 4" xfId="13762" xr:uid="{00000000-0005-0000-0000-00000A350000}"/>
    <cellStyle name="Normal 22 4 2" xfId="13763" xr:uid="{00000000-0005-0000-0000-00000B350000}"/>
    <cellStyle name="Normal 22 5" xfId="13764" xr:uid="{00000000-0005-0000-0000-00000C350000}"/>
    <cellStyle name="Normal 22 5 2" xfId="13765" xr:uid="{00000000-0005-0000-0000-00000D350000}"/>
    <cellStyle name="Normal 22 6" xfId="13766" xr:uid="{00000000-0005-0000-0000-00000E350000}"/>
    <cellStyle name="Normal 22 6 2" xfId="13767" xr:uid="{00000000-0005-0000-0000-00000F350000}"/>
    <cellStyle name="Normal 22 7" xfId="13768" xr:uid="{00000000-0005-0000-0000-000010350000}"/>
    <cellStyle name="Normal 22 7 2" xfId="13769" xr:uid="{00000000-0005-0000-0000-000011350000}"/>
    <cellStyle name="Normal 22 8" xfId="13770" xr:uid="{00000000-0005-0000-0000-000012350000}"/>
    <cellStyle name="Normal 22 8 2" xfId="13771" xr:uid="{00000000-0005-0000-0000-000013350000}"/>
    <cellStyle name="Normal 22 9" xfId="13772" xr:uid="{00000000-0005-0000-0000-000014350000}"/>
    <cellStyle name="Normal 22 9 2" xfId="13773" xr:uid="{00000000-0005-0000-0000-000015350000}"/>
    <cellStyle name="Normal 22_03Q11 Australia US TP OB Invoice Final" xfId="13774" xr:uid="{00000000-0005-0000-0000-000016350000}"/>
    <cellStyle name="Normal 23" xfId="881" xr:uid="{00000000-0005-0000-0000-000017350000}"/>
    <cellStyle name="Normal 23 10" xfId="13775" xr:uid="{00000000-0005-0000-0000-000018350000}"/>
    <cellStyle name="Normal 23 10 2" xfId="13776" xr:uid="{00000000-0005-0000-0000-000019350000}"/>
    <cellStyle name="Normal 23 11" xfId="13777" xr:uid="{00000000-0005-0000-0000-00001A350000}"/>
    <cellStyle name="Normal 23 11 2" xfId="13778" xr:uid="{00000000-0005-0000-0000-00001B350000}"/>
    <cellStyle name="Normal 23 11 3" xfId="13779" xr:uid="{00000000-0005-0000-0000-00001C350000}"/>
    <cellStyle name="Normal 23 11 3 2" xfId="13780" xr:uid="{00000000-0005-0000-0000-00001D350000}"/>
    <cellStyle name="Normal 23 11 4" xfId="13781" xr:uid="{00000000-0005-0000-0000-00001E350000}"/>
    <cellStyle name="Normal 23 12" xfId="13782" xr:uid="{00000000-0005-0000-0000-00001F350000}"/>
    <cellStyle name="Normal 23 12 2" xfId="13783" xr:uid="{00000000-0005-0000-0000-000020350000}"/>
    <cellStyle name="Normal 23 13" xfId="13784" xr:uid="{00000000-0005-0000-0000-000021350000}"/>
    <cellStyle name="Normal 23 13 2" xfId="13785" xr:uid="{00000000-0005-0000-0000-000022350000}"/>
    <cellStyle name="Normal 23 14" xfId="13786" xr:uid="{00000000-0005-0000-0000-000023350000}"/>
    <cellStyle name="Normal 23 15" xfId="13787" xr:uid="{00000000-0005-0000-0000-000024350000}"/>
    <cellStyle name="Normal 23 2" xfId="13788" xr:uid="{00000000-0005-0000-0000-000025350000}"/>
    <cellStyle name="Normal 23 2 2" xfId="13789" xr:uid="{00000000-0005-0000-0000-000026350000}"/>
    <cellStyle name="Normal 23 2 2 2" xfId="13790" xr:uid="{00000000-0005-0000-0000-000027350000}"/>
    <cellStyle name="Normal 23 2 2 3" xfId="13791" xr:uid="{00000000-0005-0000-0000-000028350000}"/>
    <cellStyle name="Normal 23 2_DEVOLUÇÃO DE COMPETENCIA" xfId="13792" xr:uid="{00000000-0005-0000-0000-000029350000}"/>
    <cellStyle name="Normal 23 3" xfId="13793" xr:uid="{00000000-0005-0000-0000-00002A350000}"/>
    <cellStyle name="Normal 23 3 2" xfId="13794" xr:uid="{00000000-0005-0000-0000-00002B350000}"/>
    <cellStyle name="Normal 23 3 2 2" xfId="13795" xr:uid="{00000000-0005-0000-0000-00002C350000}"/>
    <cellStyle name="Normal 23 3 2 3" xfId="13796" xr:uid="{00000000-0005-0000-0000-00002D350000}"/>
    <cellStyle name="Normal 23 3_DEVOLUÇÃO DE COMPETENCIA" xfId="13797" xr:uid="{00000000-0005-0000-0000-00002E350000}"/>
    <cellStyle name="Normal 23 4" xfId="13798" xr:uid="{00000000-0005-0000-0000-00002F350000}"/>
    <cellStyle name="Normal 23 4 2" xfId="13799" xr:uid="{00000000-0005-0000-0000-000030350000}"/>
    <cellStyle name="Normal 23 5" xfId="13800" xr:uid="{00000000-0005-0000-0000-000031350000}"/>
    <cellStyle name="Normal 23 5 2" xfId="13801" xr:uid="{00000000-0005-0000-0000-000032350000}"/>
    <cellStyle name="Normal 23 6" xfId="13802" xr:uid="{00000000-0005-0000-0000-000033350000}"/>
    <cellStyle name="Normal 23 6 2" xfId="13803" xr:uid="{00000000-0005-0000-0000-000034350000}"/>
    <cellStyle name="Normal 23 7" xfId="13804" xr:uid="{00000000-0005-0000-0000-000035350000}"/>
    <cellStyle name="Normal 23 7 2" xfId="13805" xr:uid="{00000000-0005-0000-0000-000036350000}"/>
    <cellStyle name="Normal 23 8" xfId="13806" xr:uid="{00000000-0005-0000-0000-000037350000}"/>
    <cellStyle name="Normal 23 8 2" xfId="13807" xr:uid="{00000000-0005-0000-0000-000038350000}"/>
    <cellStyle name="Normal 23 9" xfId="13808" xr:uid="{00000000-0005-0000-0000-000039350000}"/>
    <cellStyle name="Normal 23 9 2" xfId="13809" xr:uid="{00000000-0005-0000-0000-00003A350000}"/>
    <cellStyle name="Normal 23_03Q11 Australia US TP OB Invoice Final" xfId="13810" xr:uid="{00000000-0005-0000-0000-00003B350000}"/>
    <cellStyle name="Normal 24" xfId="13811" xr:uid="{00000000-0005-0000-0000-00003C350000}"/>
    <cellStyle name="Normal 24 10" xfId="13812" xr:uid="{00000000-0005-0000-0000-00003D350000}"/>
    <cellStyle name="Normal 24 10 2" xfId="13813" xr:uid="{00000000-0005-0000-0000-00003E350000}"/>
    <cellStyle name="Normal 24 11" xfId="13814" xr:uid="{00000000-0005-0000-0000-00003F350000}"/>
    <cellStyle name="Normal 24 11 2" xfId="13815" xr:uid="{00000000-0005-0000-0000-000040350000}"/>
    <cellStyle name="Normal 24 11 3" xfId="13816" xr:uid="{00000000-0005-0000-0000-000041350000}"/>
    <cellStyle name="Normal 24 11 3 2" xfId="13817" xr:uid="{00000000-0005-0000-0000-000042350000}"/>
    <cellStyle name="Normal 24 11 4" xfId="13818" xr:uid="{00000000-0005-0000-0000-000043350000}"/>
    <cellStyle name="Normal 24 12" xfId="13819" xr:uid="{00000000-0005-0000-0000-000044350000}"/>
    <cellStyle name="Normal 24 12 2" xfId="13820" xr:uid="{00000000-0005-0000-0000-000045350000}"/>
    <cellStyle name="Normal 24 13" xfId="13821" xr:uid="{00000000-0005-0000-0000-000046350000}"/>
    <cellStyle name="Normal 24 13 2" xfId="13822" xr:uid="{00000000-0005-0000-0000-000047350000}"/>
    <cellStyle name="Normal 24 14" xfId="13823" xr:uid="{00000000-0005-0000-0000-000048350000}"/>
    <cellStyle name="Normal 24 15" xfId="13824" xr:uid="{00000000-0005-0000-0000-000049350000}"/>
    <cellStyle name="Normal 24 2" xfId="13825" xr:uid="{00000000-0005-0000-0000-00004A350000}"/>
    <cellStyle name="Normal 24 2 2" xfId="13826" xr:uid="{00000000-0005-0000-0000-00004B350000}"/>
    <cellStyle name="Normal 24 2 2 2" xfId="13827" xr:uid="{00000000-0005-0000-0000-00004C350000}"/>
    <cellStyle name="Normal 24 2 2 3" xfId="13828" xr:uid="{00000000-0005-0000-0000-00004D350000}"/>
    <cellStyle name="Normal 24 2_DEVOLUÇÃO DE COMPETENCIA" xfId="13829" xr:uid="{00000000-0005-0000-0000-00004E350000}"/>
    <cellStyle name="Normal 24 3" xfId="13830" xr:uid="{00000000-0005-0000-0000-00004F350000}"/>
    <cellStyle name="Normal 24 3 2" xfId="13831" xr:uid="{00000000-0005-0000-0000-000050350000}"/>
    <cellStyle name="Normal 24 3 2 2" xfId="13832" xr:uid="{00000000-0005-0000-0000-000051350000}"/>
    <cellStyle name="Normal 24 3 2 3" xfId="13833" xr:uid="{00000000-0005-0000-0000-000052350000}"/>
    <cellStyle name="Normal 24 3_DEVOLUÇÃO DE COMPETENCIA" xfId="13834" xr:uid="{00000000-0005-0000-0000-000053350000}"/>
    <cellStyle name="Normal 24 4" xfId="13835" xr:uid="{00000000-0005-0000-0000-000054350000}"/>
    <cellStyle name="Normal 24 4 2" xfId="13836" xr:uid="{00000000-0005-0000-0000-000055350000}"/>
    <cellStyle name="Normal 24 5" xfId="13837" xr:uid="{00000000-0005-0000-0000-000056350000}"/>
    <cellStyle name="Normal 24 5 2" xfId="13838" xr:uid="{00000000-0005-0000-0000-000057350000}"/>
    <cellStyle name="Normal 24 6" xfId="13839" xr:uid="{00000000-0005-0000-0000-000058350000}"/>
    <cellStyle name="Normal 24 6 2" xfId="13840" xr:uid="{00000000-0005-0000-0000-000059350000}"/>
    <cellStyle name="Normal 24 7" xfId="13841" xr:uid="{00000000-0005-0000-0000-00005A350000}"/>
    <cellStyle name="Normal 24 7 2" xfId="13842" xr:uid="{00000000-0005-0000-0000-00005B350000}"/>
    <cellStyle name="Normal 24 8" xfId="13843" xr:uid="{00000000-0005-0000-0000-00005C350000}"/>
    <cellStyle name="Normal 24 8 2" xfId="13844" xr:uid="{00000000-0005-0000-0000-00005D350000}"/>
    <cellStyle name="Normal 24 9" xfId="13845" xr:uid="{00000000-0005-0000-0000-00005E350000}"/>
    <cellStyle name="Normal 24 9 2" xfId="13846" xr:uid="{00000000-0005-0000-0000-00005F350000}"/>
    <cellStyle name="Normal 24_DEVOLUÇÃO DE COMPETENCIA" xfId="13847" xr:uid="{00000000-0005-0000-0000-000060350000}"/>
    <cellStyle name="Normal 25" xfId="13848" xr:uid="{00000000-0005-0000-0000-000061350000}"/>
    <cellStyle name="Normal 25 10" xfId="13849" xr:uid="{00000000-0005-0000-0000-000062350000}"/>
    <cellStyle name="Normal 25 10 2" xfId="13850" xr:uid="{00000000-0005-0000-0000-000063350000}"/>
    <cellStyle name="Normal 25 11" xfId="13851" xr:uid="{00000000-0005-0000-0000-000064350000}"/>
    <cellStyle name="Normal 25 11 2" xfId="13852" xr:uid="{00000000-0005-0000-0000-000065350000}"/>
    <cellStyle name="Normal 25 11 2 2" xfId="13853" xr:uid="{00000000-0005-0000-0000-000066350000}"/>
    <cellStyle name="Normal 25 11 3" xfId="13854" xr:uid="{00000000-0005-0000-0000-000067350000}"/>
    <cellStyle name="Normal 25 11 4" xfId="13855" xr:uid="{00000000-0005-0000-0000-000068350000}"/>
    <cellStyle name="Normal 25 11 4 2" xfId="13856" xr:uid="{00000000-0005-0000-0000-000069350000}"/>
    <cellStyle name="Normal 25 11 5" xfId="13857" xr:uid="{00000000-0005-0000-0000-00006A350000}"/>
    <cellStyle name="Normal 25 12" xfId="13858" xr:uid="{00000000-0005-0000-0000-00006B350000}"/>
    <cellStyle name="Normal 25 12 2" xfId="13859" xr:uid="{00000000-0005-0000-0000-00006C350000}"/>
    <cellStyle name="Normal 25 12 2 2" xfId="13860" xr:uid="{00000000-0005-0000-0000-00006D350000}"/>
    <cellStyle name="Normal 25 12 3" xfId="13861" xr:uid="{00000000-0005-0000-0000-00006E350000}"/>
    <cellStyle name="Normal 25 13" xfId="13862" xr:uid="{00000000-0005-0000-0000-00006F350000}"/>
    <cellStyle name="Normal 25 13 2" xfId="13863" xr:uid="{00000000-0005-0000-0000-000070350000}"/>
    <cellStyle name="Normal 25 14" xfId="13864" xr:uid="{00000000-0005-0000-0000-000071350000}"/>
    <cellStyle name="Normal 25 15" xfId="13865" xr:uid="{00000000-0005-0000-0000-000072350000}"/>
    <cellStyle name="Normal 25 2" xfId="13866" xr:uid="{00000000-0005-0000-0000-000073350000}"/>
    <cellStyle name="Normal 25 2 2" xfId="13867" xr:uid="{00000000-0005-0000-0000-000074350000}"/>
    <cellStyle name="Normal 25 2 2 2" xfId="13868" xr:uid="{00000000-0005-0000-0000-000075350000}"/>
    <cellStyle name="Normal 25 2 2 3" xfId="13869" xr:uid="{00000000-0005-0000-0000-000076350000}"/>
    <cellStyle name="Normal 25 2_DEVOLUÇÃO DE COMPETENCIA" xfId="13870" xr:uid="{00000000-0005-0000-0000-000077350000}"/>
    <cellStyle name="Normal 25 3" xfId="13871" xr:uid="{00000000-0005-0000-0000-000078350000}"/>
    <cellStyle name="Normal 25 3 2" xfId="13872" xr:uid="{00000000-0005-0000-0000-000079350000}"/>
    <cellStyle name="Normal 25 3 2 2" xfId="13873" xr:uid="{00000000-0005-0000-0000-00007A350000}"/>
    <cellStyle name="Normal 25 3 2 3" xfId="13874" xr:uid="{00000000-0005-0000-0000-00007B350000}"/>
    <cellStyle name="Normal 25 3_DEVOLUÇÃO DE COMPETENCIA" xfId="13875" xr:uid="{00000000-0005-0000-0000-00007C350000}"/>
    <cellStyle name="Normal 25 4" xfId="13876" xr:uid="{00000000-0005-0000-0000-00007D350000}"/>
    <cellStyle name="Normal 25 4 2" xfId="13877" xr:uid="{00000000-0005-0000-0000-00007E350000}"/>
    <cellStyle name="Normal 25 5" xfId="13878" xr:uid="{00000000-0005-0000-0000-00007F350000}"/>
    <cellStyle name="Normal 25 5 2" xfId="13879" xr:uid="{00000000-0005-0000-0000-000080350000}"/>
    <cellStyle name="Normal 25 6" xfId="13880" xr:uid="{00000000-0005-0000-0000-000081350000}"/>
    <cellStyle name="Normal 25 6 2" xfId="13881" xr:uid="{00000000-0005-0000-0000-000082350000}"/>
    <cellStyle name="Normal 25 7" xfId="13882" xr:uid="{00000000-0005-0000-0000-000083350000}"/>
    <cellStyle name="Normal 25 7 2" xfId="13883" xr:uid="{00000000-0005-0000-0000-000084350000}"/>
    <cellStyle name="Normal 25 8" xfId="13884" xr:uid="{00000000-0005-0000-0000-000085350000}"/>
    <cellStyle name="Normal 25 8 2" xfId="13885" xr:uid="{00000000-0005-0000-0000-000086350000}"/>
    <cellStyle name="Normal 25 9" xfId="13886" xr:uid="{00000000-0005-0000-0000-000087350000}"/>
    <cellStyle name="Normal 25 9 2" xfId="13887" xr:uid="{00000000-0005-0000-0000-000088350000}"/>
    <cellStyle name="Normal 25_DEVOLUÇÃO DE COMPETENCIA" xfId="13888" xr:uid="{00000000-0005-0000-0000-000089350000}"/>
    <cellStyle name="Normal 26" xfId="13889" xr:uid="{00000000-0005-0000-0000-00008A350000}"/>
    <cellStyle name="Normal 26 10" xfId="13890" xr:uid="{00000000-0005-0000-0000-00008B350000}"/>
    <cellStyle name="Normal 26 10 2" xfId="13891" xr:uid="{00000000-0005-0000-0000-00008C350000}"/>
    <cellStyle name="Normal 26 11" xfId="13892" xr:uid="{00000000-0005-0000-0000-00008D350000}"/>
    <cellStyle name="Normal 26 11 2" xfId="13893" xr:uid="{00000000-0005-0000-0000-00008E350000}"/>
    <cellStyle name="Normal 26 11 3" xfId="13894" xr:uid="{00000000-0005-0000-0000-00008F350000}"/>
    <cellStyle name="Normal 26 11 3 2" xfId="13895" xr:uid="{00000000-0005-0000-0000-000090350000}"/>
    <cellStyle name="Normal 26 11 4" xfId="13896" xr:uid="{00000000-0005-0000-0000-000091350000}"/>
    <cellStyle name="Normal 26 12" xfId="13897" xr:uid="{00000000-0005-0000-0000-000092350000}"/>
    <cellStyle name="Normal 26 13" xfId="13898" xr:uid="{00000000-0005-0000-0000-000093350000}"/>
    <cellStyle name="Normal 26 13 2" xfId="13899" xr:uid="{00000000-0005-0000-0000-000094350000}"/>
    <cellStyle name="Normal 26 14" xfId="13900" xr:uid="{00000000-0005-0000-0000-000095350000}"/>
    <cellStyle name="Normal 26 2" xfId="13901" xr:uid="{00000000-0005-0000-0000-000096350000}"/>
    <cellStyle name="Normal 26 2 2" xfId="13902" xr:uid="{00000000-0005-0000-0000-000097350000}"/>
    <cellStyle name="Normal 26 2 2 2" xfId="13903" xr:uid="{00000000-0005-0000-0000-000098350000}"/>
    <cellStyle name="Normal 26 2 2 3" xfId="13904" xr:uid="{00000000-0005-0000-0000-000099350000}"/>
    <cellStyle name="Normal 26 2_DEVOLUÇÃO DE COMPETENCIA" xfId="13905" xr:uid="{00000000-0005-0000-0000-00009A350000}"/>
    <cellStyle name="Normal 26 3" xfId="13906" xr:uid="{00000000-0005-0000-0000-00009B350000}"/>
    <cellStyle name="Normal 26 3 2" xfId="13907" xr:uid="{00000000-0005-0000-0000-00009C350000}"/>
    <cellStyle name="Normal 26 3 2 2" xfId="13908" xr:uid="{00000000-0005-0000-0000-00009D350000}"/>
    <cellStyle name="Normal 26 3 2 3" xfId="13909" xr:uid="{00000000-0005-0000-0000-00009E350000}"/>
    <cellStyle name="Normal 26 3_DEVOLUÇÃO DE COMPETENCIA" xfId="13910" xr:uid="{00000000-0005-0000-0000-00009F350000}"/>
    <cellStyle name="Normal 26 4" xfId="13911" xr:uid="{00000000-0005-0000-0000-0000A0350000}"/>
    <cellStyle name="Normal 26 4 2" xfId="13912" xr:uid="{00000000-0005-0000-0000-0000A1350000}"/>
    <cellStyle name="Normal 26 5" xfId="13913" xr:uid="{00000000-0005-0000-0000-0000A2350000}"/>
    <cellStyle name="Normal 26 5 2" xfId="13914" xr:uid="{00000000-0005-0000-0000-0000A3350000}"/>
    <cellStyle name="Normal 26 6" xfId="13915" xr:uid="{00000000-0005-0000-0000-0000A4350000}"/>
    <cellStyle name="Normal 26 6 2" xfId="13916" xr:uid="{00000000-0005-0000-0000-0000A5350000}"/>
    <cellStyle name="Normal 26 7" xfId="13917" xr:uid="{00000000-0005-0000-0000-0000A6350000}"/>
    <cellStyle name="Normal 26 7 2" xfId="13918" xr:uid="{00000000-0005-0000-0000-0000A7350000}"/>
    <cellStyle name="Normal 26 8" xfId="13919" xr:uid="{00000000-0005-0000-0000-0000A8350000}"/>
    <cellStyle name="Normal 26 8 2" xfId="13920" xr:uid="{00000000-0005-0000-0000-0000A9350000}"/>
    <cellStyle name="Normal 26 9" xfId="13921" xr:uid="{00000000-0005-0000-0000-0000AA350000}"/>
    <cellStyle name="Normal 26 9 2" xfId="13922" xr:uid="{00000000-0005-0000-0000-0000AB350000}"/>
    <cellStyle name="Normal 26_03Q11 Australia US TP OB Invoice Final" xfId="13923" xr:uid="{00000000-0005-0000-0000-0000AC350000}"/>
    <cellStyle name="Normal 27" xfId="13924" xr:uid="{00000000-0005-0000-0000-0000AD350000}"/>
    <cellStyle name="Normal 27 10" xfId="13925" xr:uid="{00000000-0005-0000-0000-0000AE350000}"/>
    <cellStyle name="Normal 27 10 2" xfId="13926" xr:uid="{00000000-0005-0000-0000-0000AF350000}"/>
    <cellStyle name="Normal 27 11" xfId="13927" xr:uid="{00000000-0005-0000-0000-0000B0350000}"/>
    <cellStyle name="Normal 27 12" xfId="13928" xr:uid="{00000000-0005-0000-0000-0000B1350000}"/>
    <cellStyle name="Normal 27 2" xfId="13929" xr:uid="{00000000-0005-0000-0000-0000B2350000}"/>
    <cellStyle name="Normal 27 2 2" xfId="13930" xr:uid="{00000000-0005-0000-0000-0000B3350000}"/>
    <cellStyle name="Normal 27 2 2 2" xfId="13931" xr:uid="{00000000-0005-0000-0000-0000B4350000}"/>
    <cellStyle name="Normal 27 2 2 3" xfId="13932" xr:uid="{00000000-0005-0000-0000-0000B5350000}"/>
    <cellStyle name="Normal 27 2_DEVOLUÇÃO DE COMPETENCIA" xfId="13933" xr:uid="{00000000-0005-0000-0000-0000B6350000}"/>
    <cellStyle name="Normal 27 3" xfId="13934" xr:uid="{00000000-0005-0000-0000-0000B7350000}"/>
    <cellStyle name="Normal 27 3 2" xfId="13935" xr:uid="{00000000-0005-0000-0000-0000B8350000}"/>
    <cellStyle name="Normal 27 4" xfId="13936" xr:uid="{00000000-0005-0000-0000-0000B9350000}"/>
    <cellStyle name="Normal 27 4 2" xfId="13937" xr:uid="{00000000-0005-0000-0000-0000BA350000}"/>
    <cellStyle name="Normal 27 5" xfId="13938" xr:uid="{00000000-0005-0000-0000-0000BB350000}"/>
    <cellStyle name="Normal 27 5 2" xfId="13939" xr:uid="{00000000-0005-0000-0000-0000BC350000}"/>
    <cellStyle name="Normal 27 6" xfId="13940" xr:uid="{00000000-0005-0000-0000-0000BD350000}"/>
    <cellStyle name="Normal 27 6 2" xfId="13941" xr:uid="{00000000-0005-0000-0000-0000BE350000}"/>
    <cellStyle name="Normal 27 7" xfId="13942" xr:uid="{00000000-0005-0000-0000-0000BF350000}"/>
    <cellStyle name="Normal 27 7 2" xfId="13943" xr:uid="{00000000-0005-0000-0000-0000C0350000}"/>
    <cellStyle name="Normal 27 8" xfId="13944" xr:uid="{00000000-0005-0000-0000-0000C1350000}"/>
    <cellStyle name="Normal 27 8 2" xfId="13945" xr:uid="{00000000-0005-0000-0000-0000C2350000}"/>
    <cellStyle name="Normal 27 9" xfId="13946" xr:uid="{00000000-0005-0000-0000-0000C3350000}"/>
    <cellStyle name="Normal 27 9 2" xfId="13947" xr:uid="{00000000-0005-0000-0000-0000C4350000}"/>
    <cellStyle name="Normal 27_03Q11 Australia US TP OB Invoice Final" xfId="13948" xr:uid="{00000000-0005-0000-0000-0000C5350000}"/>
    <cellStyle name="Normal 28" xfId="13949" xr:uid="{00000000-0005-0000-0000-0000C6350000}"/>
    <cellStyle name="Normal 28 10" xfId="13950" xr:uid="{00000000-0005-0000-0000-0000C7350000}"/>
    <cellStyle name="Normal 28 10 2" xfId="13951" xr:uid="{00000000-0005-0000-0000-0000C8350000}"/>
    <cellStyle name="Normal 28 11" xfId="13952" xr:uid="{00000000-0005-0000-0000-0000C9350000}"/>
    <cellStyle name="Normal 28 12" xfId="13953" xr:uid="{00000000-0005-0000-0000-0000CA350000}"/>
    <cellStyle name="Normal 28 2" xfId="13954" xr:uid="{00000000-0005-0000-0000-0000CB350000}"/>
    <cellStyle name="Normal 28 2 2" xfId="13955" xr:uid="{00000000-0005-0000-0000-0000CC350000}"/>
    <cellStyle name="Normal 28 2 2 2" xfId="13956" xr:uid="{00000000-0005-0000-0000-0000CD350000}"/>
    <cellStyle name="Normal 28 2 2 3" xfId="13957" xr:uid="{00000000-0005-0000-0000-0000CE350000}"/>
    <cellStyle name="Normal 28 2_DEVOLUÇÃO DE COMPETENCIA" xfId="13958" xr:uid="{00000000-0005-0000-0000-0000CF350000}"/>
    <cellStyle name="Normal 28 3" xfId="13959" xr:uid="{00000000-0005-0000-0000-0000D0350000}"/>
    <cellStyle name="Normal 28 3 2" xfId="13960" xr:uid="{00000000-0005-0000-0000-0000D1350000}"/>
    <cellStyle name="Normal 28 4" xfId="13961" xr:uid="{00000000-0005-0000-0000-0000D2350000}"/>
    <cellStyle name="Normal 28 4 2" xfId="13962" xr:uid="{00000000-0005-0000-0000-0000D3350000}"/>
    <cellStyle name="Normal 28 5" xfId="13963" xr:uid="{00000000-0005-0000-0000-0000D4350000}"/>
    <cellStyle name="Normal 28 5 2" xfId="13964" xr:uid="{00000000-0005-0000-0000-0000D5350000}"/>
    <cellStyle name="Normal 28 6" xfId="13965" xr:uid="{00000000-0005-0000-0000-0000D6350000}"/>
    <cellStyle name="Normal 28 6 2" xfId="13966" xr:uid="{00000000-0005-0000-0000-0000D7350000}"/>
    <cellStyle name="Normal 28 7" xfId="13967" xr:uid="{00000000-0005-0000-0000-0000D8350000}"/>
    <cellStyle name="Normal 28 7 2" xfId="13968" xr:uid="{00000000-0005-0000-0000-0000D9350000}"/>
    <cellStyle name="Normal 28 8" xfId="13969" xr:uid="{00000000-0005-0000-0000-0000DA350000}"/>
    <cellStyle name="Normal 28 8 2" xfId="13970" xr:uid="{00000000-0005-0000-0000-0000DB350000}"/>
    <cellStyle name="Normal 28 9" xfId="13971" xr:uid="{00000000-0005-0000-0000-0000DC350000}"/>
    <cellStyle name="Normal 28 9 2" xfId="13972" xr:uid="{00000000-0005-0000-0000-0000DD350000}"/>
    <cellStyle name="Normal 28_03Q11 Australia US TP OB Invoice Final" xfId="13973" xr:uid="{00000000-0005-0000-0000-0000DE350000}"/>
    <cellStyle name="Normal 29" xfId="13974" xr:uid="{00000000-0005-0000-0000-0000DF350000}"/>
    <cellStyle name="Normal 29 10" xfId="13975" xr:uid="{00000000-0005-0000-0000-0000E0350000}"/>
    <cellStyle name="Normal 29 10 2" xfId="13976" xr:uid="{00000000-0005-0000-0000-0000E1350000}"/>
    <cellStyle name="Normal 29 11" xfId="13977" xr:uid="{00000000-0005-0000-0000-0000E2350000}"/>
    <cellStyle name="Normal 29 11 2" xfId="13978" xr:uid="{00000000-0005-0000-0000-0000E3350000}"/>
    <cellStyle name="Normal 29 11 3" xfId="13979" xr:uid="{00000000-0005-0000-0000-0000E4350000}"/>
    <cellStyle name="Normal 29 2" xfId="13980" xr:uid="{00000000-0005-0000-0000-0000E5350000}"/>
    <cellStyle name="Normal 29 2 2" xfId="13981" xr:uid="{00000000-0005-0000-0000-0000E6350000}"/>
    <cellStyle name="Normal 29 2 2 2" xfId="13982" xr:uid="{00000000-0005-0000-0000-0000E7350000}"/>
    <cellStyle name="Normal 29 2 2 3" xfId="13983" xr:uid="{00000000-0005-0000-0000-0000E8350000}"/>
    <cellStyle name="Normal 29 2_DEVOLUÇÃO DE COMPETENCIA" xfId="13984" xr:uid="{00000000-0005-0000-0000-0000E9350000}"/>
    <cellStyle name="Normal 29 3" xfId="13985" xr:uid="{00000000-0005-0000-0000-0000EA350000}"/>
    <cellStyle name="Normal 29 3 2" xfId="13986" xr:uid="{00000000-0005-0000-0000-0000EB350000}"/>
    <cellStyle name="Normal 29 3 2 2" xfId="13987" xr:uid="{00000000-0005-0000-0000-0000EC350000}"/>
    <cellStyle name="Normal 29 3 2 3" xfId="13988" xr:uid="{00000000-0005-0000-0000-0000ED350000}"/>
    <cellStyle name="Normal 29 3_DEVOLUÇÃO DE COMPETENCIA" xfId="13989" xr:uid="{00000000-0005-0000-0000-0000EE350000}"/>
    <cellStyle name="Normal 29 4" xfId="13990" xr:uid="{00000000-0005-0000-0000-0000EF350000}"/>
    <cellStyle name="Normal 29 4 2" xfId="13991" xr:uid="{00000000-0005-0000-0000-0000F0350000}"/>
    <cellStyle name="Normal 29 5" xfId="13992" xr:uid="{00000000-0005-0000-0000-0000F1350000}"/>
    <cellStyle name="Normal 29 5 2" xfId="13993" xr:uid="{00000000-0005-0000-0000-0000F2350000}"/>
    <cellStyle name="Normal 29 6" xfId="13994" xr:uid="{00000000-0005-0000-0000-0000F3350000}"/>
    <cellStyle name="Normal 29 6 2" xfId="13995" xr:uid="{00000000-0005-0000-0000-0000F4350000}"/>
    <cellStyle name="Normal 29 7" xfId="13996" xr:uid="{00000000-0005-0000-0000-0000F5350000}"/>
    <cellStyle name="Normal 29 7 2" xfId="13997" xr:uid="{00000000-0005-0000-0000-0000F6350000}"/>
    <cellStyle name="Normal 29 8" xfId="13998" xr:uid="{00000000-0005-0000-0000-0000F7350000}"/>
    <cellStyle name="Normal 29 8 2" xfId="13999" xr:uid="{00000000-0005-0000-0000-0000F8350000}"/>
    <cellStyle name="Normal 29 9" xfId="14000" xr:uid="{00000000-0005-0000-0000-0000F9350000}"/>
    <cellStyle name="Normal 29 9 2" xfId="14001" xr:uid="{00000000-0005-0000-0000-0000FA350000}"/>
    <cellStyle name="Normal 29_03Q11 Australia US TP OB Invoice Final" xfId="14002" xr:uid="{00000000-0005-0000-0000-0000FB350000}"/>
    <cellStyle name="Normal 3" xfId="184" xr:uid="{00000000-0005-0000-0000-0000FC350000}"/>
    <cellStyle name="Normal 3 10" xfId="14003" xr:uid="{00000000-0005-0000-0000-0000FD350000}"/>
    <cellStyle name="Normal 3 10 2" xfId="14004" xr:uid="{00000000-0005-0000-0000-0000FE350000}"/>
    <cellStyle name="Normal 3 11" xfId="14005" xr:uid="{00000000-0005-0000-0000-0000FF350000}"/>
    <cellStyle name="Normal 3 11 2" xfId="14006" xr:uid="{00000000-0005-0000-0000-000000360000}"/>
    <cellStyle name="Normal 3 12" xfId="14007" xr:uid="{00000000-0005-0000-0000-000001360000}"/>
    <cellStyle name="Normal 3 12 2" xfId="14008" xr:uid="{00000000-0005-0000-0000-000002360000}"/>
    <cellStyle name="Normal 3 13" xfId="14009" xr:uid="{00000000-0005-0000-0000-000003360000}"/>
    <cellStyle name="Normal 3 13 2" xfId="14010" xr:uid="{00000000-0005-0000-0000-000004360000}"/>
    <cellStyle name="Normal 3 14" xfId="14011" xr:uid="{00000000-0005-0000-0000-000005360000}"/>
    <cellStyle name="Normal 3 14 2" xfId="14012" xr:uid="{00000000-0005-0000-0000-000006360000}"/>
    <cellStyle name="Normal 3 15" xfId="14013" xr:uid="{00000000-0005-0000-0000-000007360000}"/>
    <cellStyle name="Normal 3 15 2" xfId="14014" xr:uid="{00000000-0005-0000-0000-000008360000}"/>
    <cellStyle name="Normal 3 16" xfId="14015" xr:uid="{00000000-0005-0000-0000-000009360000}"/>
    <cellStyle name="Normal 3 16 2" xfId="14016" xr:uid="{00000000-0005-0000-0000-00000A360000}"/>
    <cellStyle name="Normal 3 17" xfId="14017" xr:uid="{00000000-0005-0000-0000-00000B360000}"/>
    <cellStyle name="Normal 3 17 2" xfId="14018" xr:uid="{00000000-0005-0000-0000-00000C360000}"/>
    <cellStyle name="Normal 3 18" xfId="14019" xr:uid="{00000000-0005-0000-0000-00000D360000}"/>
    <cellStyle name="Normal 3 18 2" xfId="14020" xr:uid="{00000000-0005-0000-0000-00000E360000}"/>
    <cellStyle name="Normal 3 19" xfId="14021" xr:uid="{00000000-0005-0000-0000-00000F360000}"/>
    <cellStyle name="Normal 3 19 2" xfId="14022" xr:uid="{00000000-0005-0000-0000-000010360000}"/>
    <cellStyle name="Normal 3 2" xfId="735" xr:uid="{00000000-0005-0000-0000-000011360000}"/>
    <cellStyle name="Normal 3 2 2" xfId="14023" xr:uid="{00000000-0005-0000-0000-000012360000}"/>
    <cellStyle name="Normal 3 2 2 2" xfId="14024" xr:uid="{00000000-0005-0000-0000-000013360000}"/>
    <cellStyle name="Normal 3 2 3" xfId="14025" xr:uid="{00000000-0005-0000-0000-000014360000}"/>
    <cellStyle name="Normal 3 2_DEVOLUÇÃO DE COMPETENCIA" xfId="14026" xr:uid="{00000000-0005-0000-0000-000015360000}"/>
    <cellStyle name="Normal 3 20" xfId="14027" xr:uid="{00000000-0005-0000-0000-000016360000}"/>
    <cellStyle name="Normal 3 20 2" xfId="14028" xr:uid="{00000000-0005-0000-0000-000017360000}"/>
    <cellStyle name="Normal 3 21" xfId="14029" xr:uid="{00000000-0005-0000-0000-000018360000}"/>
    <cellStyle name="Normal 3 21 2" xfId="14030" xr:uid="{00000000-0005-0000-0000-000019360000}"/>
    <cellStyle name="Normal 3 22" xfId="14031" xr:uid="{00000000-0005-0000-0000-00001A360000}"/>
    <cellStyle name="Normal 3 22 2" xfId="14032" xr:uid="{00000000-0005-0000-0000-00001B360000}"/>
    <cellStyle name="Normal 3 23" xfId="14033" xr:uid="{00000000-0005-0000-0000-00001C360000}"/>
    <cellStyle name="Normal 3 23 2" xfId="14034" xr:uid="{00000000-0005-0000-0000-00001D360000}"/>
    <cellStyle name="Normal 3 24" xfId="14035" xr:uid="{00000000-0005-0000-0000-00001E360000}"/>
    <cellStyle name="Normal 3 24 2" xfId="14036" xr:uid="{00000000-0005-0000-0000-00001F360000}"/>
    <cellStyle name="Normal 3 25" xfId="14037" xr:uid="{00000000-0005-0000-0000-000020360000}"/>
    <cellStyle name="Normal 3 25 2" xfId="14038" xr:uid="{00000000-0005-0000-0000-000021360000}"/>
    <cellStyle name="Normal 3 26" xfId="14039" xr:uid="{00000000-0005-0000-0000-000022360000}"/>
    <cellStyle name="Normal 3 26 2" xfId="14040" xr:uid="{00000000-0005-0000-0000-000023360000}"/>
    <cellStyle name="Normal 3 27" xfId="14041" xr:uid="{00000000-0005-0000-0000-000024360000}"/>
    <cellStyle name="Normal 3 28" xfId="14042" xr:uid="{00000000-0005-0000-0000-000025360000}"/>
    <cellStyle name="Normal 3 29" xfId="14043" xr:uid="{00000000-0005-0000-0000-000026360000}"/>
    <cellStyle name="Normal 3 29 2" xfId="14044" xr:uid="{00000000-0005-0000-0000-000027360000}"/>
    <cellStyle name="Normal 3 29 3" xfId="14045" xr:uid="{00000000-0005-0000-0000-000028360000}"/>
    <cellStyle name="Normal 3 3" xfId="878" xr:uid="{00000000-0005-0000-0000-000029360000}"/>
    <cellStyle name="Normal 3 3 2" xfId="879" xr:uid="{00000000-0005-0000-0000-00002A360000}"/>
    <cellStyle name="Normal 3 30" xfId="14046" xr:uid="{00000000-0005-0000-0000-00002B360000}"/>
    <cellStyle name="Normal 3 31" xfId="14047" xr:uid="{00000000-0005-0000-0000-00002C360000}"/>
    <cellStyle name="Normal 3 32" xfId="14048" xr:uid="{00000000-0005-0000-0000-00002D360000}"/>
    <cellStyle name="Normal 3 33" xfId="14049" xr:uid="{00000000-0005-0000-0000-00002E360000}"/>
    <cellStyle name="Normal 3 34" xfId="14050" xr:uid="{00000000-0005-0000-0000-00002F360000}"/>
    <cellStyle name="Normal 3 35" xfId="14051" xr:uid="{00000000-0005-0000-0000-000030360000}"/>
    <cellStyle name="Normal 3 36" xfId="14052" xr:uid="{00000000-0005-0000-0000-000031360000}"/>
    <cellStyle name="Normal 3 37" xfId="14053" xr:uid="{00000000-0005-0000-0000-000032360000}"/>
    <cellStyle name="Normal 3 38" xfId="14054" xr:uid="{00000000-0005-0000-0000-000033360000}"/>
    <cellStyle name="Normal 3 39" xfId="14055" xr:uid="{00000000-0005-0000-0000-000034360000}"/>
    <cellStyle name="Normal 3 4" xfId="14056" xr:uid="{00000000-0005-0000-0000-000035360000}"/>
    <cellStyle name="Normal 3 4 2" xfId="14057" xr:uid="{00000000-0005-0000-0000-000036360000}"/>
    <cellStyle name="Normal 3 40" xfId="14058" xr:uid="{00000000-0005-0000-0000-000037360000}"/>
    <cellStyle name="Normal 3 41" xfId="14059" xr:uid="{00000000-0005-0000-0000-000038360000}"/>
    <cellStyle name="Normal 3 42" xfId="14060" xr:uid="{00000000-0005-0000-0000-000039360000}"/>
    <cellStyle name="Normal 3 43" xfId="14061" xr:uid="{00000000-0005-0000-0000-00003A360000}"/>
    <cellStyle name="Normal 3 44" xfId="14062" xr:uid="{00000000-0005-0000-0000-00003B360000}"/>
    <cellStyle name="Normal 3 45" xfId="14063" xr:uid="{00000000-0005-0000-0000-00003C360000}"/>
    <cellStyle name="Normal 3 46" xfId="14064" xr:uid="{00000000-0005-0000-0000-00003D360000}"/>
    <cellStyle name="Normal 3 47" xfId="14065" xr:uid="{00000000-0005-0000-0000-00003E360000}"/>
    <cellStyle name="Normal 3 48" xfId="14066" xr:uid="{00000000-0005-0000-0000-00003F360000}"/>
    <cellStyle name="Normal 3 49" xfId="14067" xr:uid="{00000000-0005-0000-0000-000040360000}"/>
    <cellStyle name="Normal 3 5" xfId="14068" xr:uid="{00000000-0005-0000-0000-000041360000}"/>
    <cellStyle name="Normal 3 5 2" xfId="14069" xr:uid="{00000000-0005-0000-0000-000042360000}"/>
    <cellStyle name="Normal 3 50" xfId="14070" xr:uid="{00000000-0005-0000-0000-000043360000}"/>
    <cellStyle name="Normal 3 51" xfId="14071" xr:uid="{00000000-0005-0000-0000-000044360000}"/>
    <cellStyle name="Normal 3 52" xfId="14072" xr:uid="{00000000-0005-0000-0000-000045360000}"/>
    <cellStyle name="Normal 3 53" xfId="14073" xr:uid="{00000000-0005-0000-0000-000046360000}"/>
    <cellStyle name="Normal 3 54" xfId="14074" xr:uid="{00000000-0005-0000-0000-000047360000}"/>
    <cellStyle name="Normal 3 55" xfId="14075" xr:uid="{00000000-0005-0000-0000-000048360000}"/>
    <cellStyle name="Normal 3 56" xfId="14076" xr:uid="{00000000-0005-0000-0000-000049360000}"/>
    <cellStyle name="Normal 3 57" xfId="14077" xr:uid="{00000000-0005-0000-0000-00004A360000}"/>
    <cellStyle name="Normal 3 58" xfId="14078" xr:uid="{00000000-0005-0000-0000-00004B360000}"/>
    <cellStyle name="Normal 3 59" xfId="14079" xr:uid="{00000000-0005-0000-0000-00004C360000}"/>
    <cellStyle name="Normal 3 6" xfId="14080" xr:uid="{00000000-0005-0000-0000-00004D360000}"/>
    <cellStyle name="Normal 3 6 2" xfId="14081" xr:uid="{00000000-0005-0000-0000-00004E360000}"/>
    <cellStyle name="Normal 3 60" xfId="14082" xr:uid="{00000000-0005-0000-0000-00004F360000}"/>
    <cellStyle name="Normal 3 61" xfId="14083" xr:uid="{00000000-0005-0000-0000-000050360000}"/>
    <cellStyle name="Normal 3 62" xfId="14084" xr:uid="{00000000-0005-0000-0000-000051360000}"/>
    <cellStyle name="Normal 3 63" xfId="14085" xr:uid="{00000000-0005-0000-0000-000052360000}"/>
    <cellStyle name="Normal 3 64" xfId="14086" xr:uid="{00000000-0005-0000-0000-000053360000}"/>
    <cellStyle name="Normal 3 65" xfId="14087" xr:uid="{00000000-0005-0000-0000-000054360000}"/>
    <cellStyle name="Normal 3 66" xfId="14088" xr:uid="{00000000-0005-0000-0000-000055360000}"/>
    <cellStyle name="Normal 3 67" xfId="14089" xr:uid="{00000000-0005-0000-0000-000056360000}"/>
    <cellStyle name="Normal 3 68" xfId="14090" xr:uid="{00000000-0005-0000-0000-000057360000}"/>
    <cellStyle name="Normal 3 69" xfId="14091" xr:uid="{00000000-0005-0000-0000-000058360000}"/>
    <cellStyle name="Normal 3 7" xfId="14092" xr:uid="{00000000-0005-0000-0000-000059360000}"/>
    <cellStyle name="Normal 3 7 2" xfId="14093" xr:uid="{00000000-0005-0000-0000-00005A360000}"/>
    <cellStyle name="Normal 3 70" xfId="14094" xr:uid="{00000000-0005-0000-0000-00005B360000}"/>
    <cellStyle name="Normal 3 71" xfId="14095" xr:uid="{00000000-0005-0000-0000-00005C360000}"/>
    <cellStyle name="Normal 3 72" xfId="14096" xr:uid="{00000000-0005-0000-0000-00005D360000}"/>
    <cellStyle name="Normal 3 73" xfId="14097" xr:uid="{00000000-0005-0000-0000-00005E360000}"/>
    <cellStyle name="Normal 3 74" xfId="14098" xr:uid="{00000000-0005-0000-0000-00005F360000}"/>
    <cellStyle name="Normal 3 75" xfId="14099" xr:uid="{00000000-0005-0000-0000-000060360000}"/>
    <cellStyle name="Normal 3 75 2" xfId="14100" xr:uid="{00000000-0005-0000-0000-000061360000}"/>
    <cellStyle name="Normal 3 75 3" xfId="14101" xr:uid="{00000000-0005-0000-0000-000062360000}"/>
    <cellStyle name="Normal 3 76" xfId="14102" xr:uid="{00000000-0005-0000-0000-000063360000}"/>
    <cellStyle name="Normal 3 8" xfId="14103" xr:uid="{00000000-0005-0000-0000-000064360000}"/>
    <cellStyle name="Normal 3 8 2" xfId="14104" xr:uid="{00000000-0005-0000-0000-000065360000}"/>
    <cellStyle name="Normal 3 9" xfId="14105" xr:uid="{00000000-0005-0000-0000-000066360000}"/>
    <cellStyle name="Normal 3 9 2" xfId="14106" xr:uid="{00000000-0005-0000-0000-000067360000}"/>
    <cellStyle name="Normal 3_~4991161" xfId="14107" xr:uid="{00000000-0005-0000-0000-000068360000}"/>
    <cellStyle name="Normal 30" xfId="14108" xr:uid="{00000000-0005-0000-0000-000069360000}"/>
    <cellStyle name="Normal 30 10" xfId="14109" xr:uid="{00000000-0005-0000-0000-00006A360000}"/>
    <cellStyle name="Normal 30 10 2" xfId="14110" xr:uid="{00000000-0005-0000-0000-00006B360000}"/>
    <cellStyle name="Normal 30 11" xfId="14111" xr:uid="{00000000-0005-0000-0000-00006C360000}"/>
    <cellStyle name="Normal 30 11 2" xfId="14112" xr:uid="{00000000-0005-0000-0000-00006D360000}"/>
    <cellStyle name="Normal 30 11 3" xfId="14113" xr:uid="{00000000-0005-0000-0000-00006E360000}"/>
    <cellStyle name="Normal 30 2" xfId="14114" xr:uid="{00000000-0005-0000-0000-00006F360000}"/>
    <cellStyle name="Normal 30 2 2" xfId="14115" xr:uid="{00000000-0005-0000-0000-000070360000}"/>
    <cellStyle name="Normal 30 2 2 2" xfId="14116" xr:uid="{00000000-0005-0000-0000-000071360000}"/>
    <cellStyle name="Normal 30 2 2 3" xfId="14117" xr:uid="{00000000-0005-0000-0000-000072360000}"/>
    <cellStyle name="Normal 30 2_DEVOLUÇÃO DE COMPETENCIA" xfId="14118" xr:uid="{00000000-0005-0000-0000-000073360000}"/>
    <cellStyle name="Normal 30 3" xfId="14119" xr:uid="{00000000-0005-0000-0000-000074360000}"/>
    <cellStyle name="Normal 30 3 2" xfId="14120" xr:uid="{00000000-0005-0000-0000-000075360000}"/>
    <cellStyle name="Normal 30 4" xfId="14121" xr:uid="{00000000-0005-0000-0000-000076360000}"/>
    <cellStyle name="Normal 30 4 2" xfId="14122" xr:uid="{00000000-0005-0000-0000-000077360000}"/>
    <cellStyle name="Normal 30 5" xfId="14123" xr:uid="{00000000-0005-0000-0000-000078360000}"/>
    <cellStyle name="Normal 30 5 2" xfId="14124" xr:uid="{00000000-0005-0000-0000-000079360000}"/>
    <cellStyle name="Normal 30 6" xfId="14125" xr:uid="{00000000-0005-0000-0000-00007A360000}"/>
    <cellStyle name="Normal 30 6 2" xfId="14126" xr:uid="{00000000-0005-0000-0000-00007B360000}"/>
    <cellStyle name="Normal 30 7" xfId="14127" xr:uid="{00000000-0005-0000-0000-00007C360000}"/>
    <cellStyle name="Normal 30 7 2" xfId="14128" xr:uid="{00000000-0005-0000-0000-00007D360000}"/>
    <cellStyle name="Normal 30 8" xfId="14129" xr:uid="{00000000-0005-0000-0000-00007E360000}"/>
    <cellStyle name="Normal 30 8 2" xfId="14130" xr:uid="{00000000-0005-0000-0000-00007F360000}"/>
    <cellStyle name="Normal 30 9" xfId="14131" xr:uid="{00000000-0005-0000-0000-000080360000}"/>
    <cellStyle name="Normal 30 9 2" xfId="14132" xr:uid="{00000000-0005-0000-0000-000081360000}"/>
    <cellStyle name="Normal 30_03Q11 Australia US TP OB Invoice Final" xfId="14133" xr:uid="{00000000-0005-0000-0000-000082360000}"/>
    <cellStyle name="Normal 31" xfId="14134" xr:uid="{00000000-0005-0000-0000-000083360000}"/>
    <cellStyle name="Normal 31 2" xfId="14135" xr:uid="{00000000-0005-0000-0000-000084360000}"/>
    <cellStyle name="Normal 31 2 2" xfId="14136" xr:uid="{00000000-0005-0000-0000-000085360000}"/>
    <cellStyle name="Normal 31 2 3" xfId="14137" xr:uid="{00000000-0005-0000-0000-000086360000}"/>
    <cellStyle name="Normal 31_DEVOLUÇÃO DE COMPETENCIA" xfId="14138" xr:uid="{00000000-0005-0000-0000-000087360000}"/>
    <cellStyle name="Normal 32" xfId="14139" xr:uid="{00000000-0005-0000-0000-000088360000}"/>
    <cellStyle name="Normal 32 2" xfId="14140" xr:uid="{00000000-0005-0000-0000-000089360000}"/>
    <cellStyle name="Normal 33" xfId="14141" xr:uid="{00000000-0005-0000-0000-00008A360000}"/>
    <cellStyle name="Normal 33 2" xfId="14142" xr:uid="{00000000-0005-0000-0000-00008B360000}"/>
    <cellStyle name="Normal 34" xfId="14143" xr:uid="{00000000-0005-0000-0000-00008C360000}"/>
    <cellStyle name="Normal 34 2" xfId="14144" xr:uid="{00000000-0005-0000-0000-00008D360000}"/>
    <cellStyle name="Normal 35" xfId="14145" xr:uid="{00000000-0005-0000-0000-00008E360000}"/>
    <cellStyle name="Normal 35 10" xfId="14146" xr:uid="{00000000-0005-0000-0000-00008F360000}"/>
    <cellStyle name="Normal 35 10 2" xfId="14147" xr:uid="{00000000-0005-0000-0000-000090360000}"/>
    <cellStyle name="Normal 35 11" xfId="14148" xr:uid="{00000000-0005-0000-0000-000091360000}"/>
    <cellStyle name="Normal 35 2" xfId="14149" xr:uid="{00000000-0005-0000-0000-000092360000}"/>
    <cellStyle name="Normal 35 2 2" xfId="14150" xr:uid="{00000000-0005-0000-0000-000093360000}"/>
    <cellStyle name="Normal 35 3" xfId="14151" xr:uid="{00000000-0005-0000-0000-000094360000}"/>
    <cellStyle name="Normal 35 3 2" xfId="14152" xr:uid="{00000000-0005-0000-0000-000095360000}"/>
    <cellStyle name="Normal 35 4" xfId="14153" xr:uid="{00000000-0005-0000-0000-000096360000}"/>
    <cellStyle name="Normal 35 4 2" xfId="14154" xr:uid="{00000000-0005-0000-0000-000097360000}"/>
    <cellStyle name="Normal 35 5" xfId="14155" xr:uid="{00000000-0005-0000-0000-000098360000}"/>
    <cellStyle name="Normal 35 5 2" xfId="14156" xr:uid="{00000000-0005-0000-0000-000099360000}"/>
    <cellStyle name="Normal 35 6" xfId="14157" xr:uid="{00000000-0005-0000-0000-00009A360000}"/>
    <cellStyle name="Normal 35 6 2" xfId="14158" xr:uid="{00000000-0005-0000-0000-00009B360000}"/>
    <cellStyle name="Normal 35 7" xfId="14159" xr:uid="{00000000-0005-0000-0000-00009C360000}"/>
    <cellStyle name="Normal 35 7 2" xfId="14160" xr:uid="{00000000-0005-0000-0000-00009D360000}"/>
    <cellStyle name="Normal 35 8" xfId="14161" xr:uid="{00000000-0005-0000-0000-00009E360000}"/>
    <cellStyle name="Normal 35 8 2" xfId="14162" xr:uid="{00000000-0005-0000-0000-00009F360000}"/>
    <cellStyle name="Normal 35 9" xfId="14163" xr:uid="{00000000-0005-0000-0000-0000A0360000}"/>
    <cellStyle name="Normal 35 9 2" xfId="14164" xr:uid="{00000000-0005-0000-0000-0000A1360000}"/>
    <cellStyle name="Normal 35_DEVOLUÇÃO DE COMPETENCIA" xfId="14165" xr:uid="{00000000-0005-0000-0000-0000A2360000}"/>
    <cellStyle name="Normal 36" xfId="14166" xr:uid="{00000000-0005-0000-0000-0000A3360000}"/>
    <cellStyle name="Normal 36 2" xfId="14167" xr:uid="{00000000-0005-0000-0000-0000A4360000}"/>
    <cellStyle name="Normal 37" xfId="14168" xr:uid="{00000000-0005-0000-0000-0000A5360000}"/>
    <cellStyle name="Normal 37 2" xfId="14169" xr:uid="{00000000-0005-0000-0000-0000A6360000}"/>
    <cellStyle name="Normal 37 2 2" xfId="14170" xr:uid="{00000000-0005-0000-0000-0000A7360000}"/>
    <cellStyle name="Normal 37 2 3" xfId="14171" xr:uid="{00000000-0005-0000-0000-0000A8360000}"/>
    <cellStyle name="Normal 37 3" xfId="14172" xr:uid="{00000000-0005-0000-0000-0000A9360000}"/>
    <cellStyle name="Normal 37_DEVOLUÇÃO DE COMPETENCIA" xfId="14173" xr:uid="{00000000-0005-0000-0000-0000AA360000}"/>
    <cellStyle name="Normal 38" xfId="14174" xr:uid="{00000000-0005-0000-0000-0000AB360000}"/>
    <cellStyle name="Normal 38 2" xfId="14175" xr:uid="{00000000-0005-0000-0000-0000AC360000}"/>
    <cellStyle name="Normal 38 2 2" xfId="14176" xr:uid="{00000000-0005-0000-0000-0000AD360000}"/>
    <cellStyle name="Normal 38 2 3" xfId="14177" xr:uid="{00000000-0005-0000-0000-0000AE360000}"/>
    <cellStyle name="Normal 38 3" xfId="14178" xr:uid="{00000000-0005-0000-0000-0000AF360000}"/>
    <cellStyle name="Normal 38 4" xfId="14179" xr:uid="{00000000-0005-0000-0000-0000B0360000}"/>
    <cellStyle name="Normal 38_DEVOLUÇÃO DE COMPETENCIA" xfId="14180" xr:uid="{00000000-0005-0000-0000-0000B1360000}"/>
    <cellStyle name="Normal 39" xfId="14181" xr:uid="{00000000-0005-0000-0000-0000B2360000}"/>
    <cellStyle name="Normal 39 2" xfId="14182" xr:uid="{00000000-0005-0000-0000-0000B3360000}"/>
    <cellStyle name="Normal 39 2 2" xfId="14183" xr:uid="{00000000-0005-0000-0000-0000B4360000}"/>
    <cellStyle name="Normal 39 2 3" xfId="14184" xr:uid="{00000000-0005-0000-0000-0000B5360000}"/>
    <cellStyle name="Normal 39 3" xfId="14185" xr:uid="{00000000-0005-0000-0000-0000B6360000}"/>
    <cellStyle name="Normal 39 4" xfId="14186" xr:uid="{00000000-0005-0000-0000-0000B7360000}"/>
    <cellStyle name="Normal 39_DEVOLUÇÃO DE COMPETENCIA" xfId="14187" xr:uid="{00000000-0005-0000-0000-0000B8360000}"/>
    <cellStyle name="Normal 4" xfId="55" xr:uid="{F38AA215-A33E-4519-81E3-FD15308F600B}"/>
    <cellStyle name="Normal 4 10" xfId="185" xr:uid="{00000000-0005-0000-0000-0000BA360000}"/>
    <cellStyle name="Normal 4 10 2" xfId="14188" xr:uid="{00000000-0005-0000-0000-0000BB360000}"/>
    <cellStyle name="Normal 4 11" xfId="186" xr:uid="{00000000-0005-0000-0000-0000BC360000}"/>
    <cellStyle name="Normal 4 11 2" xfId="14189" xr:uid="{00000000-0005-0000-0000-0000BD360000}"/>
    <cellStyle name="Normal 4 12" xfId="187" xr:uid="{00000000-0005-0000-0000-0000BE360000}"/>
    <cellStyle name="Normal 4 12 2" xfId="14190" xr:uid="{00000000-0005-0000-0000-0000BF360000}"/>
    <cellStyle name="Normal 4 12 3" xfId="14191" xr:uid="{00000000-0005-0000-0000-0000C0360000}"/>
    <cellStyle name="Normal 4 13" xfId="188" xr:uid="{00000000-0005-0000-0000-0000C1360000}"/>
    <cellStyle name="Normal 4 14" xfId="189" xr:uid="{00000000-0005-0000-0000-0000C2360000}"/>
    <cellStyle name="Normal 4 15" xfId="190" xr:uid="{00000000-0005-0000-0000-0000C3360000}"/>
    <cellStyle name="Normal 4 2" xfId="191" xr:uid="{00000000-0005-0000-0000-0000C4360000}"/>
    <cellStyle name="Normal 4 2 2" xfId="14192" xr:uid="{00000000-0005-0000-0000-0000C5360000}"/>
    <cellStyle name="Normal 4 3" xfId="192" xr:uid="{00000000-0005-0000-0000-0000C6360000}"/>
    <cellStyle name="Normal 4 4" xfId="193" xr:uid="{00000000-0005-0000-0000-0000C7360000}"/>
    <cellStyle name="Normal 4 5" xfId="194" xr:uid="{00000000-0005-0000-0000-0000C8360000}"/>
    <cellStyle name="Normal 4 5 2" xfId="14193" xr:uid="{00000000-0005-0000-0000-0000C9360000}"/>
    <cellStyle name="Normal 4 6" xfId="195" xr:uid="{00000000-0005-0000-0000-0000CA360000}"/>
    <cellStyle name="Normal 4 6 2" xfId="14194" xr:uid="{00000000-0005-0000-0000-0000CB360000}"/>
    <cellStyle name="Normal 4 7" xfId="196" xr:uid="{00000000-0005-0000-0000-0000CC360000}"/>
    <cellStyle name="Normal 4 7 2" xfId="14195" xr:uid="{00000000-0005-0000-0000-0000CD360000}"/>
    <cellStyle name="Normal 4 8" xfId="197" xr:uid="{00000000-0005-0000-0000-0000CE360000}"/>
    <cellStyle name="Normal 4 8 2" xfId="14196" xr:uid="{00000000-0005-0000-0000-0000CF360000}"/>
    <cellStyle name="Normal 4 9" xfId="198" xr:uid="{00000000-0005-0000-0000-0000D0360000}"/>
    <cellStyle name="Normal 4 9 2" xfId="14197" xr:uid="{00000000-0005-0000-0000-0000D1360000}"/>
    <cellStyle name="Normal 4_~4991161" xfId="14198" xr:uid="{00000000-0005-0000-0000-0000D2360000}"/>
    <cellStyle name="Normal 40" xfId="14199" xr:uid="{00000000-0005-0000-0000-0000D3360000}"/>
    <cellStyle name="Normal 40 2" xfId="14200" xr:uid="{00000000-0005-0000-0000-0000D4360000}"/>
    <cellStyle name="Normal 40 2 2" xfId="14201" xr:uid="{00000000-0005-0000-0000-0000D5360000}"/>
    <cellStyle name="Normal 40 2 3" xfId="14202" xr:uid="{00000000-0005-0000-0000-0000D6360000}"/>
    <cellStyle name="Normal 40_DEVOLUÇÃO DE COMPETENCIA" xfId="14203" xr:uid="{00000000-0005-0000-0000-0000D7360000}"/>
    <cellStyle name="Normal 41" xfId="14204" xr:uid="{00000000-0005-0000-0000-0000D8360000}"/>
    <cellStyle name="Normal 41 10" xfId="14205" xr:uid="{00000000-0005-0000-0000-0000D9360000}"/>
    <cellStyle name="Normal 41 10 2" xfId="14206" xr:uid="{00000000-0005-0000-0000-0000DA360000}"/>
    <cellStyle name="Normal 41 11" xfId="14207" xr:uid="{00000000-0005-0000-0000-0000DB360000}"/>
    <cellStyle name="Normal 41 2" xfId="14208" xr:uid="{00000000-0005-0000-0000-0000DC360000}"/>
    <cellStyle name="Normal 41 2 2" xfId="14209" xr:uid="{00000000-0005-0000-0000-0000DD360000}"/>
    <cellStyle name="Normal 41 3" xfId="14210" xr:uid="{00000000-0005-0000-0000-0000DE360000}"/>
    <cellStyle name="Normal 41 3 2" xfId="14211" xr:uid="{00000000-0005-0000-0000-0000DF360000}"/>
    <cellStyle name="Normal 41 4" xfId="14212" xr:uid="{00000000-0005-0000-0000-0000E0360000}"/>
    <cellStyle name="Normal 41 4 2" xfId="14213" xr:uid="{00000000-0005-0000-0000-0000E1360000}"/>
    <cellStyle name="Normal 41 5" xfId="14214" xr:uid="{00000000-0005-0000-0000-0000E2360000}"/>
    <cellStyle name="Normal 41 5 2" xfId="14215" xr:uid="{00000000-0005-0000-0000-0000E3360000}"/>
    <cellStyle name="Normal 41 6" xfId="14216" xr:uid="{00000000-0005-0000-0000-0000E4360000}"/>
    <cellStyle name="Normal 41 6 2" xfId="14217" xr:uid="{00000000-0005-0000-0000-0000E5360000}"/>
    <cellStyle name="Normal 41 7" xfId="14218" xr:uid="{00000000-0005-0000-0000-0000E6360000}"/>
    <cellStyle name="Normal 41 7 2" xfId="14219" xr:uid="{00000000-0005-0000-0000-0000E7360000}"/>
    <cellStyle name="Normal 41 8" xfId="14220" xr:uid="{00000000-0005-0000-0000-0000E8360000}"/>
    <cellStyle name="Normal 41 8 2" xfId="14221" xr:uid="{00000000-0005-0000-0000-0000E9360000}"/>
    <cellStyle name="Normal 41 9" xfId="14222" xr:uid="{00000000-0005-0000-0000-0000EA360000}"/>
    <cellStyle name="Normal 41 9 2" xfId="14223" xr:uid="{00000000-0005-0000-0000-0000EB360000}"/>
    <cellStyle name="Normal 41_DEVOLUÇÃO DE COMPETENCIA" xfId="14224" xr:uid="{00000000-0005-0000-0000-0000EC360000}"/>
    <cellStyle name="Normal 42" xfId="14225" xr:uid="{00000000-0005-0000-0000-0000ED360000}"/>
    <cellStyle name="Normal 42 10" xfId="14226" xr:uid="{00000000-0005-0000-0000-0000EE360000}"/>
    <cellStyle name="Normal 42 10 2" xfId="14227" xr:uid="{00000000-0005-0000-0000-0000EF360000}"/>
    <cellStyle name="Normal 42 11" xfId="14228" xr:uid="{00000000-0005-0000-0000-0000F0360000}"/>
    <cellStyle name="Normal 42 2" xfId="14229" xr:uid="{00000000-0005-0000-0000-0000F1360000}"/>
    <cellStyle name="Normal 42 2 2" xfId="14230" xr:uid="{00000000-0005-0000-0000-0000F2360000}"/>
    <cellStyle name="Normal 42 3" xfId="14231" xr:uid="{00000000-0005-0000-0000-0000F3360000}"/>
    <cellStyle name="Normal 42 3 2" xfId="14232" xr:uid="{00000000-0005-0000-0000-0000F4360000}"/>
    <cellStyle name="Normal 42 4" xfId="14233" xr:uid="{00000000-0005-0000-0000-0000F5360000}"/>
    <cellStyle name="Normal 42 4 2" xfId="14234" xr:uid="{00000000-0005-0000-0000-0000F6360000}"/>
    <cellStyle name="Normal 42 5" xfId="14235" xr:uid="{00000000-0005-0000-0000-0000F7360000}"/>
    <cellStyle name="Normal 42 5 2" xfId="14236" xr:uid="{00000000-0005-0000-0000-0000F8360000}"/>
    <cellStyle name="Normal 42 6" xfId="14237" xr:uid="{00000000-0005-0000-0000-0000F9360000}"/>
    <cellStyle name="Normal 42 6 2" xfId="14238" xr:uid="{00000000-0005-0000-0000-0000FA360000}"/>
    <cellStyle name="Normal 42 7" xfId="14239" xr:uid="{00000000-0005-0000-0000-0000FB360000}"/>
    <cellStyle name="Normal 42 7 2" xfId="14240" xr:uid="{00000000-0005-0000-0000-0000FC360000}"/>
    <cellStyle name="Normal 42 8" xfId="14241" xr:uid="{00000000-0005-0000-0000-0000FD360000}"/>
    <cellStyle name="Normal 42 8 2" xfId="14242" xr:uid="{00000000-0005-0000-0000-0000FE360000}"/>
    <cellStyle name="Normal 42 9" xfId="14243" xr:uid="{00000000-0005-0000-0000-0000FF360000}"/>
    <cellStyle name="Normal 42 9 2" xfId="14244" xr:uid="{00000000-0005-0000-0000-000000370000}"/>
    <cellStyle name="Normal 42_DEVOLUÇÃO DE COMPETENCIA" xfId="14245" xr:uid="{00000000-0005-0000-0000-000001370000}"/>
    <cellStyle name="Normal 43" xfId="14246" xr:uid="{00000000-0005-0000-0000-000002370000}"/>
    <cellStyle name="Normal 43 2" xfId="14247" xr:uid="{00000000-0005-0000-0000-000003370000}"/>
    <cellStyle name="Normal 43_DEVOLUÇÃO DE COMPETENCIA" xfId="14248" xr:uid="{00000000-0005-0000-0000-000004370000}"/>
    <cellStyle name="Normal 44" xfId="14249" xr:uid="{00000000-0005-0000-0000-000005370000}"/>
    <cellStyle name="Normal 44 10" xfId="14250" xr:uid="{00000000-0005-0000-0000-000006370000}"/>
    <cellStyle name="Normal 44 10 2" xfId="14251" xr:uid="{00000000-0005-0000-0000-000007370000}"/>
    <cellStyle name="Normal 44 11" xfId="14252" xr:uid="{00000000-0005-0000-0000-000008370000}"/>
    <cellStyle name="Normal 44 2" xfId="14253" xr:uid="{00000000-0005-0000-0000-000009370000}"/>
    <cellStyle name="Normal 44 2 2" xfId="14254" xr:uid="{00000000-0005-0000-0000-00000A370000}"/>
    <cellStyle name="Normal 44 3" xfId="14255" xr:uid="{00000000-0005-0000-0000-00000B370000}"/>
    <cellStyle name="Normal 44 3 2" xfId="14256" xr:uid="{00000000-0005-0000-0000-00000C370000}"/>
    <cellStyle name="Normal 44 4" xfId="14257" xr:uid="{00000000-0005-0000-0000-00000D370000}"/>
    <cellStyle name="Normal 44 4 2" xfId="14258" xr:uid="{00000000-0005-0000-0000-00000E370000}"/>
    <cellStyle name="Normal 44 5" xfId="14259" xr:uid="{00000000-0005-0000-0000-00000F370000}"/>
    <cellStyle name="Normal 44 5 2" xfId="14260" xr:uid="{00000000-0005-0000-0000-000010370000}"/>
    <cellStyle name="Normal 44 6" xfId="14261" xr:uid="{00000000-0005-0000-0000-000011370000}"/>
    <cellStyle name="Normal 44 6 2" xfId="14262" xr:uid="{00000000-0005-0000-0000-000012370000}"/>
    <cellStyle name="Normal 44 7" xfId="14263" xr:uid="{00000000-0005-0000-0000-000013370000}"/>
    <cellStyle name="Normal 44 7 2" xfId="14264" xr:uid="{00000000-0005-0000-0000-000014370000}"/>
    <cellStyle name="Normal 44 8" xfId="14265" xr:uid="{00000000-0005-0000-0000-000015370000}"/>
    <cellStyle name="Normal 44 8 2" xfId="14266" xr:uid="{00000000-0005-0000-0000-000016370000}"/>
    <cellStyle name="Normal 44 9" xfId="14267" xr:uid="{00000000-0005-0000-0000-000017370000}"/>
    <cellStyle name="Normal 44 9 2" xfId="14268" xr:uid="{00000000-0005-0000-0000-000018370000}"/>
    <cellStyle name="Normal 44_DEVOLUÇÃO DE COMPETENCIA" xfId="14269" xr:uid="{00000000-0005-0000-0000-000019370000}"/>
    <cellStyle name="Normal 45" xfId="14270" xr:uid="{00000000-0005-0000-0000-00001A370000}"/>
    <cellStyle name="Normal 45 10" xfId="14271" xr:uid="{00000000-0005-0000-0000-00001B370000}"/>
    <cellStyle name="Normal 45 10 2" xfId="14272" xr:uid="{00000000-0005-0000-0000-00001C370000}"/>
    <cellStyle name="Normal 45 11" xfId="14273" xr:uid="{00000000-0005-0000-0000-00001D370000}"/>
    <cellStyle name="Normal 45 2" xfId="14274" xr:uid="{00000000-0005-0000-0000-00001E370000}"/>
    <cellStyle name="Normal 45 2 2" xfId="14275" xr:uid="{00000000-0005-0000-0000-00001F370000}"/>
    <cellStyle name="Normal 45 3" xfId="14276" xr:uid="{00000000-0005-0000-0000-000020370000}"/>
    <cellStyle name="Normal 45 3 2" xfId="14277" xr:uid="{00000000-0005-0000-0000-000021370000}"/>
    <cellStyle name="Normal 45 4" xfId="14278" xr:uid="{00000000-0005-0000-0000-000022370000}"/>
    <cellStyle name="Normal 45 4 2" xfId="14279" xr:uid="{00000000-0005-0000-0000-000023370000}"/>
    <cellStyle name="Normal 45 5" xfId="14280" xr:uid="{00000000-0005-0000-0000-000024370000}"/>
    <cellStyle name="Normal 45 5 2" xfId="14281" xr:uid="{00000000-0005-0000-0000-000025370000}"/>
    <cellStyle name="Normal 45 6" xfId="14282" xr:uid="{00000000-0005-0000-0000-000026370000}"/>
    <cellStyle name="Normal 45 6 2" xfId="14283" xr:uid="{00000000-0005-0000-0000-000027370000}"/>
    <cellStyle name="Normal 45 7" xfId="14284" xr:uid="{00000000-0005-0000-0000-000028370000}"/>
    <cellStyle name="Normal 45 7 2" xfId="14285" xr:uid="{00000000-0005-0000-0000-000029370000}"/>
    <cellStyle name="Normal 45 8" xfId="14286" xr:uid="{00000000-0005-0000-0000-00002A370000}"/>
    <cellStyle name="Normal 45 8 2" xfId="14287" xr:uid="{00000000-0005-0000-0000-00002B370000}"/>
    <cellStyle name="Normal 45 9" xfId="14288" xr:uid="{00000000-0005-0000-0000-00002C370000}"/>
    <cellStyle name="Normal 45 9 2" xfId="14289" xr:uid="{00000000-0005-0000-0000-00002D370000}"/>
    <cellStyle name="Normal 45_DEVOLUÇÃO DE COMPETENCIA" xfId="14290" xr:uid="{00000000-0005-0000-0000-00002E370000}"/>
    <cellStyle name="Normal 46" xfId="14291" xr:uid="{00000000-0005-0000-0000-00002F370000}"/>
    <cellStyle name="Normal 46 10" xfId="14292" xr:uid="{00000000-0005-0000-0000-000030370000}"/>
    <cellStyle name="Normal 46 10 2" xfId="14293" xr:uid="{00000000-0005-0000-0000-000031370000}"/>
    <cellStyle name="Normal 46 11" xfId="14294" xr:uid="{00000000-0005-0000-0000-000032370000}"/>
    <cellStyle name="Normal 46 2" xfId="14295" xr:uid="{00000000-0005-0000-0000-000033370000}"/>
    <cellStyle name="Normal 46 2 2" xfId="14296" xr:uid="{00000000-0005-0000-0000-000034370000}"/>
    <cellStyle name="Normal 46 3" xfId="14297" xr:uid="{00000000-0005-0000-0000-000035370000}"/>
    <cellStyle name="Normal 46 3 2" xfId="14298" xr:uid="{00000000-0005-0000-0000-000036370000}"/>
    <cellStyle name="Normal 46 4" xfId="14299" xr:uid="{00000000-0005-0000-0000-000037370000}"/>
    <cellStyle name="Normal 46 4 2" xfId="14300" xr:uid="{00000000-0005-0000-0000-000038370000}"/>
    <cellStyle name="Normal 46 5" xfId="14301" xr:uid="{00000000-0005-0000-0000-000039370000}"/>
    <cellStyle name="Normal 46 5 2" xfId="14302" xr:uid="{00000000-0005-0000-0000-00003A370000}"/>
    <cellStyle name="Normal 46 6" xfId="14303" xr:uid="{00000000-0005-0000-0000-00003B370000}"/>
    <cellStyle name="Normal 46 6 2" xfId="14304" xr:uid="{00000000-0005-0000-0000-00003C370000}"/>
    <cellStyle name="Normal 46 7" xfId="14305" xr:uid="{00000000-0005-0000-0000-00003D370000}"/>
    <cellStyle name="Normal 46 7 2" xfId="14306" xr:uid="{00000000-0005-0000-0000-00003E370000}"/>
    <cellStyle name="Normal 46 8" xfId="14307" xr:uid="{00000000-0005-0000-0000-00003F370000}"/>
    <cellStyle name="Normal 46 8 2" xfId="14308" xr:uid="{00000000-0005-0000-0000-000040370000}"/>
    <cellStyle name="Normal 46 9" xfId="14309" xr:uid="{00000000-0005-0000-0000-000041370000}"/>
    <cellStyle name="Normal 46 9 2" xfId="14310" xr:uid="{00000000-0005-0000-0000-000042370000}"/>
    <cellStyle name="Normal 46_DEVOLUÇÃO DE COMPETENCIA" xfId="14311" xr:uid="{00000000-0005-0000-0000-000043370000}"/>
    <cellStyle name="Normal 47" xfId="14312" xr:uid="{00000000-0005-0000-0000-000044370000}"/>
    <cellStyle name="Normal 47 10" xfId="14313" xr:uid="{00000000-0005-0000-0000-000045370000}"/>
    <cellStyle name="Normal 47 10 2" xfId="14314" xr:uid="{00000000-0005-0000-0000-000046370000}"/>
    <cellStyle name="Normal 47 2" xfId="14315" xr:uid="{00000000-0005-0000-0000-000047370000}"/>
    <cellStyle name="Normal 47 2 2" xfId="14316" xr:uid="{00000000-0005-0000-0000-000048370000}"/>
    <cellStyle name="Normal 47 3" xfId="14317" xr:uid="{00000000-0005-0000-0000-000049370000}"/>
    <cellStyle name="Normal 47 3 2" xfId="14318" xr:uid="{00000000-0005-0000-0000-00004A370000}"/>
    <cellStyle name="Normal 47 4" xfId="14319" xr:uid="{00000000-0005-0000-0000-00004B370000}"/>
    <cellStyle name="Normal 47 4 2" xfId="14320" xr:uid="{00000000-0005-0000-0000-00004C370000}"/>
    <cellStyle name="Normal 47 5" xfId="14321" xr:uid="{00000000-0005-0000-0000-00004D370000}"/>
    <cellStyle name="Normal 47 5 2" xfId="14322" xr:uid="{00000000-0005-0000-0000-00004E370000}"/>
    <cellStyle name="Normal 47 6" xfId="14323" xr:uid="{00000000-0005-0000-0000-00004F370000}"/>
    <cellStyle name="Normal 47 6 2" xfId="14324" xr:uid="{00000000-0005-0000-0000-000050370000}"/>
    <cellStyle name="Normal 47 7" xfId="14325" xr:uid="{00000000-0005-0000-0000-000051370000}"/>
    <cellStyle name="Normal 47 7 2" xfId="14326" xr:uid="{00000000-0005-0000-0000-000052370000}"/>
    <cellStyle name="Normal 47 8" xfId="14327" xr:uid="{00000000-0005-0000-0000-000053370000}"/>
    <cellStyle name="Normal 47 8 2" xfId="14328" xr:uid="{00000000-0005-0000-0000-000054370000}"/>
    <cellStyle name="Normal 47 9" xfId="14329" xr:uid="{00000000-0005-0000-0000-000055370000}"/>
    <cellStyle name="Normal 47 9 2" xfId="14330" xr:uid="{00000000-0005-0000-0000-000056370000}"/>
    <cellStyle name="Normal 47_DEVOLUÇÃO DE COMPETENCIA" xfId="14331" xr:uid="{00000000-0005-0000-0000-000057370000}"/>
    <cellStyle name="Normal 48" xfId="14332" xr:uid="{00000000-0005-0000-0000-000058370000}"/>
    <cellStyle name="Normal 48 2" xfId="14333" xr:uid="{00000000-0005-0000-0000-000059370000}"/>
    <cellStyle name="Normal 48_DEVOLUÇÃO DE COMPETENCIA" xfId="14334" xr:uid="{00000000-0005-0000-0000-00005A370000}"/>
    <cellStyle name="Normal 49" xfId="14335" xr:uid="{00000000-0005-0000-0000-00005B370000}"/>
    <cellStyle name="Normal 49 2" xfId="14336" xr:uid="{00000000-0005-0000-0000-00005C370000}"/>
    <cellStyle name="Normal 5" xfId="736" xr:uid="{00000000-0005-0000-0000-00005D370000}"/>
    <cellStyle name="Normal 5 10" xfId="14337" xr:uid="{00000000-0005-0000-0000-00005E370000}"/>
    <cellStyle name="Normal 5 10 2" xfId="14338" xr:uid="{00000000-0005-0000-0000-00005F370000}"/>
    <cellStyle name="Normal 5 11" xfId="14339" xr:uid="{00000000-0005-0000-0000-000060370000}"/>
    <cellStyle name="Normal 5 2" xfId="737" xr:uid="{00000000-0005-0000-0000-000061370000}"/>
    <cellStyle name="Normal 5 2 2" xfId="14340" xr:uid="{00000000-0005-0000-0000-000062370000}"/>
    <cellStyle name="Normal 5 2_DEVOLUÇÃO DE COMPETENCIA" xfId="14341" xr:uid="{00000000-0005-0000-0000-000063370000}"/>
    <cellStyle name="Normal 5 3" xfId="738" xr:uid="{00000000-0005-0000-0000-000064370000}"/>
    <cellStyle name="Normal 5 3 2" xfId="14342" xr:uid="{00000000-0005-0000-0000-000065370000}"/>
    <cellStyle name="Normal 5 4" xfId="14343" xr:uid="{00000000-0005-0000-0000-000066370000}"/>
    <cellStyle name="Normal 5 4 2" xfId="14344" xr:uid="{00000000-0005-0000-0000-000067370000}"/>
    <cellStyle name="Normal 5 4 2 2" xfId="14345" xr:uid="{00000000-0005-0000-0000-000068370000}"/>
    <cellStyle name="Normal 5 4 2 3" xfId="14346" xr:uid="{00000000-0005-0000-0000-000069370000}"/>
    <cellStyle name="Normal 5 4_DEVOLUÇÃO DE COMPETENCIA" xfId="14347" xr:uid="{00000000-0005-0000-0000-00006A370000}"/>
    <cellStyle name="Normal 5 5" xfId="14348" xr:uid="{00000000-0005-0000-0000-00006B370000}"/>
    <cellStyle name="Normal 5 5 2" xfId="14349" xr:uid="{00000000-0005-0000-0000-00006C370000}"/>
    <cellStyle name="Normal 5 6" xfId="14350" xr:uid="{00000000-0005-0000-0000-00006D370000}"/>
    <cellStyle name="Normal 5 6 2" xfId="14351" xr:uid="{00000000-0005-0000-0000-00006E370000}"/>
    <cellStyle name="Normal 5 7" xfId="14352" xr:uid="{00000000-0005-0000-0000-00006F370000}"/>
    <cellStyle name="Normal 5 7 2" xfId="14353" xr:uid="{00000000-0005-0000-0000-000070370000}"/>
    <cellStyle name="Normal 5 8" xfId="14354" xr:uid="{00000000-0005-0000-0000-000071370000}"/>
    <cellStyle name="Normal 5 8 2" xfId="14355" xr:uid="{00000000-0005-0000-0000-000072370000}"/>
    <cellStyle name="Normal 5 9" xfId="14356" xr:uid="{00000000-0005-0000-0000-000073370000}"/>
    <cellStyle name="Normal 5 9 2" xfId="14357" xr:uid="{00000000-0005-0000-0000-000074370000}"/>
    <cellStyle name="Normal 5_~4991161" xfId="14358" xr:uid="{00000000-0005-0000-0000-000075370000}"/>
    <cellStyle name="Normal 50" xfId="14359" xr:uid="{00000000-0005-0000-0000-000076370000}"/>
    <cellStyle name="Normal 50 10" xfId="14360" xr:uid="{00000000-0005-0000-0000-000077370000}"/>
    <cellStyle name="Normal 50 10 2" xfId="14361" xr:uid="{00000000-0005-0000-0000-000078370000}"/>
    <cellStyle name="Normal 50 11" xfId="14362" xr:uid="{00000000-0005-0000-0000-000079370000}"/>
    <cellStyle name="Normal 50 2" xfId="14363" xr:uid="{00000000-0005-0000-0000-00007A370000}"/>
    <cellStyle name="Normal 50 2 2" xfId="14364" xr:uid="{00000000-0005-0000-0000-00007B370000}"/>
    <cellStyle name="Normal 50 3" xfId="14365" xr:uid="{00000000-0005-0000-0000-00007C370000}"/>
    <cellStyle name="Normal 50 3 2" xfId="14366" xr:uid="{00000000-0005-0000-0000-00007D370000}"/>
    <cellStyle name="Normal 50 4" xfId="14367" xr:uid="{00000000-0005-0000-0000-00007E370000}"/>
    <cellStyle name="Normal 50 4 2" xfId="14368" xr:uid="{00000000-0005-0000-0000-00007F370000}"/>
    <cellStyle name="Normal 50 5" xfId="14369" xr:uid="{00000000-0005-0000-0000-000080370000}"/>
    <cellStyle name="Normal 50 5 2" xfId="14370" xr:uid="{00000000-0005-0000-0000-000081370000}"/>
    <cellStyle name="Normal 50 6" xfId="14371" xr:uid="{00000000-0005-0000-0000-000082370000}"/>
    <cellStyle name="Normal 50 6 2" xfId="14372" xr:uid="{00000000-0005-0000-0000-000083370000}"/>
    <cellStyle name="Normal 50 7" xfId="14373" xr:uid="{00000000-0005-0000-0000-000084370000}"/>
    <cellStyle name="Normal 50 7 2" xfId="14374" xr:uid="{00000000-0005-0000-0000-000085370000}"/>
    <cellStyle name="Normal 50 8" xfId="14375" xr:uid="{00000000-0005-0000-0000-000086370000}"/>
    <cellStyle name="Normal 50 8 2" xfId="14376" xr:uid="{00000000-0005-0000-0000-000087370000}"/>
    <cellStyle name="Normal 50 9" xfId="14377" xr:uid="{00000000-0005-0000-0000-000088370000}"/>
    <cellStyle name="Normal 50 9 2" xfId="14378" xr:uid="{00000000-0005-0000-0000-000089370000}"/>
    <cellStyle name="Normal 50_2011 TP Budget_S2 FINAL old excel" xfId="14379" xr:uid="{00000000-0005-0000-0000-00008A370000}"/>
    <cellStyle name="Normal 51" xfId="14380" xr:uid="{00000000-0005-0000-0000-00008B370000}"/>
    <cellStyle name="Normal 51 2" xfId="14381" xr:uid="{00000000-0005-0000-0000-00008C370000}"/>
    <cellStyle name="Normal 52" xfId="14382" xr:uid="{00000000-0005-0000-0000-00008D370000}"/>
    <cellStyle name="Normal 52 2" xfId="14383" xr:uid="{00000000-0005-0000-0000-00008E370000}"/>
    <cellStyle name="Normal 52_DEVOLUÇÃO DE COMPETENCIA" xfId="14384" xr:uid="{00000000-0005-0000-0000-00008F370000}"/>
    <cellStyle name="Normal 53" xfId="14385" xr:uid="{00000000-0005-0000-0000-000090370000}"/>
    <cellStyle name="Normal 54" xfId="14386" xr:uid="{00000000-0005-0000-0000-000091370000}"/>
    <cellStyle name="Normal 54 2" xfId="14387" xr:uid="{00000000-0005-0000-0000-000092370000}"/>
    <cellStyle name="Normal 55" xfId="14388" xr:uid="{00000000-0005-0000-0000-000093370000}"/>
    <cellStyle name="Normal 56" xfId="14389" xr:uid="{00000000-0005-0000-0000-000094370000}"/>
    <cellStyle name="Normal 57" xfId="14390" xr:uid="{00000000-0005-0000-0000-000095370000}"/>
    <cellStyle name="Normal 57 2" xfId="14391" xr:uid="{00000000-0005-0000-0000-000096370000}"/>
    <cellStyle name="Normal 58" xfId="14392" xr:uid="{00000000-0005-0000-0000-000097370000}"/>
    <cellStyle name="Normal 58 2" xfId="14393" xr:uid="{00000000-0005-0000-0000-000098370000}"/>
    <cellStyle name="Normal 58 3" xfId="14394" xr:uid="{00000000-0005-0000-0000-000099370000}"/>
    <cellStyle name="Normal 58 4" xfId="14395" xr:uid="{00000000-0005-0000-0000-00009A370000}"/>
    <cellStyle name="Normal 58 5" xfId="14396" xr:uid="{00000000-0005-0000-0000-00009B370000}"/>
    <cellStyle name="Normal 58_2011 TP Budget_S2 FINAL old excel" xfId="14397" xr:uid="{00000000-0005-0000-0000-00009C370000}"/>
    <cellStyle name="Normal 59" xfId="14398" xr:uid="{00000000-0005-0000-0000-00009D370000}"/>
    <cellStyle name="Normal 59 2" xfId="14399" xr:uid="{00000000-0005-0000-0000-00009E370000}"/>
    <cellStyle name="Normal 59 3" xfId="14400" xr:uid="{00000000-0005-0000-0000-00009F370000}"/>
    <cellStyle name="Normal 59 4" xfId="14401" xr:uid="{00000000-0005-0000-0000-0000A0370000}"/>
    <cellStyle name="Normal 59 5" xfId="14402" xr:uid="{00000000-0005-0000-0000-0000A1370000}"/>
    <cellStyle name="Normal 59_2011 TP Budget_S2 FINAL old excel" xfId="14403" xr:uid="{00000000-0005-0000-0000-0000A2370000}"/>
    <cellStyle name="Normal 6" xfId="199" xr:uid="{00000000-0005-0000-0000-0000A3370000}"/>
    <cellStyle name="Normal 6 10" xfId="200" xr:uid="{00000000-0005-0000-0000-0000A4370000}"/>
    <cellStyle name="Normal 6 10 2" xfId="14404" xr:uid="{00000000-0005-0000-0000-0000A5370000}"/>
    <cellStyle name="Normal 6 11" xfId="201" xr:uid="{00000000-0005-0000-0000-0000A6370000}"/>
    <cellStyle name="Normal 6 12" xfId="202" xr:uid="{00000000-0005-0000-0000-0000A7370000}"/>
    <cellStyle name="Normal 6 13" xfId="203" xr:uid="{00000000-0005-0000-0000-0000A8370000}"/>
    <cellStyle name="Normal 6 14" xfId="204" xr:uid="{00000000-0005-0000-0000-0000A9370000}"/>
    <cellStyle name="Normal 6 15" xfId="205" xr:uid="{00000000-0005-0000-0000-0000AA370000}"/>
    <cellStyle name="Normal 6 16" xfId="206" xr:uid="{00000000-0005-0000-0000-0000AB370000}"/>
    <cellStyle name="Normal 6 2" xfId="207" xr:uid="{00000000-0005-0000-0000-0000AC370000}"/>
    <cellStyle name="Normal 6 2 2" xfId="14405" xr:uid="{00000000-0005-0000-0000-0000AD370000}"/>
    <cellStyle name="Normal 6 2 2 2" xfId="14406" xr:uid="{00000000-0005-0000-0000-0000AE370000}"/>
    <cellStyle name="Normal 6 2 2 3" xfId="14407" xr:uid="{00000000-0005-0000-0000-0000AF370000}"/>
    <cellStyle name="Normal 6 2 2 4" xfId="14408" xr:uid="{00000000-0005-0000-0000-0000B0370000}"/>
    <cellStyle name="Normal 6 2 2 5" xfId="14409" xr:uid="{00000000-0005-0000-0000-0000B1370000}"/>
    <cellStyle name="Normal 6 2 3" xfId="14410" xr:uid="{00000000-0005-0000-0000-0000B2370000}"/>
    <cellStyle name="Normal 6 2 3 2" xfId="14411" xr:uid="{00000000-0005-0000-0000-0000B3370000}"/>
    <cellStyle name="Normal 6 2_DEVOLUÇÃO DE COMPETENCIA" xfId="14412" xr:uid="{00000000-0005-0000-0000-0000B4370000}"/>
    <cellStyle name="Normal 6 3" xfId="208" xr:uid="{00000000-0005-0000-0000-0000B5370000}"/>
    <cellStyle name="Normal 6 3 2" xfId="14413" xr:uid="{00000000-0005-0000-0000-0000B6370000}"/>
    <cellStyle name="Normal 6 4" xfId="209" xr:uid="{00000000-0005-0000-0000-0000B7370000}"/>
    <cellStyle name="Normal 6 4 2" xfId="14414" xr:uid="{00000000-0005-0000-0000-0000B8370000}"/>
    <cellStyle name="Normal 6 5" xfId="210" xr:uid="{00000000-0005-0000-0000-0000B9370000}"/>
    <cellStyle name="Normal 6 5 2" xfId="14415" xr:uid="{00000000-0005-0000-0000-0000BA370000}"/>
    <cellStyle name="Normal 6 6" xfId="211" xr:uid="{00000000-0005-0000-0000-0000BB370000}"/>
    <cellStyle name="Normal 6 6 2" xfId="14416" xr:uid="{00000000-0005-0000-0000-0000BC370000}"/>
    <cellStyle name="Normal 6 7" xfId="212" xr:uid="{00000000-0005-0000-0000-0000BD370000}"/>
    <cellStyle name="Normal 6 7 2" xfId="14417" xr:uid="{00000000-0005-0000-0000-0000BE370000}"/>
    <cellStyle name="Normal 6 8" xfId="213" xr:uid="{00000000-0005-0000-0000-0000BF370000}"/>
    <cellStyle name="Normal 6 8 2" xfId="14418" xr:uid="{00000000-0005-0000-0000-0000C0370000}"/>
    <cellStyle name="Normal 6 9" xfId="214" xr:uid="{00000000-0005-0000-0000-0000C1370000}"/>
    <cellStyle name="Normal 6 9 2" xfId="14419" xr:uid="{00000000-0005-0000-0000-0000C2370000}"/>
    <cellStyle name="Normal 6_~4991161" xfId="14420" xr:uid="{00000000-0005-0000-0000-0000C3370000}"/>
    <cellStyle name="Normal 60" xfId="14421" xr:uid="{00000000-0005-0000-0000-0000C4370000}"/>
    <cellStyle name="Normal 61" xfId="14422" xr:uid="{00000000-0005-0000-0000-0000C5370000}"/>
    <cellStyle name="Normal 61 2" xfId="14423" xr:uid="{00000000-0005-0000-0000-0000C6370000}"/>
    <cellStyle name="Normal 61 2 2" xfId="14424" xr:uid="{00000000-0005-0000-0000-0000C7370000}"/>
    <cellStyle name="Normal 61 2 2 2" xfId="14425" xr:uid="{00000000-0005-0000-0000-0000C8370000}"/>
    <cellStyle name="Normal 61 2 3" xfId="14426" xr:uid="{00000000-0005-0000-0000-0000C9370000}"/>
    <cellStyle name="Normal 61 3" xfId="14427" xr:uid="{00000000-0005-0000-0000-0000CA370000}"/>
    <cellStyle name="Normal 61 3 2" xfId="14428" xr:uid="{00000000-0005-0000-0000-0000CB370000}"/>
    <cellStyle name="Normal 61 4" xfId="14429" xr:uid="{00000000-0005-0000-0000-0000CC370000}"/>
    <cellStyle name="Normal 61 5" xfId="14430" xr:uid="{00000000-0005-0000-0000-0000CD370000}"/>
    <cellStyle name="Normal 62" xfId="14431" xr:uid="{00000000-0005-0000-0000-0000CE370000}"/>
    <cellStyle name="Normal 62 10" xfId="14432" xr:uid="{00000000-0005-0000-0000-0000CF370000}"/>
    <cellStyle name="Normal 62 11" xfId="14433" xr:uid="{00000000-0005-0000-0000-0000D0370000}"/>
    <cellStyle name="Normal 62 2" xfId="14434" xr:uid="{00000000-0005-0000-0000-0000D1370000}"/>
    <cellStyle name="Normal 62 2 2" xfId="14435" xr:uid="{00000000-0005-0000-0000-0000D2370000}"/>
    <cellStyle name="Normal 62 2 2 2" xfId="14436" xr:uid="{00000000-0005-0000-0000-0000D3370000}"/>
    <cellStyle name="Normal 62 2 3" xfId="14437" xr:uid="{00000000-0005-0000-0000-0000D4370000}"/>
    <cellStyle name="Normal 62 3" xfId="14438" xr:uid="{00000000-0005-0000-0000-0000D5370000}"/>
    <cellStyle name="Normal 62 3 2" xfId="14439" xr:uid="{00000000-0005-0000-0000-0000D6370000}"/>
    <cellStyle name="Normal 62 3 2 2" xfId="14440" xr:uid="{00000000-0005-0000-0000-0000D7370000}"/>
    <cellStyle name="Normal 62 3 3" xfId="14441" xr:uid="{00000000-0005-0000-0000-0000D8370000}"/>
    <cellStyle name="Normal 62 4" xfId="14442" xr:uid="{00000000-0005-0000-0000-0000D9370000}"/>
    <cellStyle name="Normal 62 4 2" xfId="14443" xr:uid="{00000000-0005-0000-0000-0000DA370000}"/>
    <cellStyle name="Normal 62 5" xfId="14444" xr:uid="{00000000-0005-0000-0000-0000DB370000}"/>
    <cellStyle name="Normal 62 6" xfId="14445" xr:uid="{00000000-0005-0000-0000-0000DC370000}"/>
    <cellStyle name="Normal 62 6 2" xfId="14446" xr:uid="{00000000-0005-0000-0000-0000DD370000}"/>
    <cellStyle name="Normal 62 7" xfId="14447" xr:uid="{00000000-0005-0000-0000-0000DE370000}"/>
    <cellStyle name="Normal 62 7 2" xfId="14448" xr:uid="{00000000-0005-0000-0000-0000DF370000}"/>
    <cellStyle name="Normal 62 8" xfId="14449" xr:uid="{00000000-0005-0000-0000-0000E0370000}"/>
    <cellStyle name="Normal 62 8 2" xfId="14450" xr:uid="{00000000-0005-0000-0000-0000E1370000}"/>
    <cellStyle name="Normal 62 9" xfId="14451" xr:uid="{00000000-0005-0000-0000-0000E2370000}"/>
    <cellStyle name="Normal 62 9 2" xfId="14452" xr:uid="{00000000-0005-0000-0000-0000E3370000}"/>
    <cellStyle name="Normal 63" xfId="14453" xr:uid="{00000000-0005-0000-0000-0000E4370000}"/>
    <cellStyle name="Normal 63 2" xfId="14454" xr:uid="{00000000-0005-0000-0000-0000E5370000}"/>
    <cellStyle name="Normal 63 2 2" xfId="14455" xr:uid="{00000000-0005-0000-0000-0000E6370000}"/>
    <cellStyle name="Normal 63 2 2 2" xfId="14456" xr:uid="{00000000-0005-0000-0000-0000E7370000}"/>
    <cellStyle name="Normal 63 2 3" xfId="14457" xr:uid="{00000000-0005-0000-0000-0000E8370000}"/>
    <cellStyle name="Normal 63 3" xfId="14458" xr:uid="{00000000-0005-0000-0000-0000E9370000}"/>
    <cellStyle name="Normal 63 3 2" xfId="14459" xr:uid="{00000000-0005-0000-0000-0000EA370000}"/>
    <cellStyle name="Normal 63 4" xfId="14460" xr:uid="{00000000-0005-0000-0000-0000EB370000}"/>
    <cellStyle name="Normal 63 4 2" xfId="14461" xr:uid="{00000000-0005-0000-0000-0000EC370000}"/>
    <cellStyle name="Normal 63 5" xfId="14462" xr:uid="{00000000-0005-0000-0000-0000ED370000}"/>
    <cellStyle name="Normal 63 5 2" xfId="14463" xr:uid="{00000000-0005-0000-0000-0000EE370000}"/>
    <cellStyle name="Normal 63 6" xfId="14464" xr:uid="{00000000-0005-0000-0000-0000EF370000}"/>
    <cellStyle name="Normal 63 6 2" xfId="14465" xr:uid="{00000000-0005-0000-0000-0000F0370000}"/>
    <cellStyle name="Normal 63 7" xfId="14466" xr:uid="{00000000-0005-0000-0000-0000F1370000}"/>
    <cellStyle name="Normal 63 7 2" xfId="14467" xr:uid="{00000000-0005-0000-0000-0000F2370000}"/>
    <cellStyle name="Normal 63 8" xfId="14468" xr:uid="{00000000-0005-0000-0000-0000F3370000}"/>
    <cellStyle name="Normal 63 9" xfId="14469" xr:uid="{00000000-0005-0000-0000-0000F4370000}"/>
    <cellStyle name="Normal 64" xfId="14470" xr:uid="{00000000-0005-0000-0000-0000F5370000}"/>
    <cellStyle name="Normal 64 2" xfId="14471" xr:uid="{00000000-0005-0000-0000-0000F6370000}"/>
    <cellStyle name="Normal 64 2 2" xfId="14472" xr:uid="{00000000-0005-0000-0000-0000F7370000}"/>
    <cellStyle name="Normal 64 3" xfId="14473" xr:uid="{00000000-0005-0000-0000-0000F8370000}"/>
    <cellStyle name="Normal 65" xfId="14474" xr:uid="{00000000-0005-0000-0000-0000F9370000}"/>
    <cellStyle name="Normal 65 2" xfId="14475" xr:uid="{00000000-0005-0000-0000-0000FA370000}"/>
    <cellStyle name="Normal 65 2 2" xfId="14476" xr:uid="{00000000-0005-0000-0000-0000FB370000}"/>
    <cellStyle name="Normal 65 3" xfId="14477" xr:uid="{00000000-0005-0000-0000-0000FC370000}"/>
    <cellStyle name="Normal 65 3 2" xfId="14478" xr:uid="{00000000-0005-0000-0000-0000FD370000}"/>
    <cellStyle name="Normal 65 3 3" xfId="14479" xr:uid="{00000000-0005-0000-0000-0000FE370000}"/>
    <cellStyle name="Normal 65 4" xfId="14480" xr:uid="{00000000-0005-0000-0000-0000FF370000}"/>
    <cellStyle name="Normal 65 4 2" xfId="14481" xr:uid="{00000000-0005-0000-0000-000000380000}"/>
    <cellStyle name="Normal 65 5" xfId="14482" xr:uid="{00000000-0005-0000-0000-000001380000}"/>
    <cellStyle name="Normal 65 6" xfId="14483" xr:uid="{00000000-0005-0000-0000-000002380000}"/>
    <cellStyle name="Normal 65 7" xfId="14484" xr:uid="{00000000-0005-0000-0000-000003380000}"/>
    <cellStyle name="Normal 66" xfId="14485" xr:uid="{00000000-0005-0000-0000-000004380000}"/>
    <cellStyle name="Normal 66 2" xfId="14486" xr:uid="{00000000-0005-0000-0000-000005380000}"/>
    <cellStyle name="Normal 66 2 2" xfId="14487" xr:uid="{00000000-0005-0000-0000-000006380000}"/>
    <cellStyle name="Normal 66 3" xfId="14488" xr:uid="{00000000-0005-0000-0000-000007380000}"/>
    <cellStyle name="Normal 66 4" xfId="14489" xr:uid="{00000000-0005-0000-0000-000008380000}"/>
    <cellStyle name="Normal 67" xfId="14490" xr:uid="{00000000-0005-0000-0000-000009380000}"/>
    <cellStyle name="Normal 67 2" xfId="14491" xr:uid="{00000000-0005-0000-0000-00000A380000}"/>
    <cellStyle name="Normal 67 2 2" xfId="14492" xr:uid="{00000000-0005-0000-0000-00000B380000}"/>
    <cellStyle name="Normal 67 3" xfId="14493" xr:uid="{00000000-0005-0000-0000-00000C380000}"/>
    <cellStyle name="Normal 67 3 2" xfId="14494" xr:uid="{00000000-0005-0000-0000-00000D380000}"/>
    <cellStyle name="Normal 67 4" xfId="14495" xr:uid="{00000000-0005-0000-0000-00000E380000}"/>
    <cellStyle name="Normal 67 5" xfId="14496" xr:uid="{00000000-0005-0000-0000-00000F380000}"/>
    <cellStyle name="Normal 67 7" xfId="14497" xr:uid="{00000000-0005-0000-0000-000010380000}"/>
    <cellStyle name="Normal 68" xfId="14498" xr:uid="{00000000-0005-0000-0000-000011380000}"/>
    <cellStyle name="Normal 68 2" xfId="14499" xr:uid="{00000000-0005-0000-0000-000012380000}"/>
    <cellStyle name="Normal 68 2 2" xfId="14500" xr:uid="{00000000-0005-0000-0000-000013380000}"/>
    <cellStyle name="Normal 68 3" xfId="14501" xr:uid="{00000000-0005-0000-0000-000014380000}"/>
    <cellStyle name="Normal 68 3 2" xfId="14502" xr:uid="{00000000-0005-0000-0000-000015380000}"/>
    <cellStyle name="Normal 68 4" xfId="14503" xr:uid="{00000000-0005-0000-0000-000016380000}"/>
    <cellStyle name="Normal 69" xfId="14504" xr:uid="{00000000-0005-0000-0000-000017380000}"/>
    <cellStyle name="Normal 69 2" xfId="14505" xr:uid="{00000000-0005-0000-0000-000018380000}"/>
    <cellStyle name="Normal 69 3" xfId="14506" xr:uid="{00000000-0005-0000-0000-000019380000}"/>
    <cellStyle name="Normal 7" xfId="739" xr:uid="{00000000-0005-0000-0000-00001A380000}"/>
    <cellStyle name="Normal 7 10" xfId="14507" xr:uid="{00000000-0005-0000-0000-00001B380000}"/>
    <cellStyle name="Normal 7 10 2" xfId="14508" xr:uid="{00000000-0005-0000-0000-00001C380000}"/>
    <cellStyle name="Normal 7 11" xfId="14509" xr:uid="{00000000-0005-0000-0000-00001D380000}"/>
    <cellStyle name="Normal 7 2" xfId="14510" xr:uid="{00000000-0005-0000-0000-00001E380000}"/>
    <cellStyle name="Normal 7 2 2" xfId="14511" xr:uid="{00000000-0005-0000-0000-00001F380000}"/>
    <cellStyle name="Normal 7 2 2 2" xfId="14512" xr:uid="{00000000-0005-0000-0000-000020380000}"/>
    <cellStyle name="Normal 7 2 2 3" xfId="14513" xr:uid="{00000000-0005-0000-0000-000021380000}"/>
    <cellStyle name="Normal 7 2 2 4" xfId="14514" xr:uid="{00000000-0005-0000-0000-000022380000}"/>
    <cellStyle name="Normal 7 2 2 5" xfId="14515" xr:uid="{00000000-0005-0000-0000-000023380000}"/>
    <cellStyle name="Normal 7 2 3" xfId="14516" xr:uid="{00000000-0005-0000-0000-000024380000}"/>
    <cellStyle name="Normal 7 2 3 2" xfId="14517" xr:uid="{00000000-0005-0000-0000-000025380000}"/>
    <cellStyle name="Normal 7 2_DEVOLUÇÃO DE COMPETENCIA" xfId="14518" xr:uid="{00000000-0005-0000-0000-000026380000}"/>
    <cellStyle name="Normal 7 3" xfId="14519" xr:uid="{00000000-0005-0000-0000-000027380000}"/>
    <cellStyle name="Normal 7 3 2" xfId="14520" xr:uid="{00000000-0005-0000-0000-000028380000}"/>
    <cellStyle name="Normal 7 4" xfId="14521" xr:uid="{00000000-0005-0000-0000-000029380000}"/>
    <cellStyle name="Normal 7 4 2" xfId="14522" xr:uid="{00000000-0005-0000-0000-00002A380000}"/>
    <cellStyle name="Normal 7 5" xfId="14523" xr:uid="{00000000-0005-0000-0000-00002B380000}"/>
    <cellStyle name="Normal 7 5 2" xfId="14524" xr:uid="{00000000-0005-0000-0000-00002C380000}"/>
    <cellStyle name="Normal 7 6" xfId="14525" xr:uid="{00000000-0005-0000-0000-00002D380000}"/>
    <cellStyle name="Normal 7 6 2" xfId="14526" xr:uid="{00000000-0005-0000-0000-00002E380000}"/>
    <cellStyle name="Normal 7 7" xfId="14527" xr:uid="{00000000-0005-0000-0000-00002F380000}"/>
    <cellStyle name="Normal 7 7 2" xfId="14528" xr:uid="{00000000-0005-0000-0000-000030380000}"/>
    <cellStyle name="Normal 7 8" xfId="14529" xr:uid="{00000000-0005-0000-0000-000031380000}"/>
    <cellStyle name="Normal 7 8 2" xfId="14530" xr:uid="{00000000-0005-0000-0000-000032380000}"/>
    <cellStyle name="Normal 7 9" xfId="14531" xr:uid="{00000000-0005-0000-0000-000033380000}"/>
    <cellStyle name="Normal 7 9 2" xfId="14532" xr:uid="{00000000-0005-0000-0000-000034380000}"/>
    <cellStyle name="Normal 7_03Q11 Australia US TP OB Invoice Final" xfId="14533" xr:uid="{00000000-0005-0000-0000-000035380000}"/>
    <cellStyle name="Normal 70" xfId="14534" xr:uid="{00000000-0005-0000-0000-000036380000}"/>
    <cellStyle name="Normal 70 2" xfId="14535" xr:uid="{00000000-0005-0000-0000-000037380000}"/>
    <cellStyle name="Normal 70 3" xfId="14536" xr:uid="{00000000-0005-0000-0000-000038380000}"/>
    <cellStyle name="Normal 71" xfId="14537" xr:uid="{00000000-0005-0000-0000-000039380000}"/>
    <cellStyle name="Normal 71 2" xfId="14538" xr:uid="{00000000-0005-0000-0000-00003A380000}"/>
    <cellStyle name="Normal 72" xfId="14539" xr:uid="{00000000-0005-0000-0000-00003B380000}"/>
    <cellStyle name="Normal 72 2" xfId="14540" xr:uid="{00000000-0005-0000-0000-00003C380000}"/>
    <cellStyle name="Normal 72 3" xfId="14541" xr:uid="{00000000-0005-0000-0000-00003D380000}"/>
    <cellStyle name="Normal 72 3 2" xfId="14542" xr:uid="{00000000-0005-0000-0000-00003E380000}"/>
    <cellStyle name="Normal 72 4" xfId="14543" xr:uid="{00000000-0005-0000-0000-00003F380000}"/>
    <cellStyle name="Normal 73" xfId="14544" xr:uid="{00000000-0005-0000-0000-000040380000}"/>
    <cellStyle name="Normal 73 2" xfId="14545" xr:uid="{00000000-0005-0000-0000-000041380000}"/>
    <cellStyle name="Normal 73 3" xfId="14546" xr:uid="{00000000-0005-0000-0000-000042380000}"/>
    <cellStyle name="Normal 73 4" xfId="14547" xr:uid="{00000000-0005-0000-0000-000043380000}"/>
    <cellStyle name="Normal 74" xfId="14548" xr:uid="{00000000-0005-0000-0000-000044380000}"/>
    <cellStyle name="Normal 74 2" xfId="14549" xr:uid="{00000000-0005-0000-0000-000045380000}"/>
    <cellStyle name="Normal 75" xfId="14550" xr:uid="{00000000-0005-0000-0000-000046380000}"/>
    <cellStyle name="Normal 75 2" xfId="14551" xr:uid="{00000000-0005-0000-0000-000047380000}"/>
    <cellStyle name="Normal 75 3" xfId="14552" xr:uid="{00000000-0005-0000-0000-000048380000}"/>
    <cellStyle name="Normal 75 4" xfId="14553" xr:uid="{00000000-0005-0000-0000-000049380000}"/>
    <cellStyle name="Normal 76" xfId="14554" xr:uid="{00000000-0005-0000-0000-00004A380000}"/>
    <cellStyle name="Normal 76 2" xfId="14555" xr:uid="{00000000-0005-0000-0000-00004B380000}"/>
    <cellStyle name="Normal 77" xfId="14556" xr:uid="{00000000-0005-0000-0000-00004C380000}"/>
    <cellStyle name="Normal 77 2" xfId="14557" xr:uid="{00000000-0005-0000-0000-00004D380000}"/>
    <cellStyle name="Normal 78" xfId="14558" xr:uid="{00000000-0005-0000-0000-00004E380000}"/>
    <cellStyle name="Normal 78 2" xfId="14559" xr:uid="{00000000-0005-0000-0000-00004F380000}"/>
    <cellStyle name="Normal 79" xfId="14560" xr:uid="{00000000-0005-0000-0000-000050380000}"/>
    <cellStyle name="Normal 79 2" xfId="14561" xr:uid="{00000000-0005-0000-0000-000051380000}"/>
    <cellStyle name="Normal 8" xfId="740" xr:uid="{00000000-0005-0000-0000-000052380000}"/>
    <cellStyle name="Normal 8 10" xfId="14562" xr:uid="{00000000-0005-0000-0000-000053380000}"/>
    <cellStyle name="Normal 8 11" xfId="14563" xr:uid="{00000000-0005-0000-0000-000054380000}"/>
    <cellStyle name="Normal 8 11 2" xfId="14564" xr:uid="{00000000-0005-0000-0000-000055380000}"/>
    <cellStyle name="Normal 8 12" xfId="14565" xr:uid="{00000000-0005-0000-0000-000056380000}"/>
    <cellStyle name="Normal 8 12 2" xfId="14566" xr:uid="{00000000-0005-0000-0000-000057380000}"/>
    <cellStyle name="Normal 8 2" xfId="14567" xr:uid="{00000000-0005-0000-0000-000058380000}"/>
    <cellStyle name="Normal 8 2 2" xfId="14568" xr:uid="{00000000-0005-0000-0000-000059380000}"/>
    <cellStyle name="Normal 8 2 2 2" xfId="14569" xr:uid="{00000000-0005-0000-0000-00005A380000}"/>
    <cellStyle name="Normal 8 2 2 3" xfId="14570" xr:uid="{00000000-0005-0000-0000-00005B380000}"/>
    <cellStyle name="Normal 8 2 3" xfId="14571" xr:uid="{00000000-0005-0000-0000-00005C380000}"/>
    <cellStyle name="Normal 8 2 3 2" xfId="14572" xr:uid="{00000000-0005-0000-0000-00005D380000}"/>
    <cellStyle name="Normal 8 2 3 3" xfId="14573" xr:uid="{00000000-0005-0000-0000-00005E380000}"/>
    <cellStyle name="Normal 8 2 3_DEVOLUÇÃO DE COMPETENCIA" xfId="14574" xr:uid="{00000000-0005-0000-0000-00005F380000}"/>
    <cellStyle name="Normal 8 2 4" xfId="14575" xr:uid="{00000000-0005-0000-0000-000060380000}"/>
    <cellStyle name="Normal 8 2 4 2" xfId="14576" xr:uid="{00000000-0005-0000-0000-000061380000}"/>
    <cellStyle name="Normal 8 2_DEVOLUÇÃO DE COMPETENCIA" xfId="14577" xr:uid="{00000000-0005-0000-0000-000062380000}"/>
    <cellStyle name="Normal 8 3" xfId="14578" xr:uid="{00000000-0005-0000-0000-000063380000}"/>
    <cellStyle name="Normal 8 4" xfId="14579" xr:uid="{00000000-0005-0000-0000-000064380000}"/>
    <cellStyle name="Normal 8 5" xfId="14580" xr:uid="{00000000-0005-0000-0000-000065380000}"/>
    <cellStyle name="Normal 8 6" xfId="14581" xr:uid="{00000000-0005-0000-0000-000066380000}"/>
    <cellStyle name="Normal 8 7" xfId="14582" xr:uid="{00000000-0005-0000-0000-000067380000}"/>
    <cellStyle name="Normal 8 8" xfId="14583" xr:uid="{00000000-0005-0000-0000-000068380000}"/>
    <cellStyle name="Normal 8 9" xfId="14584" xr:uid="{00000000-0005-0000-0000-000069380000}"/>
    <cellStyle name="Normal 8_03Q11 Australia US TP OB Invoice Final" xfId="14585" xr:uid="{00000000-0005-0000-0000-00006A380000}"/>
    <cellStyle name="Normal 80" xfId="14586" xr:uid="{00000000-0005-0000-0000-00006B380000}"/>
    <cellStyle name="Normal 80 2" xfId="14587" xr:uid="{00000000-0005-0000-0000-00006C380000}"/>
    <cellStyle name="Normal 81" xfId="14588" xr:uid="{00000000-0005-0000-0000-00006D380000}"/>
    <cellStyle name="Normal 81 2" xfId="14589" xr:uid="{00000000-0005-0000-0000-00006E380000}"/>
    <cellStyle name="Normal 82" xfId="14590" xr:uid="{00000000-0005-0000-0000-00006F380000}"/>
    <cellStyle name="Normal 82 2" xfId="14591" xr:uid="{00000000-0005-0000-0000-000070380000}"/>
    <cellStyle name="Normal 83" xfId="14592" xr:uid="{00000000-0005-0000-0000-000071380000}"/>
    <cellStyle name="Normal 83 2" xfId="14593" xr:uid="{00000000-0005-0000-0000-000072380000}"/>
    <cellStyle name="Normal 83 3" xfId="14594" xr:uid="{00000000-0005-0000-0000-000073380000}"/>
    <cellStyle name="Normal 84" xfId="14595" xr:uid="{00000000-0005-0000-0000-000074380000}"/>
    <cellStyle name="Normal 84 2" xfId="14596" xr:uid="{00000000-0005-0000-0000-000075380000}"/>
    <cellStyle name="Normal 84 3" xfId="14597" xr:uid="{00000000-0005-0000-0000-000076380000}"/>
    <cellStyle name="Normal 85" xfId="14598" xr:uid="{00000000-0005-0000-0000-000077380000}"/>
    <cellStyle name="Normal 85 2" xfId="14599" xr:uid="{00000000-0005-0000-0000-000078380000}"/>
    <cellStyle name="Normal 85 3" xfId="14600" xr:uid="{00000000-0005-0000-0000-000079380000}"/>
    <cellStyle name="Normal 86" xfId="14601" xr:uid="{00000000-0005-0000-0000-00007A380000}"/>
    <cellStyle name="Normal 86 2" xfId="14602" xr:uid="{00000000-0005-0000-0000-00007B380000}"/>
    <cellStyle name="Normal 86 3" xfId="14603" xr:uid="{00000000-0005-0000-0000-00007C380000}"/>
    <cellStyle name="Normal 86 4" xfId="14604" xr:uid="{00000000-0005-0000-0000-00007D380000}"/>
    <cellStyle name="Normal 87" xfId="14605" xr:uid="{00000000-0005-0000-0000-00007E380000}"/>
    <cellStyle name="Normal 87 2" xfId="14606" xr:uid="{00000000-0005-0000-0000-00007F380000}"/>
    <cellStyle name="Normal 87 3" xfId="14607" xr:uid="{00000000-0005-0000-0000-000080380000}"/>
    <cellStyle name="Normal 87 4" xfId="14608" xr:uid="{00000000-0005-0000-0000-000081380000}"/>
    <cellStyle name="Normal 88" xfId="14609" xr:uid="{00000000-0005-0000-0000-000082380000}"/>
    <cellStyle name="Normal 88 2" xfId="14610" xr:uid="{00000000-0005-0000-0000-000083380000}"/>
    <cellStyle name="Normal 88 3" xfId="14611" xr:uid="{00000000-0005-0000-0000-000084380000}"/>
    <cellStyle name="Normal 88 4" xfId="14612" xr:uid="{00000000-0005-0000-0000-000085380000}"/>
    <cellStyle name="Normal 89" xfId="14613" xr:uid="{00000000-0005-0000-0000-000086380000}"/>
    <cellStyle name="Normal 9" xfId="741" xr:uid="{00000000-0005-0000-0000-000087380000}"/>
    <cellStyle name="Normal 9 2" xfId="14614" xr:uid="{00000000-0005-0000-0000-000088380000}"/>
    <cellStyle name="Normal 9 2 2" xfId="14615" xr:uid="{00000000-0005-0000-0000-000089380000}"/>
    <cellStyle name="Normal 9 2 3" xfId="14616" xr:uid="{00000000-0005-0000-0000-00008A380000}"/>
    <cellStyle name="Normal 9 2_DEVOLUÇÃO DE COMPETENCIA" xfId="14617" xr:uid="{00000000-0005-0000-0000-00008B380000}"/>
    <cellStyle name="Normal 9 3" xfId="14618" xr:uid="{00000000-0005-0000-0000-00008C380000}"/>
    <cellStyle name="Normal 9 4" xfId="14619" xr:uid="{00000000-0005-0000-0000-00008D380000}"/>
    <cellStyle name="Normal 9 5" xfId="14620" xr:uid="{00000000-0005-0000-0000-00008E380000}"/>
    <cellStyle name="Normal 9_ADM DEZ" xfId="14621" xr:uid="{00000000-0005-0000-0000-00008F380000}"/>
    <cellStyle name="Normal 90" xfId="14622" xr:uid="{00000000-0005-0000-0000-000090380000}"/>
    <cellStyle name="Normal 91" xfId="14623" xr:uid="{00000000-0005-0000-0000-000091380000}"/>
    <cellStyle name="Normal 92" xfId="14624" xr:uid="{00000000-0005-0000-0000-000092380000}"/>
    <cellStyle name="Normal 92 2" xfId="14625" xr:uid="{00000000-0005-0000-0000-000093380000}"/>
    <cellStyle name="Normal 92 3" xfId="14626" xr:uid="{00000000-0005-0000-0000-000094380000}"/>
    <cellStyle name="Normal 93" xfId="14627" xr:uid="{00000000-0005-0000-0000-000095380000}"/>
    <cellStyle name="Normal 94" xfId="14628" xr:uid="{00000000-0005-0000-0000-000096380000}"/>
    <cellStyle name="Normal 94 2" xfId="14629" xr:uid="{00000000-0005-0000-0000-000097380000}"/>
    <cellStyle name="Normal 94 3" xfId="14630" xr:uid="{00000000-0005-0000-0000-000098380000}"/>
    <cellStyle name="Normal 95" xfId="14631" xr:uid="{00000000-0005-0000-0000-000099380000}"/>
    <cellStyle name="Normal 95 2" xfId="14632" xr:uid="{00000000-0005-0000-0000-00009A380000}"/>
    <cellStyle name="Normal 95 3" xfId="14633" xr:uid="{00000000-0005-0000-0000-00009B380000}"/>
    <cellStyle name="Normal 96" xfId="14634" xr:uid="{00000000-0005-0000-0000-00009C380000}"/>
    <cellStyle name="Normal 96 2" xfId="14635" xr:uid="{00000000-0005-0000-0000-00009D380000}"/>
    <cellStyle name="Normal 96 3" xfId="14636" xr:uid="{00000000-0005-0000-0000-00009E380000}"/>
    <cellStyle name="Normal 97" xfId="14637" xr:uid="{00000000-0005-0000-0000-00009F380000}"/>
    <cellStyle name="Normal 97 2" xfId="14638" xr:uid="{00000000-0005-0000-0000-0000A0380000}"/>
    <cellStyle name="Normal 97 2 2" xfId="14639" xr:uid="{00000000-0005-0000-0000-0000A1380000}"/>
    <cellStyle name="Normal 97 3" xfId="14640" xr:uid="{00000000-0005-0000-0000-0000A2380000}"/>
    <cellStyle name="Normal 98" xfId="14641" xr:uid="{00000000-0005-0000-0000-0000A3380000}"/>
    <cellStyle name="Normal 98 2" xfId="14642" xr:uid="{00000000-0005-0000-0000-0000A4380000}"/>
    <cellStyle name="Normal 99" xfId="14643" xr:uid="{00000000-0005-0000-0000-0000A5380000}"/>
    <cellStyle name="Normal c" xfId="14644" xr:uid="{00000000-0005-0000-0000-0000A6380000}"/>
    <cellStyle name="Normal welcome" xfId="742" xr:uid="{00000000-0005-0000-0000-0000A7380000}"/>
    <cellStyle name="Normal welcome 2" xfId="14645" xr:uid="{00000000-0005-0000-0000-0000A8380000}"/>
    <cellStyle name="Normal welcome 2 2" xfId="14646" xr:uid="{00000000-0005-0000-0000-0000A9380000}"/>
    <cellStyle name="Normal welcome 2 3" xfId="14647" xr:uid="{00000000-0005-0000-0000-0000AA380000}"/>
    <cellStyle name="Normal welcome_DEVOLUÇÃO DE COMPETENCIA" xfId="14648" xr:uid="{00000000-0005-0000-0000-0000AB380000}"/>
    <cellStyle name="Normal.prt" xfId="743" xr:uid="{00000000-0005-0000-0000-0000AC380000}"/>
    <cellStyle name="Normal_032019" xfId="15714" xr:uid="{0BDBC55C-A1C3-484C-AFA0-F1541D672BD4}"/>
    <cellStyle name="Normal_062018" xfId="15711" xr:uid="{52473846-0658-49E6-B5DB-1F92BBFC33BC}"/>
    <cellStyle name="Normal_062019" xfId="15715" xr:uid="{1E98E99B-876D-48AD-B86A-EECBD0881E01}"/>
    <cellStyle name="Normal_092018" xfId="15712" xr:uid="{35B66842-DF44-4278-BAD9-F7A756AFD173}"/>
    <cellStyle name="Normal_092019" xfId="15716" xr:uid="{716598D8-B318-47B2-853D-BD6267DC2CA3}"/>
    <cellStyle name="Normal_122018" xfId="15713" xr:uid="{5CD92180-07D2-4224-940D-2A565B3208B3}"/>
    <cellStyle name="Normal_balanco" xfId="49" xr:uid="{70446088-AFFA-4441-A479-1E0AA4C47553}"/>
    <cellStyle name="Normal_Plan1" xfId="2" xr:uid="{00000000-0005-0000-0000-000001000000}"/>
    <cellStyle name="Normal_Plan1 2" xfId="6" xr:uid="{00000000-0005-0000-0000-000002000000}"/>
    <cellStyle name="Normal_Plan1_1" xfId="3" xr:uid="{00000000-0005-0000-0000-000003000000}"/>
    <cellStyle name="Normal_Planilha1" xfId="5" xr:uid="{00000000-0005-0000-0000-000004000000}"/>
    <cellStyle name="Normal_Planilha1_1" xfId="4" xr:uid="{00000000-0005-0000-0000-000005000000}"/>
    <cellStyle name="Normal_Planilha2" xfId="43" xr:uid="{DCF1B955-3751-4C30-A4AD-89182AAE1DB8}"/>
    <cellStyle name="Normal_Planilha3" xfId="48" xr:uid="{D3E9EA6E-597E-4343-9424-48C66F392CC3}"/>
    <cellStyle name="Normal_Worksheet in 2231 Draf Relatório Demonstrações Financeiras  31.12" xfId="51" xr:uid="{F9E64102-D1E3-482C-AEEF-F5A58941C021}"/>
    <cellStyle name="Normal2" xfId="14649" xr:uid="{00000000-0005-0000-0000-0000AF380000}"/>
    <cellStyle name="Normale_074207 SI Invest 3Q08" xfId="14650" xr:uid="{00000000-0005-0000-0000-0000B0380000}"/>
    <cellStyle name="normální_Allianz Pojistovna" xfId="14651" xr:uid="{00000000-0005-0000-0000-0000B1380000}"/>
    <cellStyle name="Normalny_C1NonFunctional_Q3_2007_rob" xfId="14652" xr:uid="{00000000-0005-0000-0000-0000B2380000}"/>
    <cellStyle name="Nota 10" xfId="14653" xr:uid="{00000000-0005-0000-0000-0000B3380000}"/>
    <cellStyle name="Nota 10 2" xfId="14654" xr:uid="{00000000-0005-0000-0000-0000B4380000}"/>
    <cellStyle name="Nota 10 2 2" xfId="14655" xr:uid="{00000000-0005-0000-0000-0000B5380000}"/>
    <cellStyle name="Nota 10 2 3" xfId="14656" xr:uid="{00000000-0005-0000-0000-0000B6380000}"/>
    <cellStyle name="Nota 10 3" xfId="14657" xr:uid="{00000000-0005-0000-0000-0000B7380000}"/>
    <cellStyle name="Nota 10_DEVOLUÇÃO DE COMPETENCIA" xfId="14658" xr:uid="{00000000-0005-0000-0000-0000B8380000}"/>
    <cellStyle name="Nota 11" xfId="14659" xr:uid="{00000000-0005-0000-0000-0000B9380000}"/>
    <cellStyle name="Nota 11 2" xfId="14660" xr:uid="{00000000-0005-0000-0000-0000BA380000}"/>
    <cellStyle name="Nota 11 3" xfId="14661" xr:uid="{00000000-0005-0000-0000-0000BB380000}"/>
    <cellStyle name="Nota 11 3 2" xfId="14662" xr:uid="{00000000-0005-0000-0000-0000BC380000}"/>
    <cellStyle name="Nota 11 3_DEVOLUÇÃO DE COMPETENCIA" xfId="14663" xr:uid="{00000000-0005-0000-0000-0000BD380000}"/>
    <cellStyle name="Nota 11 4" xfId="14664" xr:uid="{00000000-0005-0000-0000-0000BE380000}"/>
    <cellStyle name="Nota 11_DEVOLUÇÃO DE COMPETENCIA" xfId="14665" xr:uid="{00000000-0005-0000-0000-0000BF380000}"/>
    <cellStyle name="Nota 12" xfId="14666" xr:uid="{00000000-0005-0000-0000-0000C0380000}"/>
    <cellStyle name="Nota 12 2" xfId="14667" xr:uid="{00000000-0005-0000-0000-0000C1380000}"/>
    <cellStyle name="Nota 12 3" xfId="14668" xr:uid="{00000000-0005-0000-0000-0000C2380000}"/>
    <cellStyle name="Nota 12_DEVOLUÇÃO DE COMPETENCIA" xfId="14669" xr:uid="{00000000-0005-0000-0000-0000C3380000}"/>
    <cellStyle name="Nota 13" xfId="14670" xr:uid="{00000000-0005-0000-0000-0000C4380000}"/>
    <cellStyle name="Nota 14" xfId="14671" xr:uid="{00000000-0005-0000-0000-0000C5380000}"/>
    <cellStyle name="Nota 15" xfId="215" xr:uid="{00000000-0005-0000-0000-0000C6380000}"/>
    <cellStyle name="Nota 2" xfId="744" xr:uid="{00000000-0005-0000-0000-0000C7380000}"/>
    <cellStyle name="Nota 2 2" xfId="745" xr:uid="{00000000-0005-0000-0000-0000C8380000}"/>
    <cellStyle name="Nota 2 2 2" xfId="14672" xr:uid="{00000000-0005-0000-0000-0000C9380000}"/>
    <cellStyle name="Nota 2 2 3" xfId="14673" xr:uid="{00000000-0005-0000-0000-0000CA380000}"/>
    <cellStyle name="Nota 2 2 3 2" xfId="14674" xr:uid="{00000000-0005-0000-0000-0000CB380000}"/>
    <cellStyle name="Nota 2 2 3_DEVOLUÇÃO DE COMPETENCIA" xfId="14675" xr:uid="{00000000-0005-0000-0000-0000CC380000}"/>
    <cellStyle name="Nota 2 2 4" xfId="14676" xr:uid="{00000000-0005-0000-0000-0000CD380000}"/>
    <cellStyle name="Nota 2 2 4 2" xfId="14677" xr:uid="{00000000-0005-0000-0000-0000CE380000}"/>
    <cellStyle name="Nota 2 2 4_DEVOLUÇÃO DE COMPETENCIA" xfId="14678" xr:uid="{00000000-0005-0000-0000-0000CF380000}"/>
    <cellStyle name="Nota 2 2 5" xfId="14679" xr:uid="{00000000-0005-0000-0000-0000D0380000}"/>
    <cellStyle name="Nota 2 2 6" xfId="14680" xr:uid="{00000000-0005-0000-0000-0000D1380000}"/>
    <cellStyle name="Nota 2 2 7" xfId="14681" xr:uid="{00000000-0005-0000-0000-0000D2380000}"/>
    <cellStyle name="Nota 2 2_Base Conta" xfId="14682" xr:uid="{00000000-0005-0000-0000-0000D3380000}"/>
    <cellStyle name="Nota 2 3" xfId="14683" xr:uid="{00000000-0005-0000-0000-0000D4380000}"/>
    <cellStyle name="Nota 2 4" xfId="14684" xr:uid="{00000000-0005-0000-0000-0000D5380000}"/>
    <cellStyle name="Nota 2 5" xfId="14685" xr:uid="{00000000-0005-0000-0000-0000D6380000}"/>
    <cellStyle name="Nota 2_ADM DEZ" xfId="14686" xr:uid="{00000000-0005-0000-0000-0000D7380000}"/>
    <cellStyle name="Nota 3" xfId="746" xr:uid="{00000000-0005-0000-0000-0000D8380000}"/>
    <cellStyle name="Nota 3 2" xfId="14687" xr:uid="{00000000-0005-0000-0000-0000D9380000}"/>
    <cellStyle name="Nota 3 2 2" xfId="14688" xr:uid="{00000000-0005-0000-0000-0000DA380000}"/>
    <cellStyle name="Nota 3 2 3" xfId="14689" xr:uid="{00000000-0005-0000-0000-0000DB380000}"/>
    <cellStyle name="Nota 3 3" xfId="14690" xr:uid="{00000000-0005-0000-0000-0000DC380000}"/>
    <cellStyle name="Nota 3 4" xfId="14691" xr:uid="{00000000-0005-0000-0000-0000DD380000}"/>
    <cellStyle name="Nota 3_ADM DEZ" xfId="14692" xr:uid="{00000000-0005-0000-0000-0000DE380000}"/>
    <cellStyle name="Nota 4" xfId="747" xr:uid="{00000000-0005-0000-0000-0000DF380000}"/>
    <cellStyle name="Nota 4 2" xfId="14693" xr:uid="{00000000-0005-0000-0000-0000E0380000}"/>
    <cellStyle name="Nota 4 2 2" xfId="14694" xr:uid="{00000000-0005-0000-0000-0000E1380000}"/>
    <cellStyle name="Nota 4 2 3" xfId="14695" xr:uid="{00000000-0005-0000-0000-0000E2380000}"/>
    <cellStyle name="Nota 4 3" xfId="14696" xr:uid="{00000000-0005-0000-0000-0000E3380000}"/>
    <cellStyle name="Nota 4 4" xfId="14697" xr:uid="{00000000-0005-0000-0000-0000E4380000}"/>
    <cellStyle name="Nota 4_ADM DEZ" xfId="14698" xr:uid="{00000000-0005-0000-0000-0000E5380000}"/>
    <cellStyle name="Nota 5" xfId="748" xr:uid="{00000000-0005-0000-0000-0000E6380000}"/>
    <cellStyle name="Nota 5 2" xfId="14699" xr:uid="{00000000-0005-0000-0000-0000E7380000}"/>
    <cellStyle name="Nota 5 2 2" xfId="14700" xr:uid="{00000000-0005-0000-0000-0000E8380000}"/>
    <cellStyle name="Nota 5 2 3" xfId="14701" xr:uid="{00000000-0005-0000-0000-0000E9380000}"/>
    <cellStyle name="Nota 5 2 4" xfId="14702" xr:uid="{00000000-0005-0000-0000-0000EA380000}"/>
    <cellStyle name="Nota 5 2 5" xfId="14703" xr:uid="{00000000-0005-0000-0000-0000EB380000}"/>
    <cellStyle name="Nota 5 3" xfId="14704" xr:uid="{00000000-0005-0000-0000-0000EC380000}"/>
    <cellStyle name="Nota 5 4" xfId="14705" xr:uid="{00000000-0005-0000-0000-0000ED380000}"/>
    <cellStyle name="Nota 5_ADM DEZ" xfId="14706" xr:uid="{00000000-0005-0000-0000-0000EE380000}"/>
    <cellStyle name="Nota 6" xfId="14707" xr:uid="{00000000-0005-0000-0000-0000EF380000}"/>
    <cellStyle name="Nota 6 2" xfId="14708" xr:uid="{00000000-0005-0000-0000-0000F0380000}"/>
    <cellStyle name="Nota 6 2 2" xfId="14709" xr:uid="{00000000-0005-0000-0000-0000F1380000}"/>
    <cellStyle name="Nota 6 2 3" xfId="14710" xr:uid="{00000000-0005-0000-0000-0000F2380000}"/>
    <cellStyle name="Nota 6 2 4" xfId="14711" xr:uid="{00000000-0005-0000-0000-0000F3380000}"/>
    <cellStyle name="Nota 6 2 5" xfId="14712" xr:uid="{00000000-0005-0000-0000-0000F4380000}"/>
    <cellStyle name="Nota 6 3" xfId="14713" xr:uid="{00000000-0005-0000-0000-0000F5380000}"/>
    <cellStyle name="Nota 6 4" xfId="14714" xr:uid="{00000000-0005-0000-0000-0000F6380000}"/>
    <cellStyle name="Nota 6_ADM DEZ" xfId="14715" xr:uid="{00000000-0005-0000-0000-0000F7380000}"/>
    <cellStyle name="Nota 7" xfId="14716" xr:uid="{00000000-0005-0000-0000-0000F8380000}"/>
    <cellStyle name="Nota 7 2" xfId="14717" xr:uid="{00000000-0005-0000-0000-0000F9380000}"/>
    <cellStyle name="Nota 7 2 2" xfId="14718" xr:uid="{00000000-0005-0000-0000-0000FA380000}"/>
    <cellStyle name="Nota 7 2 3" xfId="14719" xr:uid="{00000000-0005-0000-0000-0000FB380000}"/>
    <cellStyle name="Nota 7_DEVOLUÇÃO DE COMPETENCIA" xfId="14720" xr:uid="{00000000-0005-0000-0000-0000FC380000}"/>
    <cellStyle name="Nota 8" xfId="14721" xr:uid="{00000000-0005-0000-0000-0000FD380000}"/>
    <cellStyle name="Nota 8 2" xfId="14722" xr:uid="{00000000-0005-0000-0000-0000FE380000}"/>
    <cellStyle name="Nota 8 2 2" xfId="14723" xr:uid="{00000000-0005-0000-0000-0000FF380000}"/>
    <cellStyle name="Nota 8 2 3" xfId="14724" xr:uid="{00000000-0005-0000-0000-000000390000}"/>
    <cellStyle name="Nota 8 3" xfId="14725" xr:uid="{00000000-0005-0000-0000-000001390000}"/>
    <cellStyle name="Nota 8_DEVOLUÇÃO DE COMPETENCIA" xfId="14726" xr:uid="{00000000-0005-0000-0000-000002390000}"/>
    <cellStyle name="Nota 9" xfId="14727" xr:uid="{00000000-0005-0000-0000-000003390000}"/>
    <cellStyle name="Nota 9 2" xfId="14728" xr:uid="{00000000-0005-0000-0000-000004390000}"/>
    <cellStyle name="Nota 9 2 2" xfId="14729" xr:uid="{00000000-0005-0000-0000-000005390000}"/>
    <cellStyle name="Nota 9 2 3" xfId="14730" xr:uid="{00000000-0005-0000-0000-000006390000}"/>
    <cellStyle name="Nota 9 3" xfId="14731" xr:uid="{00000000-0005-0000-0000-000007390000}"/>
    <cellStyle name="Nota 9_DEVOLUÇÃO DE COMPETENCIA" xfId="14732" xr:uid="{00000000-0005-0000-0000-000008390000}"/>
    <cellStyle name="Notas" xfId="14733" xr:uid="{00000000-0005-0000-0000-000009390000}"/>
    <cellStyle name="Notas 2" xfId="14734" xr:uid="{00000000-0005-0000-0000-00000A390000}"/>
    <cellStyle name="Note" xfId="44" xr:uid="{1BCFB2EE-132F-4CB8-9EA0-0E8783D8519E}"/>
    <cellStyle name="Note 10" xfId="14735" xr:uid="{00000000-0005-0000-0000-00000C390000}"/>
    <cellStyle name="Note 11" xfId="14736" xr:uid="{00000000-0005-0000-0000-00000D390000}"/>
    <cellStyle name="Note 12" xfId="216" xr:uid="{00000000-0005-0000-0000-00000E390000}"/>
    <cellStyle name="Note 13" xfId="57" xr:uid="{00000000-0005-0000-0000-00000B390000}"/>
    <cellStyle name="Note 2" xfId="14737" xr:uid="{00000000-0005-0000-0000-00000F390000}"/>
    <cellStyle name="Note 2 2" xfId="14738" xr:uid="{00000000-0005-0000-0000-000010390000}"/>
    <cellStyle name="Note 3" xfId="14739" xr:uid="{00000000-0005-0000-0000-000011390000}"/>
    <cellStyle name="Note 3 2" xfId="14740" xr:uid="{00000000-0005-0000-0000-000012390000}"/>
    <cellStyle name="Note 3_DEVOLUÇÃO DE COMPETENCIA" xfId="14741" xr:uid="{00000000-0005-0000-0000-000013390000}"/>
    <cellStyle name="Note 4" xfId="14742" xr:uid="{00000000-0005-0000-0000-000014390000}"/>
    <cellStyle name="Note 5" xfId="14743" xr:uid="{00000000-0005-0000-0000-000015390000}"/>
    <cellStyle name="Note 6" xfId="14744" xr:uid="{00000000-0005-0000-0000-000016390000}"/>
    <cellStyle name="Note 7" xfId="14745" xr:uid="{00000000-0005-0000-0000-000017390000}"/>
    <cellStyle name="Note 8" xfId="14746" xr:uid="{00000000-0005-0000-0000-000018390000}"/>
    <cellStyle name="Note 9" xfId="14747" xr:uid="{00000000-0005-0000-0000-000019390000}"/>
    <cellStyle name="Note_DEVOLUÇÃO DE COMPETENCIA" xfId="14748" xr:uid="{00000000-0005-0000-0000-00001A390000}"/>
    <cellStyle name="Notes" xfId="749" xr:uid="{00000000-0005-0000-0000-00001B390000}"/>
    <cellStyle name="Notes 2" xfId="14749" xr:uid="{00000000-0005-0000-0000-00001C390000}"/>
    <cellStyle name="Notes_03Q11 Australia US TP OB Invoice Final" xfId="14750" xr:uid="{00000000-0005-0000-0000-00001D390000}"/>
    <cellStyle name="NumberDollar" xfId="14751" xr:uid="{00000000-0005-0000-0000-00001E390000}"/>
    <cellStyle name="NumberDollar 2" xfId="14752" xr:uid="{00000000-0005-0000-0000-00001F390000}"/>
    <cellStyle name="Œ…‹æØ‚è [0.00]_!!!GO" xfId="14753" xr:uid="{00000000-0005-0000-0000-000020390000}"/>
    <cellStyle name="Œ…‹æØ‚è_!!!GO" xfId="14754" xr:uid="{00000000-0005-0000-0000-000021390000}"/>
    <cellStyle name="oft Excel]_x000d__x000a_Comment=open=/f ‚ðw’è‚·‚é‚ÆAƒ†[ƒU[’è‹`ŠÖ”‚ðŠÖ”“\‚è•t‚¯‚Ìˆê——‚É“o˜^‚·‚é‚±‚Æ‚ª‚Å‚«‚Ü‚·B_x000d__x000a_Maximized" xfId="14755" xr:uid="{00000000-0005-0000-0000-000022390000}"/>
    <cellStyle name="Output" xfId="45" xr:uid="{68AA8A42-F5C8-4C0E-BB87-FAEB7F28BE4A}"/>
    <cellStyle name="Output 10" xfId="14756" xr:uid="{00000000-0005-0000-0000-000024390000}"/>
    <cellStyle name="Output 11" xfId="217" xr:uid="{00000000-0005-0000-0000-000025390000}"/>
    <cellStyle name="Output 2" xfId="14757" xr:uid="{00000000-0005-0000-0000-000026390000}"/>
    <cellStyle name="Output 2 2" xfId="14758" xr:uid="{00000000-0005-0000-0000-000027390000}"/>
    <cellStyle name="Output 2_DEVOLUÇÃO DE COMPETENCIA" xfId="14759" xr:uid="{00000000-0005-0000-0000-000028390000}"/>
    <cellStyle name="Output 3" xfId="14760" xr:uid="{00000000-0005-0000-0000-000029390000}"/>
    <cellStyle name="Output 4" xfId="14761" xr:uid="{00000000-0005-0000-0000-00002A390000}"/>
    <cellStyle name="Output 5" xfId="14762" xr:uid="{00000000-0005-0000-0000-00002B390000}"/>
    <cellStyle name="Output 6" xfId="14763" xr:uid="{00000000-0005-0000-0000-00002C390000}"/>
    <cellStyle name="Output 7" xfId="14764" xr:uid="{00000000-0005-0000-0000-00002D390000}"/>
    <cellStyle name="Output 8" xfId="14765" xr:uid="{00000000-0005-0000-0000-00002E390000}"/>
    <cellStyle name="Output 9" xfId="14766" xr:uid="{00000000-0005-0000-0000-00002F390000}"/>
    <cellStyle name="OUTPUT AMOUNTS" xfId="14767" xr:uid="{00000000-0005-0000-0000-000030390000}"/>
    <cellStyle name="Output Amounts 2" xfId="14768" xr:uid="{00000000-0005-0000-0000-000031390000}"/>
    <cellStyle name="Output Amounts_DEVOLUÇÃO DE COMPETENCIA" xfId="14769" xr:uid="{00000000-0005-0000-0000-000032390000}"/>
    <cellStyle name="OUTPUT COLUMN HEADINGS" xfId="14770" xr:uid="{00000000-0005-0000-0000-000033390000}"/>
    <cellStyle name="OUTPUT LINE ITEMS" xfId="14771" xr:uid="{00000000-0005-0000-0000-000034390000}"/>
    <cellStyle name="OUTPUT REPORT HEADING" xfId="14772" xr:uid="{00000000-0005-0000-0000-000035390000}"/>
    <cellStyle name="Output Report Heading 2" xfId="14773" xr:uid="{00000000-0005-0000-0000-000036390000}"/>
    <cellStyle name="Output Report Heading_DEVOLUÇÃO DE COMPETENCIA" xfId="14774" xr:uid="{00000000-0005-0000-0000-000037390000}"/>
    <cellStyle name="OUTPUT REPORT TITLE" xfId="14775" xr:uid="{00000000-0005-0000-0000-000038390000}"/>
    <cellStyle name="Output Report Title 2" xfId="14776" xr:uid="{00000000-0005-0000-0000-000039390000}"/>
    <cellStyle name="Output Report Title_DEVOLUÇÃO DE COMPETENCIA" xfId="14777" xr:uid="{00000000-0005-0000-0000-00003A390000}"/>
    <cellStyle name="Output_Analysis Codes (NC)" xfId="14778" xr:uid="{00000000-0005-0000-0000-00003B390000}"/>
    <cellStyle name="Override" xfId="750" xr:uid="{00000000-0005-0000-0000-00003C390000}"/>
    <cellStyle name="Override.prt" xfId="751" xr:uid="{00000000-0005-0000-0000-00003D390000}"/>
    <cellStyle name="Override_DEVOLUÇÃO DE COMPETENCIA" xfId="14779" xr:uid="{00000000-0005-0000-0000-00003E390000}"/>
    <cellStyle name="Palavras" xfId="752" xr:uid="{00000000-0005-0000-0000-00003F390000}"/>
    <cellStyle name="pdb.CompKey" xfId="753" xr:uid="{00000000-0005-0000-0000-000040390000}"/>
    <cellStyle name="pdb.CompKey 2" xfId="14780" xr:uid="{00000000-0005-0000-0000-000041390000}"/>
    <cellStyle name="pdb.CompKeyDyn" xfId="754" xr:uid="{00000000-0005-0000-0000-000042390000}"/>
    <cellStyle name="pdb.CompKeyDyn 2" xfId="14781" xr:uid="{00000000-0005-0000-0000-000043390000}"/>
    <cellStyle name="pdb.Control" xfId="755" xr:uid="{00000000-0005-0000-0000-000044390000}"/>
    <cellStyle name="pdb.Control 2" xfId="14782" xr:uid="{00000000-0005-0000-0000-000045390000}"/>
    <cellStyle name="pdb.Control 2 2" xfId="14783" xr:uid="{00000000-0005-0000-0000-000046390000}"/>
    <cellStyle name="pdb.Control 2 3" xfId="14784" xr:uid="{00000000-0005-0000-0000-000047390000}"/>
    <cellStyle name="pdb.Control.prt" xfId="756" xr:uid="{00000000-0005-0000-0000-000048390000}"/>
    <cellStyle name="pdb.Control_Apport &amp; Look-through" xfId="757" xr:uid="{00000000-0005-0000-0000-000049390000}"/>
    <cellStyle name="pdb.Dyn" xfId="758" xr:uid="{00000000-0005-0000-0000-00004A390000}"/>
    <cellStyle name="pdb.Dyn 2" xfId="14785" xr:uid="{00000000-0005-0000-0000-00004B390000}"/>
    <cellStyle name="pdb.Heading" xfId="759" xr:uid="{00000000-0005-0000-0000-00004C390000}"/>
    <cellStyle name="pdb.InputO" xfId="760" xr:uid="{00000000-0005-0000-0000-00004D390000}"/>
    <cellStyle name="pdb.InputO 2" xfId="14786" xr:uid="{00000000-0005-0000-0000-00004E390000}"/>
    <cellStyle name="pdb.Marker" xfId="761" xr:uid="{00000000-0005-0000-0000-00004F390000}"/>
    <cellStyle name="pdb.MarkerCut" xfId="762" xr:uid="{00000000-0005-0000-0000-000050390000}"/>
    <cellStyle name="pdb.MarkerDyn" xfId="763" xr:uid="{00000000-0005-0000-0000-000051390000}"/>
    <cellStyle name="pdb.PlaceHolder" xfId="764" xr:uid="{00000000-0005-0000-0000-000052390000}"/>
    <cellStyle name="per.style" xfId="14787" xr:uid="{00000000-0005-0000-0000-000053390000}"/>
    <cellStyle name="per.style 2" xfId="14788" xr:uid="{00000000-0005-0000-0000-000054390000}"/>
    <cellStyle name="per.style_100610 Australia invoice v2" xfId="14789" xr:uid="{00000000-0005-0000-0000-000055390000}"/>
    <cellStyle name="Percen - Style1" xfId="14790" xr:uid="{00000000-0005-0000-0000-000056390000}"/>
    <cellStyle name="Percent (0)" xfId="14791" xr:uid="{00000000-0005-0000-0000-000057390000}"/>
    <cellStyle name="Percent (0) 2" xfId="14792" xr:uid="{00000000-0005-0000-0000-000058390000}"/>
    <cellStyle name="Percent (0) 3" xfId="14793" xr:uid="{00000000-0005-0000-0000-000059390000}"/>
    <cellStyle name="Percent (0)_DEVOLUÇÃO DE COMPETENCIA" xfId="14794" xr:uid="{00000000-0005-0000-0000-00005A390000}"/>
    <cellStyle name="Percent [0]" xfId="14795" xr:uid="{00000000-0005-0000-0000-00005B390000}"/>
    <cellStyle name="Percent [0] 2" xfId="14796" xr:uid="{00000000-0005-0000-0000-00005C390000}"/>
    <cellStyle name="Percent [00]" xfId="14797" xr:uid="{00000000-0005-0000-0000-00005D390000}"/>
    <cellStyle name="Percent [2]" xfId="765" xr:uid="{00000000-0005-0000-0000-00005E390000}"/>
    <cellStyle name="Percent [2] 2" xfId="766" xr:uid="{00000000-0005-0000-0000-00005F390000}"/>
    <cellStyle name="Percent [2] 2 2" xfId="14798" xr:uid="{00000000-0005-0000-0000-000060390000}"/>
    <cellStyle name="Percent [2] 2_DEVOLUÇÃO DE COMPETENCIA" xfId="14799" xr:uid="{00000000-0005-0000-0000-000061390000}"/>
    <cellStyle name="Percent [2] 3" xfId="767" xr:uid="{00000000-0005-0000-0000-000062390000}"/>
    <cellStyle name="Percent [2] 3 2" xfId="14800" xr:uid="{00000000-0005-0000-0000-000063390000}"/>
    <cellStyle name="Percent [2] 3_DEVOLUÇÃO DE COMPETENCIA" xfId="14801" xr:uid="{00000000-0005-0000-0000-000064390000}"/>
    <cellStyle name="Percent [2] 4" xfId="768" xr:uid="{00000000-0005-0000-0000-000065390000}"/>
    <cellStyle name="Percent [2] 4 2" xfId="14802" xr:uid="{00000000-0005-0000-0000-000066390000}"/>
    <cellStyle name="Percent [2] 4_DEVOLUÇÃO DE COMPETENCIA" xfId="14803" xr:uid="{00000000-0005-0000-0000-000067390000}"/>
    <cellStyle name="Percent [2]_DEVOLUÇÃO DE COMPETENCIA" xfId="14804" xr:uid="{00000000-0005-0000-0000-000068390000}"/>
    <cellStyle name="Percent 2" xfId="769" xr:uid="{00000000-0005-0000-0000-000069390000}"/>
    <cellStyle name="Percent 2 2" xfId="14805" xr:uid="{00000000-0005-0000-0000-00006A390000}"/>
    <cellStyle name="Percent 3" xfId="14806" xr:uid="{00000000-0005-0000-0000-00006B390000}"/>
    <cellStyle name="Percent 4" xfId="14807" xr:uid="{00000000-0005-0000-0000-00006C390000}"/>
    <cellStyle name="Percent 4 2" xfId="14808" xr:uid="{00000000-0005-0000-0000-00006D390000}"/>
    <cellStyle name="Percent_FAS60_template" xfId="14809" xr:uid="{00000000-0005-0000-0000-00006E390000}"/>
    <cellStyle name="PERCENTAGE" xfId="14810" xr:uid="{00000000-0005-0000-0000-00006F390000}"/>
    <cellStyle name="Percentagem 2" xfId="14811" xr:uid="{00000000-0005-0000-0000-000070390000}"/>
    <cellStyle name="ph_eingabe" xfId="14812" xr:uid="{00000000-0005-0000-0000-000071390000}"/>
    <cellStyle name="Phase" xfId="14813" xr:uid="{00000000-0005-0000-0000-000072390000}"/>
    <cellStyle name="Porcentagem" xfId="15717" builtinId="5"/>
    <cellStyle name="Porcentagem 10" xfId="14814" xr:uid="{00000000-0005-0000-0000-000073390000}"/>
    <cellStyle name="Porcentagem 10 2" xfId="14815" xr:uid="{00000000-0005-0000-0000-000074390000}"/>
    <cellStyle name="Porcentagem 10 3" xfId="14816" xr:uid="{00000000-0005-0000-0000-000075390000}"/>
    <cellStyle name="Porcentagem 11" xfId="14817" xr:uid="{00000000-0005-0000-0000-000076390000}"/>
    <cellStyle name="Porcentagem 12" xfId="14818" xr:uid="{00000000-0005-0000-0000-000077390000}"/>
    <cellStyle name="Porcentagem 13" xfId="14819" xr:uid="{00000000-0005-0000-0000-000078390000}"/>
    <cellStyle name="Porcentagem 14" xfId="14820" xr:uid="{00000000-0005-0000-0000-000079390000}"/>
    <cellStyle name="Porcentagem 14 2" xfId="14821" xr:uid="{00000000-0005-0000-0000-00007A390000}"/>
    <cellStyle name="Porcentagem 14 3" xfId="14822" xr:uid="{00000000-0005-0000-0000-00007B390000}"/>
    <cellStyle name="Porcentagem 15" xfId="14823" xr:uid="{00000000-0005-0000-0000-00007C390000}"/>
    <cellStyle name="Porcentagem 16" xfId="14824" xr:uid="{00000000-0005-0000-0000-00007D390000}"/>
    <cellStyle name="Porcentagem 17" xfId="14825" xr:uid="{00000000-0005-0000-0000-00007E390000}"/>
    <cellStyle name="Porcentagem 18" xfId="14826" xr:uid="{00000000-0005-0000-0000-00007F390000}"/>
    <cellStyle name="Porcentagem 19" xfId="14827" xr:uid="{00000000-0005-0000-0000-000080390000}"/>
    <cellStyle name="Porcentagem 2" xfId="770" xr:uid="{00000000-0005-0000-0000-000081390000}"/>
    <cellStyle name="Porcentagem 2 2" xfId="14828" xr:uid="{00000000-0005-0000-0000-000082390000}"/>
    <cellStyle name="Porcentagem 2 3" xfId="14829" xr:uid="{00000000-0005-0000-0000-000083390000}"/>
    <cellStyle name="Porcentagem 2_DEVOLUÇÃO DE COMPETENCIA" xfId="14830" xr:uid="{00000000-0005-0000-0000-000084390000}"/>
    <cellStyle name="Porcentagem 20" xfId="14831" xr:uid="{00000000-0005-0000-0000-000085390000}"/>
    <cellStyle name="Porcentagem 21" xfId="14832" xr:uid="{00000000-0005-0000-0000-000086390000}"/>
    <cellStyle name="Porcentagem 22" xfId="14833" xr:uid="{00000000-0005-0000-0000-000087390000}"/>
    <cellStyle name="Porcentagem 23" xfId="14834" xr:uid="{00000000-0005-0000-0000-000088390000}"/>
    <cellStyle name="Porcentagem 24" xfId="14835" xr:uid="{00000000-0005-0000-0000-000089390000}"/>
    <cellStyle name="Porcentagem 25" xfId="880" xr:uid="{00000000-0005-0000-0000-00008A390000}"/>
    <cellStyle name="Porcentagem 3" xfId="771" xr:uid="{00000000-0005-0000-0000-00008B390000}"/>
    <cellStyle name="Porcentagem 3 2" xfId="14836" xr:uid="{00000000-0005-0000-0000-00008C390000}"/>
    <cellStyle name="Porcentagem 3 2 2" xfId="14837" xr:uid="{00000000-0005-0000-0000-00008D390000}"/>
    <cellStyle name="Porcentagem 3 2 2 2" xfId="14838" xr:uid="{00000000-0005-0000-0000-00008E390000}"/>
    <cellStyle name="Porcentagem 3 2 3" xfId="14839" xr:uid="{00000000-0005-0000-0000-00008F390000}"/>
    <cellStyle name="Porcentagem 3 2 4" xfId="14840" xr:uid="{00000000-0005-0000-0000-000090390000}"/>
    <cellStyle name="Porcentagem 3 2 5" xfId="14841" xr:uid="{00000000-0005-0000-0000-000091390000}"/>
    <cellStyle name="Porcentagem 3 3" xfId="14842" xr:uid="{00000000-0005-0000-0000-000092390000}"/>
    <cellStyle name="Porcentagem 3_DEVOLUÇÃO DE COMPETENCIA" xfId="14843" xr:uid="{00000000-0005-0000-0000-000093390000}"/>
    <cellStyle name="Porcentagem 4" xfId="14844" xr:uid="{00000000-0005-0000-0000-000094390000}"/>
    <cellStyle name="Porcentagem 4 2" xfId="14845" xr:uid="{00000000-0005-0000-0000-000095390000}"/>
    <cellStyle name="Porcentagem 4 3" xfId="14846" xr:uid="{00000000-0005-0000-0000-000096390000}"/>
    <cellStyle name="Porcentagem 4 3 2" xfId="14847" xr:uid="{00000000-0005-0000-0000-000097390000}"/>
    <cellStyle name="Porcentagem 4 3_DEVOLUÇÃO DE COMPETENCIA" xfId="14848" xr:uid="{00000000-0005-0000-0000-000098390000}"/>
    <cellStyle name="Porcentagem 4 4" xfId="14849" xr:uid="{00000000-0005-0000-0000-000099390000}"/>
    <cellStyle name="Porcentagem 4 5" xfId="14850" xr:uid="{00000000-0005-0000-0000-00009A390000}"/>
    <cellStyle name="Porcentagem 4 6" xfId="14851" xr:uid="{00000000-0005-0000-0000-00009B390000}"/>
    <cellStyle name="Porcentagem 4_DEVOLUÇÃO DE COMPETENCIA" xfId="14852" xr:uid="{00000000-0005-0000-0000-00009C390000}"/>
    <cellStyle name="Porcentagem 5" xfId="14853" xr:uid="{00000000-0005-0000-0000-00009D390000}"/>
    <cellStyle name="Porcentagem 5 2" xfId="14854" xr:uid="{00000000-0005-0000-0000-00009E390000}"/>
    <cellStyle name="Porcentagem 5 2 2" xfId="14855" xr:uid="{00000000-0005-0000-0000-00009F390000}"/>
    <cellStyle name="Porcentagem 5 2 3" xfId="14856" xr:uid="{00000000-0005-0000-0000-0000A0390000}"/>
    <cellStyle name="Porcentagem 5 3" xfId="14857" xr:uid="{00000000-0005-0000-0000-0000A1390000}"/>
    <cellStyle name="Porcentagem 5 3 2" xfId="14858" xr:uid="{00000000-0005-0000-0000-0000A2390000}"/>
    <cellStyle name="Porcentagem 5 3 3" xfId="14859" xr:uid="{00000000-0005-0000-0000-0000A3390000}"/>
    <cellStyle name="Porcentagem 5 3 3 2" xfId="14860" xr:uid="{00000000-0005-0000-0000-0000A4390000}"/>
    <cellStyle name="Porcentagem 5 4" xfId="14861" xr:uid="{00000000-0005-0000-0000-0000A5390000}"/>
    <cellStyle name="Porcentagem 5 5" xfId="14862" xr:uid="{00000000-0005-0000-0000-0000A6390000}"/>
    <cellStyle name="Porcentagem 6" xfId="14863" xr:uid="{00000000-0005-0000-0000-0000A7390000}"/>
    <cellStyle name="Porcentagem 6 2" xfId="14864" xr:uid="{00000000-0005-0000-0000-0000A8390000}"/>
    <cellStyle name="Porcentagem 6 2 2" xfId="14865" xr:uid="{00000000-0005-0000-0000-0000A9390000}"/>
    <cellStyle name="Porcentagem 6 2 3" xfId="14866" xr:uid="{00000000-0005-0000-0000-0000AA390000}"/>
    <cellStyle name="Porcentagem 6 3" xfId="14867" xr:uid="{00000000-0005-0000-0000-0000AB390000}"/>
    <cellStyle name="Porcentagem 6 3 2" xfId="14868" xr:uid="{00000000-0005-0000-0000-0000AC390000}"/>
    <cellStyle name="Porcentagem 6 3 2 2" xfId="14869" xr:uid="{00000000-0005-0000-0000-0000AD390000}"/>
    <cellStyle name="Porcentagem 6 3 3" xfId="14870" xr:uid="{00000000-0005-0000-0000-0000AE390000}"/>
    <cellStyle name="Porcentagem 6 3 4" xfId="14871" xr:uid="{00000000-0005-0000-0000-0000AF390000}"/>
    <cellStyle name="Porcentagem 6 4" xfId="14872" xr:uid="{00000000-0005-0000-0000-0000B0390000}"/>
    <cellStyle name="Porcentagem 6 5" xfId="14873" xr:uid="{00000000-0005-0000-0000-0000B1390000}"/>
    <cellStyle name="Porcentagem 6 6" xfId="14874" xr:uid="{00000000-0005-0000-0000-0000B2390000}"/>
    <cellStyle name="Porcentagem 7" xfId="14875" xr:uid="{00000000-0005-0000-0000-0000B3390000}"/>
    <cellStyle name="Porcentagem 8" xfId="14876" xr:uid="{00000000-0005-0000-0000-0000B4390000}"/>
    <cellStyle name="Porcentagem 9" xfId="14877" xr:uid="{00000000-0005-0000-0000-0000B5390000}"/>
    <cellStyle name="Porcentual_Proyección del resultado técnico" xfId="772" xr:uid="{00000000-0005-0000-0000-0000B6390000}"/>
    <cellStyle name="PrePop Currency (0)" xfId="14878" xr:uid="{00000000-0005-0000-0000-0000B7390000}"/>
    <cellStyle name="PrePop Currency (2)" xfId="14879" xr:uid="{00000000-0005-0000-0000-0000B8390000}"/>
    <cellStyle name="PrePop Units (0)" xfId="14880" xr:uid="{00000000-0005-0000-0000-0000B9390000}"/>
    <cellStyle name="PrePop Units (1)" xfId="14881" xr:uid="{00000000-0005-0000-0000-0000BA390000}"/>
    <cellStyle name="PrePop Units (2)" xfId="14882" xr:uid="{00000000-0005-0000-0000-0000BB390000}"/>
    <cellStyle name="Pricelist" xfId="14883" xr:uid="{00000000-0005-0000-0000-0000BC390000}"/>
    <cellStyle name="pricing" xfId="14884" xr:uid="{00000000-0005-0000-0000-0000BD390000}"/>
    <cellStyle name="prt_input" xfId="773" xr:uid="{00000000-0005-0000-0000-0000BE390000}"/>
    <cellStyle name="PSChar" xfId="774" xr:uid="{00000000-0005-0000-0000-0000BF390000}"/>
    <cellStyle name="PSChar 10" xfId="14885" xr:uid="{00000000-0005-0000-0000-0000C0390000}"/>
    <cellStyle name="PSChar 11" xfId="14886" xr:uid="{00000000-0005-0000-0000-0000C1390000}"/>
    <cellStyle name="PSChar 12" xfId="14887" xr:uid="{00000000-0005-0000-0000-0000C2390000}"/>
    <cellStyle name="PSChar 13" xfId="14888" xr:uid="{00000000-0005-0000-0000-0000C3390000}"/>
    <cellStyle name="PSChar 14" xfId="14889" xr:uid="{00000000-0005-0000-0000-0000C4390000}"/>
    <cellStyle name="PSChar 15" xfId="14890" xr:uid="{00000000-0005-0000-0000-0000C5390000}"/>
    <cellStyle name="PSChar 16" xfId="14891" xr:uid="{00000000-0005-0000-0000-0000C6390000}"/>
    <cellStyle name="PSChar 17" xfId="14892" xr:uid="{00000000-0005-0000-0000-0000C7390000}"/>
    <cellStyle name="PSChar 18" xfId="14893" xr:uid="{00000000-0005-0000-0000-0000C8390000}"/>
    <cellStyle name="PSChar 19" xfId="14894" xr:uid="{00000000-0005-0000-0000-0000C9390000}"/>
    <cellStyle name="PSChar 2" xfId="14895" xr:uid="{00000000-0005-0000-0000-0000CA390000}"/>
    <cellStyle name="PSChar 2 2" xfId="14896" xr:uid="{00000000-0005-0000-0000-0000CB390000}"/>
    <cellStyle name="PSChar 2 3" xfId="14897" xr:uid="{00000000-0005-0000-0000-0000CC390000}"/>
    <cellStyle name="PSChar 20" xfId="14898" xr:uid="{00000000-0005-0000-0000-0000CD390000}"/>
    <cellStyle name="PSChar 21" xfId="14899" xr:uid="{00000000-0005-0000-0000-0000CE390000}"/>
    <cellStyle name="PSChar 22" xfId="14900" xr:uid="{00000000-0005-0000-0000-0000CF390000}"/>
    <cellStyle name="PSChar 23" xfId="14901" xr:uid="{00000000-0005-0000-0000-0000D0390000}"/>
    <cellStyle name="PSChar 24" xfId="14902" xr:uid="{00000000-0005-0000-0000-0000D1390000}"/>
    <cellStyle name="PSChar 25" xfId="14903" xr:uid="{00000000-0005-0000-0000-0000D2390000}"/>
    <cellStyle name="PSChar 26" xfId="14904" xr:uid="{00000000-0005-0000-0000-0000D3390000}"/>
    <cellStyle name="PSChar 27" xfId="14905" xr:uid="{00000000-0005-0000-0000-0000D4390000}"/>
    <cellStyle name="PSChar 28" xfId="14906" xr:uid="{00000000-0005-0000-0000-0000D5390000}"/>
    <cellStyle name="PSChar 29" xfId="14907" xr:uid="{00000000-0005-0000-0000-0000D6390000}"/>
    <cellStyle name="PSChar 3" xfId="14908" xr:uid="{00000000-0005-0000-0000-0000D7390000}"/>
    <cellStyle name="PSChar 30" xfId="14909" xr:uid="{00000000-0005-0000-0000-0000D8390000}"/>
    <cellStyle name="PSChar 31" xfId="14910" xr:uid="{00000000-0005-0000-0000-0000D9390000}"/>
    <cellStyle name="PSChar 4" xfId="14911" xr:uid="{00000000-0005-0000-0000-0000DA390000}"/>
    <cellStyle name="PSChar 5" xfId="14912" xr:uid="{00000000-0005-0000-0000-0000DB390000}"/>
    <cellStyle name="PSChar 6" xfId="14913" xr:uid="{00000000-0005-0000-0000-0000DC390000}"/>
    <cellStyle name="PSChar 7" xfId="14914" xr:uid="{00000000-0005-0000-0000-0000DD390000}"/>
    <cellStyle name="PSChar 8" xfId="14915" xr:uid="{00000000-0005-0000-0000-0000DE390000}"/>
    <cellStyle name="PSChar 9" xfId="14916" xr:uid="{00000000-0005-0000-0000-0000DF390000}"/>
    <cellStyle name="PSChar_DEVOLUÇÃO DE COMPETENCIA" xfId="14917" xr:uid="{00000000-0005-0000-0000-0000E0390000}"/>
    <cellStyle name="PSDate" xfId="775" xr:uid="{00000000-0005-0000-0000-0000E1390000}"/>
    <cellStyle name="PSDate 2" xfId="14918" xr:uid="{00000000-0005-0000-0000-0000E2390000}"/>
    <cellStyle name="PSDate_DEVOLUÇÃO DE COMPETENCIA" xfId="14919" xr:uid="{00000000-0005-0000-0000-0000E3390000}"/>
    <cellStyle name="PSDec" xfId="776" xr:uid="{00000000-0005-0000-0000-0000E4390000}"/>
    <cellStyle name="PSDec 10" xfId="14920" xr:uid="{00000000-0005-0000-0000-0000E5390000}"/>
    <cellStyle name="PSDec 11" xfId="14921" xr:uid="{00000000-0005-0000-0000-0000E6390000}"/>
    <cellStyle name="PSDec 12" xfId="14922" xr:uid="{00000000-0005-0000-0000-0000E7390000}"/>
    <cellStyle name="PSDec 13" xfId="14923" xr:uid="{00000000-0005-0000-0000-0000E8390000}"/>
    <cellStyle name="PSDec 14" xfId="14924" xr:uid="{00000000-0005-0000-0000-0000E9390000}"/>
    <cellStyle name="PSDec 15" xfId="14925" xr:uid="{00000000-0005-0000-0000-0000EA390000}"/>
    <cellStyle name="PSDec 16" xfId="14926" xr:uid="{00000000-0005-0000-0000-0000EB390000}"/>
    <cellStyle name="PSDec 17" xfId="14927" xr:uid="{00000000-0005-0000-0000-0000EC390000}"/>
    <cellStyle name="PSDec 18" xfId="14928" xr:uid="{00000000-0005-0000-0000-0000ED390000}"/>
    <cellStyle name="PSDec 19" xfId="14929" xr:uid="{00000000-0005-0000-0000-0000EE390000}"/>
    <cellStyle name="PSDec 2" xfId="14930" xr:uid="{00000000-0005-0000-0000-0000EF390000}"/>
    <cellStyle name="PSDec 2 2" xfId="14931" xr:uid="{00000000-0005-0000-0000-0000F0390000}"/>
    <cellStyle name="PSDec 2 3" xfId="14932" xr:uid="{00000000-0005-0000-0000-0000F1390000}"/>
    <cellStyle name="PSDec 20" xfId="14933" xr:uid="{00000000-0005-0000-0000-0000F2390000}"/>
    <cellStyle name="PSDec 21" xfId="14934" xr:uid="{00000000-0005-0000-0000-0000F3390000}"/>
    <cellStyle name="PSDec 22" xfId="14935" xr:uid="{00000000-0005-0000-0000-0000F4390000}"/>
    <cellStyle name="PSDec 23" xfId="14936" xr:uid="{00000000-0005-0000-0000-0000F5390000}"/>
    <cellStyle name="PSDec 24" xfId="14937" xr:uid="{00000000-0005-0000-0000-0000F6390000}"/>
    <cellStyle name="PSDec 25" xfId="14938" xr:uid="{00000000-0005-0000-0000-0000F7390000}"/>
    <cellStyle name="PSDec 26" xfId="14939" xr:uid="{00000000-0005-0000-0000-0000F8390000}"/>
    <cellStyle name="PSDec 27" xfId="14940" xr:uid="{00000000-0005-0000-0000-0000F9390000}"/>
    <cellStyle name="PSDec 28" xfId="14941" xr:uid="{00000000-0005-0000-0000-0000FA390000}"/>
    <cellStyle name="PSDec 29" xfId="14942" xr:uid="{00000000-0005-0000-0000-0000FB390000}"/>
    <cellStyle name="PSDec 3" xfId="14943" xr:uid="{00000000-0005-0000-0000-0000FC390000}"/>
    <cellStyle name="PSDec 30" xfId="14944" xr:uid="{00000000-0005-0000-0000-0000FD390000}"/>
    <cellStyle name="PSDec 31" xfId="14945" xr:uid="{00000000-0005-0000-0000-0000FE390000}"/>
    <cellStyle name="PSDec 4" xfId="14946" xr:uid="{00000000-0005-0000-0000-0000FF390000}"/>
    <cellStyle name="PSDec 5" xfId="14947" xr:uid="{00000000-0005-0000-0000-0000003A0000}"/>
    <cellStyle name="PSDec 6" xfId="14948" xr:uid="{00000000-0005-0000-0000-0000013A0000}"/>
    <cellStyle name="PSDec 7" xfId="14949" xr:uid="{00000000-0005-0000-0000-0000023A0000}"/>
    <cellStyle name="PSDec 8" xfId="14950" xr:uid="{00000000-0005-0000-0000-0000033A0000}"/>
    <cellStyle name="PSDec 9" xfId="14951" xr:uid="{00000000-0005-0000-0000-0000043A0000}"/>
    <cellStyle name="PSDec_DEVOLUÇÃO DE COMPETENCIA" xfId="14952" xr:uid="{00000000-0005-0000-0000-0000053A0000}"/>
    <cellStyle name="PSHeading" xfId="777" xr:uid="{00000000-0005-0000-0000-0000063A0000}"/>
    <cellStyle name="PSHeading 2" xfId="14953" xr:uid="{00000000-0005-0000-0000-0000073A0000}"/>
    <cellStyle name="PSHeading_100610 Australia invoice v2" xfId="14954" xr:uid="{00000000-0005-0000-0000-0000083A0000}"/>
    <cellStyle name="PSInt" xfId="778" xr:uid="{00000000-0005-0000-0000-0000093A0000}"/>
    <cellStyle name="PSInt 10" xfId="14955" xr:uid="{00000000-0005-0000-0000-00000A3A0000}"/>
    <cellStyle name="PSInt 11" xfId="14956" xr:uid="{00000000-0005-0000-0000-00000B3A0000}"/>
    <cellStyle name="PSInt 12" xfId="14957" xr:uid="{00000000-0005-0000-0000-00000C3A0000}"/>
    <cellStyle name="PSInt 13" xfId="14958" xr:uid="{00000000-0005-0000-0000-00000D3A0000}"/>
    <cellStyle name="PSInt 14" xfId="14959" xr:uid="{00000000-0005-0000-0000-00000E3A0000}"/>
    <cellStyle name="PSInt 15" xfId="14960" xr:uid="{00000000-0005-0000-0000-00000F3A0000}"/>
    <cellStyle name="PSInt 16" xfId="14961" xr:uid="{00000000-0005-0000-0000-0000103A0000}"/>
    <cellStyle name="PSInt 17" xfId="14962" xr:uid="{00000000-0005-0000-0000-0000113A0000}"/>
    <cellStyle name="PSInt 18" xfId="14963" xr:uid="{00000000-0005-0000-0000-0000123A0000}"/>
    <cellStyle name="PSInt 19" xfId="14964" xr:uid="{00000000-0005-0000-0000-0000133A0000}"/>
    <cellStyle name="PSInt 2" xfId="14965" xr:uid="{00000000-0005-0000-0000-0000143A0000}"/>
    <cellStyle name="PSInt 2 2" xfId="14966" xr:uid="{00000000-0005-0000-0000-0000153A0000}"/>
    <cellStyle name="PSInt 2 3" xfId="14967" xr:uid="{00000000-0005-0000-0000-0000163A0000}"/>
    <cellStyle name="PSInt 20" xfId="14968" xr:uid="{00000000-0005-0000-0000-0000173A0000}"/>
    <cellStyle name="PSInt 21" xfId="14969" xr:uid="{00000000-0005-0000-0000-0000183A0000}"/>
    <cellStyle name="PSInt 22" xfId="14970" xr:uid="{00000000-0005-0000-0000-0000193A0000}"/>
    <cellStyle name="PSInt 23" xfId="14971" xr:uid="{00000000-0005-0000-0000-00001A3A0000}"/>
    <cellStyle name="PSInt 24" xfId="14972" xr:uid="{00000000-0005-0000-0000-00001B3A0000}"/>
    <cellStyle name="PSInt 25" xfId="14973" xr:uid="{00000000-0005-0000-0000-00001C3A0000}"/>
    <cellStyle name="PSInt 26" xfId="14974" xr:uid="{00000000-0005-0000-0000-00001D3A0000}"/>
    <cellStyle name="PSInt 27" xfId="14975" xr:uid="{00000000-0005-0000-0000-00001E3A0000}"/>
    <cellStyle name="PSInt 28" xfId="14976" xr:uid="{00000000-0005-0000-0000-00001F3A0000}"/>
    <cellStyle name="PSInt 29" xfId="14977" xr:uid="{00000000-0005-0000-0000-0000203A0000}"/>
    <cellStyle name="PSInt 3" xfId="14978" xr:uid="{00000000-0005-0000-0000-0000213A0000}"/>
    <cellStyle name="PSInt 30" xfId="14979" xr:uid="{00000000-0005-0000-0000-0000223A0000}"/>
    <cellStyle name="PSInt 31" xfId="14980" xr:uid="{00000000-0005-0000-0000-0000233A0000}"/>
    <cellStyle name="PSInt 4" xfId="14981" xr:uid="{00000000-0005-0000-0000-0000243A0000}"/>
    <cellStyle name="PSInt 5" xfId="14982" xr:uid="{00000000-0005-0000-0000-0000253A0000}"/>
    <cellStyle name="PSInt 6" xfId="14983" xr:uid="{00000000-0005-0000-0000-0000263A0000}"/>
    <cellStyle name="PSInt 7" xfId="14984" xr:uid="{00000000-0005-0000-0000-0000273A0000}"/>
    <cellStyle name="PSInt 8" xfId="14985" xr:uid="{00000000-0005-0000-0000-0000283A0000}"/>
    <cellStyle name="PSInt 9" xfId="14986" xr:uid="{00000000-0005-0000-0000-0000293A0000}"/>
    <cellStyle name="PSInt_DEVOLUÇÃO DE COMPETENCIA" xfId="14987" xr:uid="{00000000-0005-0000-0000-00002A3A0000}"/>
    <cellStyle name="PSSpacer" xfId="779" xr:uid="{00000000-0005-0000-0000-00002B3A0000}"/>
    <cellStyle name="PSSpacer 2" xfId="14988" xr:uid="{00000000-0005-0000-0000-00002C3A0000}"/>
    <cellStyle name="PSSpacer_DEVOLUÇÃO DE COMPETENCIA" xfId="14989" xr:uid="{00000000-0005-0000-0000-00002D3A0000}"/>
    <cellStyle name="pui.Control" xfId="780" xr:uid="{00000000-0005-0000-0000-00002E3A0000}"/>
    <cellStyle name="pui.Control.prt" xfId="781" xr:uid="{00000000-0005-0000-0000-00002F3A0000}"/>
    <cellStyle name="pui.Control_Apport &amp; Look-through" xfId="782" xr:uid="{00000000-0005-0000-0000-0000303A0000}"/>
    <cellStyle name="pui.ControlDynShow" xfId="783" xr:uid="{00000000-0005-0000-0000-0000313A0000}"/>
    <cellStyle name="Ratios" xfId="784" xr:uid="{00000000-0005-0000-0000-0000323A0000}"/>
    <cellStyle name="Ratios.prt" xfId="785" xr:uid="{00000000-0005-0000-0000-0000333A0000}"/>
    <cellStyle name="Ratios_DEVOLUÇÃO DE COMPETENCIA" xfId="14990" xr:uid="{00000000-0005-0000-0000-0000343A0000}"/>
    <cellStyle name="Red Text" xfId="786" xr:uid="{00000000-0005-0000-0000-0000353A0000}"/>
    <cellStyle name="Red Text.prt" xfId="787" xr:uid="{00000000-0005-0000-0000-0000363A0000}"/>
    <cellStyle name="Red Text_DEVOLUÇÃO DE COMPETENCIA" xfId="14991" xr:uid="{00000000-0005-0000-0000-0000373A0000}"/>
    <cellStyle name="ReportHeading" xfId="788" xr:uid="{00000000-0005-0000-0000-0000383A0000}"/>
    <cellStyle name="ReportHeading 2" xfId="14992" xr:uid="{00000000-0005-0000-0000-0000393A0000}"/>
    <cellStyle name="ReportHeading 2 2" xfId="14993" xr:uid="{00000000-0005-0000-0000-00003A3A0000}"/>
    <cellStyle name="ReportHeading 2 3" xfId="14994" xr:uid="{00000000-0005-0000-0000-00003B3A0000}"/>
    <cellStyle name="ReportHeading.prt" xfId="789" xr:uid="{00000000-0005-0000-0000-00003C3A0000}"/>
    <cellStyle name="ReportHeading_DEVOLUÇÃO DE COMPETENCIA" xfId="14995" xr:uid="{00000000-0005-0000-0000-00003D3A0000}"/>
    <cellStyle name="Reverse" xfId="14996" xr:uid="{00000000-0005-0000-0000-00003E3A0000}"/>
    <cellStyle name="Reverse 2" xfId="14997" xr:uid="{00000000-0005-0000-0000-00003F3A0000}"/>
    <cellStyle name="Reverse_100610 Australia invoice v2" xfId="14998" xr:uid="{00000000-0005-0000-0000-0000403A0000}"/>
    <cellStyle name="RevList" xfId="14999" xr:uid="{00000000-0005-0000-0000-0000413A0000}"/>
    <cellStyle name="RowLevel_" xfId="15000" xr:uid="{00000000-0005-0000-0000-0000423A0000}"/>
    <cellStyle name="S0" xfId="790" xr:uid="{00000000-0005-0000-0000-0000433A0000}"/>
    <cellStyle name="S0 2" xfId="15001" xr:uid="{00000000-0005-0000-0000-0000443A0000}"/>
    <cellStyle name="S0 3" xfId="15002" xr:uid="{00000000-0005-0000-0000-0000453A0000}"/>
    <cellStyle name="S0_DEVOLUÇÃO DE COMPETENCIA" xfId="15003" xr:uid="{00000000-0005-0000-0000-0000463A0000}"/>
    <cellStyle name="S1" xfId="791" xr:uid="{00000000-0005-0000-0000-0000473A0000}"/>
    <cellStyle name="S1 2" xfId="15004" xr:uid="{00000000-0005-0000-0000-0000483A0000}"/>
    <cellStyle name="S1 3" xfId="15005" xr:uid="{00000000-0005-0000-0000-0000493A0000}"/>
    <cellStyle name="S1_DEVOLUÇÃO DE COMPETENCIA" xfId="15006" xr:uid="{00000000-0005-0000-0000-00004A3A0000}"/>
    <cellStyle name="S10" xfId="792" xr:uid="{00000000-0005-0000-0000-00004B3A0000}"/>
    <cellStyle name="S10 2" xfId="15007" xr:uid="{00000000-0005-0000-0000-00004C3A0000}"/>
    <cellStyle name="S10 3" xfId="15008" xr:uid="{00000000-0005-0000-0000-00004D3A0000}"/>
    <cellStyle name="S10_DEVOLUÇÃO DE COMPETENCIA" xfId="15009" xr:uid="{00000000-0005-0000-0000-00004E3A0000}"/>
    <cellStyle name="S11" xfId="793" xr:uid="{00000000-0005-0000-0000-00004F3A0000}"/>
    <cellStyle name="S11 2" xfId="15010" xr:uid="{00000000-0005-0000-0000-0000503A0000}"/>
    <cellStyle name="S11 3" xfId="15011" xr:uid="{00000000-0005-0000-0000-0000513A0000}"/>
    <cellStyle name="S11_DEVOLUÇÃO DE COMPETENCIA" xfId="15012" xr:uid="{00000000-0005-0000-0000-0000523A0000}"/>
    <cellStyle name="S12" xfId="794" xr:uid="{00000000-0005-0000-0000-0000533A0000}"/>
    <cellStyle name="S12 2" xfId="15013" xr:uid="{00000000-0005-0000-0000-0000543A0000}"/>
    <cellStyle name="S12 3" xfId="15014" xr:uid="{00000000-0005-0000-0000-0000553A0000}"/>
    <cellStyle name="S12_DEVOLUÇÃO DE COMPETENCIA" xfId="15015" xr:uid="{00000000-0005-0000-0000-0000563A0000}"/>
    <cellStyle name="S13" xfId="795" xr:uid="{00000000-0005-0000-0000-0000573A0000}"/>
    <cellStyle name="S13 2" xfId="15016" xr:uid="{00000000-0005-0000-0000-0000583A0000}"/>
    <cellStyle name="S13 3" xfId="15017" xr:uid="{00000000-0005-0000-0000-0000593A0000}"/>
    <cellStyle name="S13_DEVOLUÇÃO DE COMPETENCIA" xfId="15018" xr:uid="{00000000-0005-0000-0000-00005A3A0000}"/>
    <cellStyle name="S14" xfId="796" xr:uid="{00000000-0005-0000-0000-00005B3A0000}"/>
    <cellStyle name="S14 2" xfId="15019" xr:uid="{00000000-0005-0000-0000-00005C3A0000}"/>
    <cellStyle name="S14 3" xfId="15020" xr:uid="{00000000-0005-0000-0000-00005D3A0000}"/>
    <cellStyle name="S14_DEVOLUÇÃO DE COMPETENCIA" xfId="15021" xr:uid="{00000000-0005-0000-0000-00005E3A0000}"/>
    <cellStyle name="S15" xfId="15022" xr:uid="{00000000-0005-0000-0000-00005F3A0000}"/>
    <cellStyle name="S2" xfId="797" xr:uid="{00000000-0005-0000-0000-0000603A0000}"/>
    <cellStyle name="S2 2" xfId="15023" xr:uid="{00000000-0005-0000-0000-0000613A0000}"/>
    <cellStyle name="S2 3" xfId="15024" xr:uid="{00000000-0005-0000-0000-0000623A0000}"/>
    <cellStyle name="S2_DEVOLUÇÃO DE COMPETENCIA" xfId="15025" xr:uid="{00000000-0005-0000-0000-0000633A0000}"/>
    <cellStyle name="S3" xfId="798" xr:uid="{00000000-0005-0000-0000-0000643A0000}"/>
    <cellStyle name="S3 2" xfId="15026" xr:uid="{00000000-0005-0000-0000-0000653A0000}"/>
    <cellStyle name="S3 3" xfId="15027" xr:uid="{00000000-0005-0000-0000-0000663A0000}"/>
    <cellStyle name="S3_DEVOLUÇÃO DE COMPETENCIA" xfId="15028" xr:uid="{00000000-0005-0000-0000-0000673A0000}"/>
    <cellStyle name="S4" xfId="799" xr:uid="{00000000-0005-0000-0000-0000683A0000}"/>
    <cellStyle name="S4 2" xfId="15029" xr:uid="{00000000-0005-0000-0000-0000693A0000}"/>
    <cellStyle name="S4 3" xfId="15030" xr:uid="{00000000-0005-0000-0000-00006A3A0000}"/>
    <cellStyle name="S4_DEVOLUÇÃO DE COMPETENCIA" xfId="15031" xr:uid="{00000000-0005-0000-0000-00006B3A0000}"/>
    <cellStyle name="S5" xfId="800" xr:uid="{00000000-0005-0000-0000-00006C3A0000}"/>
    <cellStyle name="S5 2" xfId="15032" xr:uid="{00000000-0005-0000-0000-00006D3A0000}"/>
    <cellStyle name="S5 3" xfId="15033" xr:uid="{00000000-0005-0000-0000-00006E3A0000}"/>
    <cellStyle name="S5_DEVOLUÇÃO DE COMPETENCIA" xfId="15034" xr:uid="{00000000-0005-0000-0000-00006F3A0000}"/>
    <cellStyle name="S6" xfId="801" xr:uid="{00000000-0005-0000-0000-0000703A0000}"/>
    <cellStyle name="S6 2" xfId="15035" xr:uid="{00000000-0005-0000-0000-0000713A0000}"/>
    <cellStyle name="S6 3" xfId="15036" xr:uid="{00000000-0005-0000-0000-0000723A0000}"/>
    <cellStyle name="S6_DEVOLUÇÃO DE COMPETENCIA" xfId="15037" xr:uid="{00000000-0005-0000-0000-0000733A0000}"/>
    <cellStyle name="S7" xfId="802" xr:uid="{00000000-0005-0000-0000-0000743A0000}"/>
    <cellStyle name="S8" xfId="803" xr:uid="{00000000-0005-0000-0000-0000753A0000}"/>
    <cellStyle name="S9" xfId="804" xr:uid="{00000000-0005-0000-0000-0000763A0000}"/>
    <cellStyle name="S9 2" xfId="15038" xr:uid="{00000000-0005-0000-0000-0000773A0000}"/>
    <cellStyle name="S9 3" xfId="15039" xr:uid="{00000000-0005-0000-0000-0000783A0000}"/>
    <cellStyle name="S9_DEVOLUÇÃO DE COMPETENCIA" xfId="15040" xr:uid="{00000000-0005-0000-0000-0000793A0000}"/>
    <cellStyle name="Saída 2" xfId="805" xr:uid="{00000000-0005-0000-0000-00007A3A0000}"/>
    <cellStyle name="Saída 2 2" xfId="806" xr:uid="{00000000-0005-0000-0000-00007B3A0000}"/>
    <cellStyle name="Saída 2 2 2" xfId="15041" xr:uid="{00000000-0005-0000-0000-00007C3A0000}"/>
    <cellStyle name="Saída 2 2_DEVOLUÇÃO DE COMPETENCIA" xfId="15042" xr:uid="{00000000-0005-0000-0000-00007D3A0000}"/>
    <cellStyle name="Saída 2_Base Conta" xfId="15043" xr:uid="{00000000-0005-0000-0000-00007E3A0000}"/>
    <cellStyle name="Saída 3" xfId="15044" xr:uid="{00000000-0005-0000-0000-00007F3A0000}"/>
    <cellStyle name="Saída 4" xfId="15045" xr:uid="{00000000-0005-0000-0000-0000803A0000}"/>
    <cellStyle name="Saída 5" xfId="218" xr:uid="{00000000-0005-0000-0000-0000813A0000}"/>
    <cellStyle name="Salida" xfId="15046" xr:uid="{00000000-0005-0000-0000-0000823A0000}"/>
    <cellStyle name="SAPBEXaggData" xfId="15047" xr:uid="{00000000-0005-0000-0000-0000833A0000}"/>
    <cellStyle name="SAPBEXaggDataEmph" xfId="15048" xr:uid="{00000000-0005-0000-0000-0000843A0000}"/>
    <cellStyle name="SAPBEXaggItem" xfId="15049" xr:uid="{00000000-0005-0000-0000-0000853A0000}"/>
    <cellStyle name="SAPBEXchaText" xfId="15050" xr:uid="{00000000-0005-0000-0000-0000863A0000}"/>
    <cellStyle name="SAPBEXexcBad7" xfId="15051" xr:uid="{00000000-0005-0000-0000-0000873A0000}"/>
    <cellStyle name="SAPBEXexcBad8" xfId="15052" xr:uid="{00000000-0005-0000-0000-0000883A0000}"/>
    <cellStyle name="SAPBEXexcBad9" xfId="15053" xr:uid="{00000000-0005-0000-0000-0000893A0000}"/>
    <cellStyle name="SAPBEXexcCritical4" xfId="15054" xr:uid="{00000000-0005-0000-0000-00008A3A0000}"/>
    <cellStyle name="SAPBEXexcCritical5" xfId="15055" xr:uid="{00000000-0005-0000-0000-00008B3A0000}"/>
    <cellStyle name="SAPBEXexcCritical6" xfId="15056" xr:uid="{00000000-0005-0000-0000-00008C3A0000}"/>
    <cellStyle name="SAPBEXexcGood1" xfId="15057" xr:uid="{00000000-0005-0000-0000-00008D3A0000}"/>
    <cellStyle name="SAPBEXexcGood2" xfId="15058" xr:uid="{00000000-0005-0000-0000-00008E3A0000}"/>
    <cellStyle name="SAPBEXexcGood3" xfId="15059" xr:uid="{00000000-0005-0000-0000-00008F3A0000}"/>
    <cellStyle name="SAPBEXfilterDrill" xfId="15060" xr:uid="{00000000-0005-0000-0000-0000903A0000}"/>
    <cellStyle name="SAPBEXfilterItem" xfId="15061" xr:uid="{00000000-0005-0000-0000-0000913A0000}"/>
    <cellStyle name="SAPBEXfilterText" xfId="15062" xr:uid="{00000000-0005-0000-0000-0000923A0000}"/>
    <cellStyle name="SAPBEXformats" xfId="15063" xr:uid="{00000000-0005-0000-0000-0000933A0000}"/>
    <cellStyle name="SAPBEXheaderItem" xfId="15064" xr:uid="{00000000-0005-0000-0000-0000943A0000}"/>
    <cellStyle name="SAPBEXheaderText" xfId="15065" xr:uid="{00000000-0005-0000-0000-0000953A0000}"/>
    <cellStyle name="SAPBEXresData" xfId="15066" xr:uid="{00000000-0005-0000-0000-0000963A0000}"/>
    <cellStyle name="SAPBEXresDataEmph" xfId="15067" xr:uid="{00000000-0005-0000-0000-0000973A0000}"/>
    <cellStyle name="SAPBEXresItem" xfId="15068" xr:uid="{00000000-0005-0000-0000-0000983A0000}"/>
    <cellStyle name="SAPBEXstdData" xfId="15069" xr:uid="{00000000-0005-0000-0000-0000993A0000}"/>
    <cellStyle name="SAPBEXstdDataEmph" xfId="15070" xr:uid="{00000000-0005-0000-0000-00009A3A0000}"/>
    <cellStyle name="SAPBEXstdItem" xfId="15071" xr:uid="{00000000-0005-0000-0000-00009B3A0000}"/>
    <cellStyle name="SAPBEXtitle" xfId="15072" xr:uid="{00000000-0005-0000-0000-00009C3A0000}"/>
    <cellStyle name="SAPBEXundefined" xfId="15073" xr:uid="{00000000-0005-0000-0000-00009D3A0000}"/>
    <cellStyle name="Satisfaisant" xfId="15074" xr:uid="{00000000-0005-0000-0000-00009E3A0000}"/>
    <cellStyle name="ScreenHeading" xfId="807" xr:uid="{00000000-0005-0000-0000-00009F3A0000}"/>
    <cellStyle name="ScreenHeading.prt" xfId="808" xr:uid="{00000000-0005-0000-0000-0000A03A0000}"/>
    <cellStyle name="ScreenHeading_DEVOLUÇÃO DE COMPETENCIA" xfId="15075" xr:uid="{00000000-0005-0000-0000-0000A13A0000}"/>
    <cellStyle name="Sep. milhar [0]" xfId="809" xr:uid="{00000000-0005-0000-0000-0000A23A0000}"/>
    <cellStyle name="Separador de milhares 2" xfId="810" xr:uid="{00000000-0005-0000-0000-0000A33A0000}"/>
    <cellStyle name="Separador de milhares 2 2" xfId="811" xr:uid="{00000000-0005-0000-0000-0000A43A0000}"/>
    <cellStyle name="Separador de milhares 2 2 2" xfId="15076" xr:uid="{00000000-0005-0000-0000-0000A53A0000}"/>
    <cellStyle name="Separador de milhares 2 2 2 2" xfId="15077" xr:uid="{00000000-0005-0000-0000-0000A63A0000}"/>
    <cellStyle name="Separador de milhares 2 2 3" xfId="15078" xr:uid="{00000000-0005-0000-0000-0000A73A0000}"/>
    <cellStyle name="Separador de milhares 2 2_DEVOLUÇÃO DE COMPETENCIA" xfId="15079" xr:uid="{00000000-0005-0000-0000-0000A83A0000}"/>
    <cellStyle name="Separador de milhares 2 3" xfId="812" xr:uid="{00000000-0005-0000-0000-0000A93A0000}"/>
    <cellStyle name="Separador de milhares 2 3 2" xfId="15080" xr:uid="{00000000-0005-0000-0000-0000AA3A0000}"/>
    <cellStyle name="Separador de milhares 2 3_DEVOLUÇÃO DE COMPETENCIA" xfId="15081" xr:uid="{00000000-0005-0000-0000-0000AB3A0000}"/>
    <cellStyle name="Separador de milhares 2 4" xfId="15082" xr:uid="{00000000-0005-0000-0000-0000AC3A0000}"/>
    <cellStyle name="Separador de milhares 2_DEVOLUÇÃO DE COMPETENCIA" xfId="15083" xr:uid="{00000000-0005-0000-0000-0000AD3A0000}"/>
    <cellStyle name="Separador de milhares 3" xfId="813" xr:uid="{00000000-0005-0000-0000-0000AE3A0000}"/>
    <cellStyle name="Separador de milhares 3 2" xfId="814" xr:uid="{00000000-0005-0000-0000-0000AF3A0000}"/>
    <cellStyle name="Separador de milhares 3 2 2" xfId="15084" xr:uid="{00000000-0005-0000-0000-0000B03A0000}"/>
    <cellStyle name="Separador de milhares 3 3" xfId="15085" xr:uid="{00000000-0005-0000-0000-0000B13A0000}"/>
    <cellStyle name="Separador de milhares 3 4" xfId="15086" xr:uid="{00000000-0005-0000-0000-0000B23A0000}"/>
    <cellStyle name="Separador de milhares 3_DEVOLUÇÃO DE COMPETENCIA" xfId="15087" xr:uid="{00000000-0005-0000-0000-0000B33A0000}"/>
    <cellStyle name="Separador de milhares 4" xfId="815" xr:uid="{00000000-0005-0000-0000-0000B43A0000}"/>
    <cellStyle name="Separador de milhares 4 2" xfId="816" xr:uid="{00000000-0005-0000-0000-0000B53A0000}"/>
    <cellStyle name="Separador de milhares 4 2 2" xfId="15088" xr:uid="{00000000-0005-0000-0000-0000B63A0000}"/>
    <cellStyle name="Separador de milhares 4 2 3" xfId="15089" xr:uid="{00000000-0005-0000-0000-0000B73A0000}"/>
    <cellStyle name="Separador de milhares 4 2_DEVOLUÇÃO DE COMPETENCIA" xfId="15090" xr:uid="{00000000-0005-0000-0000-0000B83A0000}"/>
    <cellStyle name="Separador de milhares 4 3" xfId="15091" xr:uid="{00000000-0005-0000-0000-0000B93A0000}"/>
    <cellStyle name="Separador de milhares 4_DEVOLUÇÃO DE COMPETENCIA" xfId="15092" xr:uid="{00000000-0005-0000-0000-0000BA3A0000}"/>
    <cellStyle name="Separador de milhares 5" xfId="817" xr:uid="{00000000-0005-0000-0000-0000BB3A0000}"/>
    <cellStyle name="Separador de milhares 5 2" xfId="15093" xr:uid="{00000000-0005-0000-0000-0000BC3A0000}"/>
    <cellStyle name="Separador de milhares 5 3" xfId="15094" xr:uid="{00000000-0005-0000-0000-0000BD3A0000}"/>
    <cellStyle name="Separador de milhares 5 4" xfId="15095" xr:uid="{00000000-0005-0000-0000-0000BE3A0000}"/>
    <cellStyle name="Separador de milhares 5_DEVOLUÇÃO DE COMPETENCIA" xfId="15096" xr:uid="{00000000-0005-0000-0000-0000BF3A0000}"/>
    <cellStyle name="Separador de milhares 6" xfId="15097" xr:uid="{00000000-0005-0000-0000-0000C03A0000}"/>
    <cellStyle name="Separador de milhares 6 2" xfId="15098" xr:uid="{00000000-0005-0000-0000-0000C13A0000}"/>
    <cellStyle name="Separador de milhares 6 3" xfId="15099" xr:uid="{00000000-0005-0000-0000-0000C23A0000}"/>
    <cellStyle name="Separador de milhares 7" xfId="15100" xr:uid="{00000000-0005-0000-0000-0000C33A0000}"/>
    <cellStyle name="Separador de milhares 7 2" xfId="15101" xr:uid="{00000000-0005-0000-0000-0000C43A0000}"/>
    <cellStyle name="Separador de milhares 7 2 2" xfId="15102" xr:uid="{00000000-0005-0000-0000-0000C53A0000}"/>
    <cellStyle name="Separador de milhares 7 3" xfId="15103" xr:uid="{00000000-0005-0000-0000-0000C63A0000}"/>
    <cellStyle name="Separador de milhares 8" xfId="15104" xr:uid="{00000000-0005-0000-0000-0000C73A0000}"/>
    <cellStyle name="Separador de milhares 8 2" xfId="15105" xr:uid="{00000000-0005-0000-0000-0000C83A0000}"/>
    <cellStyle name="Shading" xfId="818" xr:uid="{00000000-0005-0000-0000-0000C93A0000}"/>
    <cellStyle name="Sheet Title" xfId="15106" xr:uid="{00000000-0005-0000-0000-0000CA3A0000}"/>
    <cellStyle name="sherri" xfId="15107" xr:uid="{00000000-0005-0000-0000-0000CB3A0000}"/>
    <cellStyle name="sherri 2" xfId="15108" xr:uid="{00000000-0005-0000-0000-0000CC3A0000}"/>
    <cellStyle name="SingleLineAcctgn" xfId="819" xr:uid="{00000000-0005-0000-0000-0000CD3A0000}"/>
    <cellStyle name="SingleLinePercent" xfId="820" xr:uid="{00000000-0005-0000-0000-0000CE3A0000}"/>
    <cellStyle name="SL" xfId="15109" xr:uid="{00000000-0005-0000-0000-0000CF3A0000}"/>
    <cellStyle name="Sortie" xfId="15110" xr:uid="{00000000-0005-0000-0000-0000D03A0000}"/>
    <cellStyle name="Standaard_laroux" xfId="15111" xr:uid="{00000000-0005-0000-0000-0000D13A0000}"/>
    <cellStyle name="Standard_Anlage 1a" xfId="15112" xr:uid="{00000000-0005-0000-0000-0000D23A0000}"/>
    <cellStyle name="Style 1" xfId="821" xr:uid="{00000000-0005-0000-0000-0000D33A0000}"/>
    <cellStyle name="Style 1 2" xfId="15113" xr:uid="{00000000-0005-0000-0000-0000D43A0000}"/>
    <cellStyle name="Style 1 2 2" xfId="15114" xr:uid="{00000000-0005-0000-0000-0000D53A0000}"/>
    <cellStyle name="Style 1_~4991161" xfId="15115" xr:uid="{00000000-0005-0000-0000-0000D63A0000}"/>
    <cellStyle name="Style 2" xfId="15116" xr:uid="{00000000-0005-0000-0000-0000D73A0000}"/>
    <cellStyle name="Style 2 2" xfId="15117" xr:uid="{00000000-0005-0000-0000-0000D83A0000}"/>
    <cellStyle name="Style 2 3" xfId="15118" xr:uid="{00000000-0005-0000-0000-0000D93A0000}"/>
    <cellStyle name="Style 2_DEVOLUÇÃO DE COMPETENCIA" xfId="15119" xr:uid="{00000000-0005-0000-0000-0000DA3A0000}"/>
    <cellStyle name="Style 3" xfId="15120" xr:uid="{00000000-0005-0000-0000-0000DB3A0000}"/>
    <cellStyle name="Style 3 2" xfId="15121" xr:uid="{00000000-0005-0000-0000-0000DC3A0000}"/>
    <cellStyle name="Style 4" xfId="15122" xr:uid="{00000000-0005-0000-0000-0000DD3A0000}"/>
    <cellStyle name="Style 4 2" xfId="15123" xr:uid="{00000000-0005-0000-0000-0000DE3A0000}"/>
    <cellStyle name="subhead" xfId="15124" xr:uid="{00000000-0005-0000-0000-0000DF3A0000}"/>
    <cellStyle name="subhead 2" xfId="15125" xr:uid="{00000000-0005-0000-0000-0000E03A0000}"/>
    <cellStyle name="subhead_DEVOLUÇÃO DE COMPETENCIA" xfId="15126" xr:uid="{00000000-0005-0000-0000-0000E13A0000}"/>
    <cellStyle name="SubTotal" xfId="822" xr:uid="{00000000-0005-0000-0000-0000E23A0000}"/>
    <cellStyle name="SubTotal 2" xfId="15127" xr:uid="{00000000-0005-0000-0000-0000E33A0000}"/>
    <cellStyle name="SubTotal 2 2" xfId="15128" xr:uid="{00000000-0005-0000-0000-0000E43A0000}"/>
    <cellStyle name="SubTotal 2 3" xfId="15129" xr:uid="{00000000-0005-0000-0000-0000E53A0000}"/>
    <cellStyle name="SubTotal 3" xfId="15130" xr:uid="{00000000-0005-0000-0000-0000E63A0000}"/>
    <cellStyle name="SubTotal_DEVOLUÇÃO DE COMPETENCIA" xfId="15131" xr:uid="{00000000-0005-0000-0000-0000E73A0000}"/>
    <cellStyle name="sui.Control" xfId="823" xr:uid="{00000000-0005-0000-0000-0000E83A0000}"/>
    <cellStyle name="sui.Control 2" xfId="15132" xr:uid="{00000000-0005-0000-0000-0000E93A0000}"/>
    <cellStyle name="table_head1" xfId="15133" xr:uid="{00000000-0005-0000-0000-0000EA3A0000}"/>
    <cellStyle name="taples Plaza" xfId="15134" xr:uid="{00000000-0005-0000-0000-0000EB3A0000}"/>
    <cellStyle name="Text Indent A" xfId="15135" xr:uid="{00000000-0005-0000-0000-0000EC3A0000}"/>
    <cellStyle name="Text Indent B" xfId="15136" xr:uid="{00000000-0005-0000-0000-0000ED3A0000}"/>
    <cellStyle name="Text Indent B 2" xfId="15137" xr:uid="{00000000-0005-0000-0000-0000EE3A0000}"/>
    <cellStyle name="Text Indent C" xfId="15138" xr:uid="{00000000-0005-0000-0000-0000EF3A0000}"/>
    <cellStyle name="Text Indent C 2" xfId="15139" xr:uid="{00000000-0005-0000-0000-0000F03A0000}"/>
    <cellStyle name="Text Wrap" xfId="15140" xr:uid="{00000000-0005-0000-0000-0000F13A0000}"/>
    <cellStyle name="Texte explicatif" xfId="15141" xr:uid="{00000000-0005-0000-0000-0000F23A0000}"/>
    <cellStyle name="Texto de advertencia" xfId="15142" xr:uid="{00000000-0005-0000-0000-0000F33A0000}"/>
    <cellStyle name="Texto de Aviso 2" xfId="824" xr:uid="{00000000-0005-0000-0000-0000F43A0000}"/>
    <cellStyle name="Texto de Aviso 2 2" xfId="825" xr:uid="{00000000-0005-0000-0000-0000F53A0000}"/>
    <cellStyle name="Texto de Aviso 2 2 2" xfId="15143" xr:uid="{00000000-0005-0000-0000-0000F63A0000}"/>
    <cellStyle name="Texto de Aviso 2 2_DEVOLUÇÃO DE COMPETENCIA" xfId="15144" xr:uid="{00000000-0005-0000-0000-0000F73A0000}"/>
    <cellStyle name="Texto de Aviso 2_Base Conta" xfId="15145" xr:uid="{00000000-0005-0000-0000-0000F83A0000}"/>
    <cellStyle name="Texto de Aviso 3" xfId="15146" xr:uid="{00000000-0005-0000-0000-0000F93A0000}"/>
    <cellStyle name="Texto de Aviso 4" xfId="15147" xr:uid="{00000000-0005-0000-0000-0000FA3A0000}"/>
    <cellStyle name="Texto de Aviso 5" xfId="220" xr:uid="{00000000-0005-0000-0000-0000FB3A0000}"/>
    <cellStyle name="Texto Explicativo 2" xfId="826" xr:uid="{00000000-0005-0000-0000-0000FC3A0000}"/>
    <cellStyle name="Texto Explicativo 2 2" xfId="827" xr:uid="{00000000-0005-0000-0000-0000FD3A0000}"/>
    <cellStyle name="Texto Explicativo 2 2 2" xfId="15148" xr:uid="{00000000-0005-0000-0000-0000FE3A0000}"/>
    <cellStyle name="Texto Explicativo 2 2_DEVOLUÇÃO DE COMPETENCIA" xfId="15149" xr:uid="{00000000-0005-0000-0000-0000FF3A0000}"/>
    <cellStyle name="Texto Explicativo 2_Base Conta" xfId="15150" xr:uid="{00000000-0005-0000-0000-0000003B0000}"/>
    <cellStyle name="Texto Explicativo 3" xfId="15151" xr:uid="{00000000-0005-0000-0000-0000013B0000}"/>
    <cellStyle name="Texto Explicativo 4" xfId="15152" xr:uid="{00000000-0005-0000-0000-0000023B0000}"/>
    <cellStyle name="Texto Explicativo 5" xfId="221" xr:uid="{00000000-0005-0000-0000-0000033B0000}"/>
    <cellStyle name="TextStyle" xfId="15153" xr:uid="{00000000-0005-0000-0000-0000043B0000}"/>
    <cellStyle name="TextStyle 2" xfId="15154" xr:uid="{00000000-0005-0000-0000-0000053B0000}"/>
    <cellStyle name="þ©_x0002_/_x000c_Mýÿ_x000c_@ýß_x0007_“_x0012_¨(_x0007__x0001__x0001_" xfId="15155" xr:uid="{00000000-0005-0000-0000-0000063B0000}"/>
    <cellStyle name="þ©_x0002_/_x000c_Mýÿ_x000c_@ýß_x0007_“_x0012_¨(_x0007__x0001__x0001_ 2" xfId="15156" xr:uid="{00000000-0005-0000-0000-0000073B0000}"/>
    <cellStyle name="þ_x001d_ðK_x000c_Fý_x001b__x000d_9ýU_x0001_Ð_x0008_¦)_x0007__x0001__x0001_" xfId="15157" xr:uid="{00000000-0005-0000-0000-0000083B0000}"/>
    <cellStyle name="Tickmark" xfId="15158" xr:uid="{00000000-0005-0000-0000-0000093B0000}"/>
    <cellStyle name="Times New Roman" xfId="15159" xr:uid="{00000000-0005-0000-0000-00000A3B0000}"/>
    <cellStyle name="Title" xfId="46" xr:uid="{238DFE80-41E0-4459-909F-9A5FFF8C97D5}"/>
    <cellStyle name="Title 10" xfId="15160" xr:uid="{00000000-0005-0000-0000-00000C3B0000}"/>
    <cellStyle name="Title 11" xfId="222" xr:uid="{00000000-0005-0000-0000-00000D3B0000}"/>
    <cellStyle name="Title 2" xfId="15161" xr:uid="{00000000-0005-0000-0000-00000E3B0000}"/>
    <cellStyle name="Title 2 2" xfId="15162" xr:uid="{00000000-0005-0000-0000-00000F3B0000}"/>
    <cellStyle name="Title 2_DEVOLUÇÃO DE COMPETENCIA" xfId="15163" xr:uid="{00000000-0005-0000-0000-0000103B0000}"/>
    <cellStyle name="Title 3" xfId="15164" xr:uid="{00000000-0005-0000-0000-0000113B0000}"/>
    <cellStyle name="Title 4" xfId="15165" xr:uid="{00000000-0005-0000-0000-0000123B0000}"/>
    <cellStyle name="Title 5" xfId="15166" xr:uid="{00000000-0005-0000-0000-0000133B0000}"/>
    <cellStyle name="Title 6" xfId="15167" xr:uid="{00000000-0005-0000-0000-0000143B0000}"/>
    <cellStyle name="Title 7" xfId="15168" xr:uid="{00000000-0005-0000-0000-0000153B0000}"/>
    <cellStyle name="Title 8" xfId="15169" xr:uid="{00000000-0005-0000-0000-0000163B0000}"/>
    <cellStyle name="Title 9" xfId="15170" xr:uid="{00000000-0005-0000-0000-0000173B0000}"/>
    <cellStyle name="Title_DEVOLUÇÃO DE COMPETENCIA" xfId="15171" xr:uid="{00000000-0005-0000-0000-0000183B0000}"/>
    <cellStyle name="Title1" xfId="828" xr:uid="{00000000-0005-0000-0000-0000193B0000}"/>
    <cellStyle name="Title1 2" xfId="15172" xr:uid="{00000000-0005-0000-0000-00001A3B0000}"/>
    <cellStyle name="Title1_03Q11 Australia US TP OB Invoice Final" xfId="15173" xr:uid="{00000000-0005-0000-0000-00001B3B0000}"/>
    <cellStyle name="Titre" xfId="15174" xr:uid="{00000000-0005-0000-0000-00001C3B0000}"/>
    <cellStyle name="Titre 1" xfId="15175" xr:uid="{00000000-0005-0000-0000-00001D3B0000}"/>
    <cellStyle name="Titre 2" xfId="15176" xr:uid="{00000000-0005-0000-0000-00001E3B0000}"/>
    <cellStyle name="Titre 3" xfId="15177" xr:uid="{00000000-0005-0000-0000-00001F3B0000}"/>
    <cellStyle name="Titre 4" xfId="15178" xr:uid="{00000000-0005-0000-0000-0000203B0000}"/>
    <cellStyle name="Título 1 2" xfId="829" xr:uid="{00000000-0005-0000-0000-0000213B0000}"/>
    <cellStyle name="Título 1 2 2" xfId="830" xr:uid="{00000000-0005-0000-0000-0000223B0000}"/>
    <cellStyle name="Título 1 2 2 2" xfId="15179" xr:uid="{00000000-0005-0000-0000-0000233B0000}"/>
    <cellStyle name="Título 1 2 2_DEVOLUÇÃO DE COMPETENCIA" xfId="15180" xr:uid="{00000000-0005-0000-0000-0000243B0000}"/>
    <cellStyle name="Título 1 2_Base Conta" xfId="15181" xr:uid="{00000000-0005-0000-0000-0000253B0000}"/>
    <cellStyle name="Título 1 3" xfId="15182" xr:uid="{00000000-0005-0000-0000-0000263B0000}"/>
    <cellStyle name="Título 1 4" xfId="15183" xr:uid="{00000000-0005-0000-0000-0000273B0000}"/>
    <cellStyle name="Título 1 5" xfId="224" xr:uid="{00000000-0005-0000-0000-0000283B0000}"/>
    <cellStyle name="Título 10" xfId="15184" xr:uid="{00000000-0005-0000-0000-0000293B0000}"/>
    <cellStyle name="Título 11" xfId="15185" xr:uid="{00000000-0005-0000-0000-00002A3B0000}"/>
    <cellStyle name="Título 12" xfId="15186" xr:uid="{00000000-0005-0000-0000-00002B3B0000}"/>
    <cellStyle name="Título 13" xfId="223" xr:uid="{00000000-0005-0000-0000-00002C3B0000}"/>
    <cellStyle name="Título 2 2" xfId="831" xr:uid="{00000000-0005-0000-0000-00002D3B0000}"/>
    <cellStyle name="Título 2 2 2" xfId="832" xr:uid="{00000000-0005-0000-0000-00002E3B0000}"/>
    <cellStyle name="Título 2 2 2 2" xfId="15187" xr:uid="{00000000-0005-0000-0000-00002F3B0000}"/>
    <cellStyle name="Título 2 2 2_DEVOLUÇÃO DE COMPETENCIA" xfId="15188" xr:uid="{00000000-0005-0000-0000-0000303B0000}"/>
    <cellStyle name="Título 2 2_Base Conta" xfId="15189" xr:uid="{00000000-0005-0000-0000-0000313B0000}"/>
    <cellStyle name="Título 2 3" xfId="15190" xr:uid="{00000000-0005-0000-0000-0000323B0000}"/>
    <cellStyle name="Título 2 4" xfId="15191" xr:uid="{00000000-0005-0000-0000-0000333B0000}"/>
    <cellStyle name="Título 2 5" xfId="225" xr:uid="{00000000-0005-0000-0000-0000343B0000}"/>
    <cellStyle name="Título 3 2" xfId="833" xr:uid="{00000000-0005-0000-0000-0000353B0000}"/>
    <cellStyle name="Título 3 2 2" xfId="834" xr:uid="{00000000-0005-0000-0000-0000363B0000}"/>
    <cellStyle name="Título 3 2 2 2" xfId="15192" xr:uid="{00000000-0005-0000-0000-0000373B0000}"/>
    <cellStyle name="Título 3 2 2_DEVOLUÇÃO DE COMPETENCIA" xfId="15193" xr:uid="{00000000-0005-0000-0000-0000383B0000}"/>
    <cellStyle name="Título 3 2_Base Conta" xfId="15194" xr:uid="{00000000-0005-0000-0000-0000393B0000}"/>
    <cellStyle name="Título 3 3" xfId="15195" xr:uid="{00000000-0005-0000-0000-00003A3B0000}"/>
    <cellStyle name="Título 3 4" xfId="15196" xr:uid="{00000000-0005-0000-0000-00003B3B0000}"/>
    <cellStyle name="Título 3 5" xfId="226" xr:uid="{00000000-0005-0000-0000-00003C3B0000}"/>
    <cellStyle name="Título 4 2" xfId="835" xr:uid="{00000000-0005-0000-0000-00003D3B0000}"/>
    <cellStyle name="Título 4 2 2" xfId="836" xr:uid="{00000000-0005-0000-0000-00003E3B0000}"/>
    <cellStyle name="Título 4 2 2 2" xfId="15197" xr:uid="{00000000-0005-0000-0000-00003F3B0000}"/>
    <cellStyle name="Título 4 2 2_DEVOLUÇÃO DE COMPETENCIA" xfId="15198" xr:uid="{00000000-0005-0000-0000-0000403B0000}"/>
    <cellStyle name="Título 4 2_Base Conta" xfId="15199" xr:uid="{00000000-0005-0000-0000-0000413B0000}"/>
    <cellStyle name="Título 4 3" xfId="15200" xr:uid="{00000000-0005-0000-0000-0000423B0000}"/>
    <cellStyle name="Título 4 4" xfId="15201" xr:uid="{00000000-0005-0000-0000-0000433B0000}"/>
    <cellStyle name="Título 4 5" xfId="227" xr:uid="{00000000-0005-0000-0000-0000443B0000}"/>
    <cellStyle name="Título 5" xfId="837" xr:uid="{00000000-0005-0000-0000-0000453B0000}"/>
    <cellStyle name="Título 5 2" xfId="838" xr:uid="{00000000-0005-0000-0000-0000463B0000}"/>
    <cellStyle name="Título 5 2 2" xfId="15202" xr:uid="{00000000-0005-0000-0000-0000473B0000}"/>
    <cellStyle name="Título 5 2_DEVOLUÇÃO DE COMPETENCIA" xfId="15203" xr:uid="{00000000-0005-0000-0000-0000483B0000}"/>
    <cellStyle name="Título 5_Base Conta" xfId="15204" xr:uid="{00000000-0005-0000-0000-0000493B0000}"/>
    <cellStyle name="Título 6" xfId="15205" xr:uid="{00000000-0005-0000-0000-00004A3B0000}"/>
    <cellStyle name="Título 7" xfId="15206" xr:uid="{00000000-0005-0000-0000-00004B3B0000}"/>
    <cellStyle name="Título 8" xfId="15207" xr:uid="{00000000-0005-0000-0000-00004C3B0000}"/>
    <cellStyle name="Título 9" xfId="15208" xr:uid="{00000000-0005-0000-0000-00004D3B0000}"/>
    <cellStyle name="TopGrey" xfId="839" xr:uid="{00000000-0005-0000-0000-00004E3B0000}"/>
    <cellStyle name="TopGrey.prt" xfId="840" xr:uid="{00000000-0005-0000-0000-00004F3B0000}"/>
    <cellStyle name="TopGrey_DEVOLUÇÃO DE COMPETENCIA" xfId="15209" xr:uid="{00000000-0005-0000-0000-0000503B0000}"/>
    <cellStyle name="Total 2" xfId="841" xr:uid="{00000000-0005-0000-0000-0000513B0000}"/>
    <cellStyle name="Total 2 2" xfId="842" xr:uid="{00000000-0005-0000-0000-0000523B0000}"/>
    <cellStyle name="Total 2 2 2" xfId="15210" xr:uid="{00000000-0005-0000-0000-0000533B0000}"/>
    <cellStyle name="Total 2 2_DEVOLUÇÃO DE COMPETENCIA" xfId="15211" xr:uid="{00000000-0005-0000-0000-0000543B0000}"/>
    <cellStyle name="Total 2_Base Conta" xfId="15212" xr:uid="{00000000-0005-0000-0000-0000553B0000}"/>
    <cellStyle name="Total 3" xfId="15213" xr:uid="{00000000-0005-0000-0000-0000563B0000}"/>
    <cellStyle name="Total 4" xfId="15214" xr:uid="{00000000-0005-0000-0000-0000573B0000}"/>
    <cellStyle name="Total 5" xfId="15215" xr:uid="{00000000-0005-0000-0000-0000583B0000}"/>
    <cellStyle name="Total 6" xfId="228" xr:uid="{00000000-0005-0000-0000-0000593B0000}"/>
    <cellStyle name="UB1" xfId="15216" xr:uid="{00000000-0005-0000-0000-00005A3B0000}"/>
    <cellStyle name="UB2" xfId="15217" xr:uid="{00000000-0005-0000-0000-00005B3B0000}"/>
    <cellStyle name="Undefiniert" xfId="15218" xr:uid="{00000000-0005-0000-0000-00005C3B0000}"/>
    <cellStyle name="Unprot" xfId="15219" xr:uid="{00000000-0005-0000-0000-00005D3B0000}"/>
    <cellStyle name="Unprot$" xfId="15220" xr:uid="{00000000-0005-0000-0000-00005E3B0000}"/>
    <cellStyle name="Unprot_DEVOLUÇÃO DE COMPETENCIA" xfId="15221" xr:uid="{00000000-0005-0000-0000-00005F3B0000}"/>
    <cellStyle name="Unprotect" xfId="15222" xr:uid="{00000000-0005-0000-0000-0000603B0000}"/>
    <cellStyle name="USD Dolares" xfId="15223" xr:uid="{00000000-0005-0000-0000-0000613B0000}"/>
    <cellStyle name="Valuta [0]_laroux" xfId="15224" xr:uid="{00000000-0005-0000-0000-0000623B0000}"/>
    <cellStyle name="Valuta_laroux" xfId="15225" xr:uid="{00000000-0005-0000-0000-0000633B0000}"/>
    <cellStyle name="Vérification" xfId="15226" xr:uid="{00000000-0005-0000-0000-0000643B0000}"/>
    <cellStyle name="Vírgula" xfId="1" builtinId="3"/>
    <cellStyle name="Vírgula 10" xfId="15227" xr:uid="{00000000-0005-0000-0000-0000663B0000}"/>
    <cellStyle name="Vírgula 10 2" xfId="15228" xr:uid="{00000000-0005-0000-0000-0000673B0000}"/>
    <cellStyle name="Vírgula 10 2 2" xfId="15229" xr:uid="{00000000-0005-0000-0000-0000683B0000}"/>
    <cellStyle name="Vírgula 10 2 2 2" xfId="15230" xr:uid="{00000000-0005-0000-0000-0000693B0000}"/>
    <cellStyle name="Vírgula 10 2 3" xfId="15231" xr:uid="{00000000-0005-0000-0000-00006A3B0000}"/>
    <cellStyle name="Vírgula 10 2 4" xfId="15232" xr:uid="{00000000-0005-0000-0000-00006B3B0000}"/>
    <cellStyle name="Vírgula 10 2 5" xfId="15233" xr:uid="{00000000-0005-0000-0000-00006C3B0000}"/>
    <cellStyle name="Vírgula 10 2_DEVOLUÇÃO DE COMPETENCIA" xfId="15234" xr:uid="{00000000-0005-0000-0000-00006D3B0000}"/>
    <cellStyle name="Vírgula 10 3" xfId="15235" xr:uid="{00000000-0005-0000-0000-00006E3B0000}"/>
    <cellStyle name="Vírgula 10 4" xfId="15236" xr:uid="{00000000-0005-0000-0000-00006F3B0000}"/>
    <cellStyle name="Vírgula 10 4 2" xfId="15237" xr:uid="{00000000-0005-0000-0000-0000703B0000}"/>
    <cellStyle name="Vírgula 10 5" xfId="15238" xr:uid="{00000000-0005-0000-0000-0000713B0000}"/>
    <cellStyle name="Vírgula 10 5 2" xfId="15239" xr:uid="{00000000-0005-0000-0000-0000723B0000}"/>
    <cellStyle name="Vírgula 10 6" xfId="15240" xr:uid="{00000000-0005-0000-0000-0000733B0000}"/>
    <cellStyle name="Vírgula 10 7" xfId="15241" xr:uid="{00000000-0005-0000-0000-0000743B0000}"/>
    <cellStyle name="Vírgula 10 8" xfId="15242" xr:uid="{00000000-0005-0000-0000-0000753B0000}"/>
    <cellStyle name="Vírgula 10 9" xfId="15243" xr:uid="{00000000-0005-0000-0000-0000763B0000}"/>
    <cellStyle name="Vírgula 10_DEVOLUÇÃO DE COMPETENCIA" xfId="15244" xr:uid="{00000000-0005-0000-0000-0000773B0000}"/>
    <cellStyle name="Vírgula 11" xfId="15245" xr:uid="{00000000-0005-0000-0000-0000783B0000}"/>
    <cellStyle name="Vírgula 11 10" xfId="15246" xr:uid="{00000000-0005-0000-0000-0000793B0000}"/>
    <cellStyle name="Vírgula 11 10 2" xfId="15247" xr:uid="{00000000-0005-0000-0000-00007A3B0000}"/>
    <cellStyle name="Vírgula 11 11" xfId="15248" xr:uid="{00000000-0005-0000-0000-00007B3B0000}"/>
    <cellStyle name="Vírgula 11 12" xfId="15249" xr:uid="{00000000-0005-0000-0000-00007C3B0000}"/>
    <cellStyle name="Vírgula 11 13" xfId="15250" xr:uid="{00000000-0005-0000-0000-00007D3B0000}"/>
    <cellStyle name="Vírgula 11 2" xfId="15251" xr:uid="{00000000-0005-0000-0000-00007E3B0000}"/>
    <cellStyle name="Vírgula 11 2 2" xfId="15252" xr:uid="{00000000-0005-0000-0000-00007F3B0000}"/>
    <cellStyle name="Vírgula 11 2 2 2" xfId="15253" xr:uid="{00000000-0005-0000-0000-0000803B0000}"/>
    <cellStyle name="Vírgula 11 2 3" xfId="15254" xr:uid="{00000000-0005-0000-0000-0000813B0000}"/>
    <cellStyle name="Vírgula 11 2 4" xfId="15255" xr:uid="{00000000-0005-0000-0000-0000823B0000}"/>
    <cellStyle name="Vírgula 11 2 4 2" xfId="15256" xr:uid="{00000000-0005-0000-0000-0000833B0000}"/>
    <cellStyle name="Vírgula 11 2 4 2 2" xfId="15257" xr:uid="{00000000-0005-0000-0000-0000843B0000}"/>
    <cellStyle name="Vírgula 11 2 4 2 2 2" xfId="15258" xr:uid="{00000000-0005-0000-0000-0000853B0000}"/>
    <cellStyle name="Vírgula 11 2 4 2 3" xfId="15259" xr:uid="{00000000-0005-0000-0000-0000863B0000}"/>
    <cellStyle name="Vírgula 11 2 4 3" xfId="15260" xr:uid="{00000000-0005-0000-0000-0000873B0000}"/>
    <cellStyle name="Vírgula 11 2 5" xfId="15261" xr:uid="{00000000-0005-0000-0000-0000883B0000}"/>
    <cellStyle name="Vírgula 11 2_DEVOLUÇÃO DE COMPETENCIA" xfId="15262" xr:uid="{00000000-0005-0000-0000-0000893B0000}"/>
    <cellStyle name="Vírgula 11 3" xfId="15263" xr:uid="{00000000-0005-0000-0000-00008A3B0000}"/>
    <cellStyle name="Vírgula 11 3 2" xfId="15264" xr:uid="{00000000-0005-0000-0000-00008B3B0000}"/>
    <cellStyle name="Vírgula 11 3 2 2" xfId="15265" xr:uid="{00000000-0005-0000-0000-00008C3B0000}"/>
    <cellStyle name="Vírgula 11 3 3" xfId="15266" xr:uid="{00000000-0005-0000-0000-00008D3B0000}"/>
    <cellStyle name="Vírgula 11 3_DEVOLUÇÃO DE COMPETENCIA" xfId="15267" xr:uid="{00000000-0005-0000-0000-00008E3B0000}"/>
    <cellStyle name="Vírgula 11 4" xfId="15268" xr:uid="{00000000-0005-0000-0000-00008F3B0000}"/>
    <cellStyle name="Vírgula 11 4 2" xfId="15269" xr:uid="{00000000-0005-0000-0000-0000903B0000}"/>
    <cellStyle name="Vírgula 11 4 2 2" xfId="15270" xr:uid="{00000000-0005-0000-0000-0000913B0000}"/>
    <cellStyle name="Vírgula 11 4 3" xfId="15271" xr:uid="{00000000-0005-0000-0000-0000923B0000}"/>
    <cellStyle name="Vírgula 11 4_DEVOLUÇÃO DE COMPETENCIA" xfId="15272" xr:uid="{00000000-0005-0000-0000-0000933B0000}"/>
    <cellStyle name="Vírgula 11 5" xfId="15273" xr:uid="{00000000-0005-0000-0000-0000943B0000}"/>
    <cellStyle name="Vírgula 11 5 2" xfId="15274" xr:uid="{00000000-0005-0000-0000-0000953B0000}"/>
    <cellStyle name="Vírgula 11 6" xfId="15275" xr:uid="{00000000-0005-0000-0000-0000963B0000}"/>
    <cellStyle name="Vírgula 11 6 2" xfId="15276" xr:uid="{00000000-0005-0000-0000-0000973B0000}"/>
    <cellStyle name="Vírgula 11 6 2 2" xfId="15277" xr:uid="{00000000-0005-0000-0000-0000983B0000}"/>
    <cellStyle name="Vírgula 11 6 3" xfId="15278" xr:uid="{00000000-0005-0000-0000-0000993B0000}"/>
    <cellStyle name="Vírgula 11 6 4" xfId="15279" xr:uid="{00000000-0005-0000-0000-00009A3B0000}"/>
    <cellStyle name="Vírgula 11 7" xfId="15280" xr:uid="{00000000-0005-0000-0000-00009B3B0000}"/>
    <cellStyle name="Vírgula 11 7 2" xfId="15281" xr:uid="{00000000-0005-0000-0000-00009C3B0000}"/>
    <cellStyle name="Vírgula 11 8" xfId="15282" xr:uid="{00000000-0005-0000-0000-00009D3B0000}"/>
    <cellStyle name="Vírgula 11 8 2" xfId="15283" xr:uid="{00000000-0005-0000-0000-00009E3B0000}"/>
    <cellStyle name="Vírgula 11 9" xfId="15284" xr:uid="{00000000-0005-0000-0000-00009F3B0000}"/>
    <cellStyle name="Vírgula 11 9 2" xfId="15285" xr:uid="{00000000-0005-0000-0000-0000A03B0000}"/>
    <cellStyle name="Vírgula 11_DEVOLUÇÃO DE COMPETENCIA" xfId="15286" xr:uid="{00000000-0005-0000-0000-0000A13B0000}"/>
    <cellStyle name="Vírgula 12" xfId="15287" xr:uid="{00000000-0005-0000-0000-0000A23B0000}"/>
    <cellStyle name="Vírgula 12 2" xfId="15288" xr:uid="{00000000-0005-0000-0000-0000A33B0000}"/>
    <cellStyle name="Vírgula 12 2 2" xfId="15289" xr:uid="{00000000-0005-0000-0000-0000A43B0000}"/>
    <cellStyle name="Vírgula 12 2_DEVOLUÇÃO DE COMPETENCIA" xfId="15290" xr:uid="{00000000-0005-0000-0000-0000A53B0000}"/>
    <cellStyle name="Vírgula 12 3" xfId="15291" xr:uid="{00000000-0005-0000-0000-0000A63B0000}"/>
    <cellStyle name="Vírgula 12 4" xfId="15292" xr:uid="{00000000-0005-0000-0000-0000A73B0000}"/>
    <cellStyle name="Vírgula 12 5" xfId="15293" xr:uid="{00000000-0005-0000-0000-0000A83B0000}"/>
    <cellStyle name="Vírgula 12_DEVOLUÇÃO DE COMPETENCIA" xfId="15294" xr:uid="{00000000-0005-0000-0000-0000A93B0000}"/>
    <cellStyle name="Vírgula 13" xfId="15295" xr:uid="{00000000-0005-0000-0000-0000AA3B0000}"/>
    <cellStyle name="Vírgula 13 2" xfId="15296" xr:uid="{00000000-0005-0000-0000-0000AB3B0000}"/>
    <cellStyle name="Vírgula 13 2 2" xfId="15297" xr:uid="{00000000-0005-0000-0000-0000AC3B0000}"/>
    <cellStyle name="Vírgula 13 2 3" xfId="15298" xr:uid="{00000000-0005-0000-0000-0000AD3B0000}"/>
    <cellStyle name="Vírgula 13 3" xfId="15299" xr:uid="{00000000-0005-0000-0000-0000AE3B0000}"/>
    <cellStyle name="Vírgula 13 4" xfId="15300" xr:uid="{00000000-0005-0000-0000-0000AF3B0000}"/>
    <cellStyle name="Vírgula 13_DEVOLUÇÃO DE COMPETENCIA" xfId="15301" xr:uid="{00000000-0005-0000-0000-0000B03B0000}"/>
    <cellStyle name="Vírgula 14" xfId="15302" xr:uid="{00000000-0005-0000-0000-0000B13B0000}"/>
    <cellStyle name="Vírgula 14 2" xfId="15303" xr:uid="{00000000-0005-0000-0000-0000B23B0000}"/>
    <cellStyle name="Vírgula 14 2 2" xfId="15304" xr:uid="{00000000-0005-0000-0000-0000B33B0000}"/>
    <cellStyle name="Vírgula 14 2 3" xfId="15305" xr:uid="{00000000-0005-0000-0000-0000B43B0000}"/>
    <cellStyle name="Vírgula 14 2_DEVOLUÇÃO DE COMPETENCIA" xfId="15306" xr:uid="{00000000-0005-0000-0000-0000B53B0000}"/>
    <cellStyle name="Vírgula 14 3" xfId="15307" xr:uid="{00000000-0005-0000-0000-0000B63B0000}"/>
    <cellStyle name="Vírgula 14 4" xfId="15308" xr:uid="{00000000-0005-0000-0000-0000B73B0000}"/>
    <cellStyle name="Vírgula 14_DEVOLUÇÃO DE COMPETENCIA" xfId="15309" xr:uid="{00000000-0005-0000-0000-0000B83B0000}"/>
    <cellStyle name="Vírgula 15" xfId="15310" xr:uid="{00000000-0005-0000-0000-0000B93B0000}"/>
    <cellStyle name="Vírgula 15 2" xfId="15311" xr:uid="{00000000-0005-0000-0000-0000BA3B0000}"/>
    <cellStyle name="Vírgula 15 2 2" xfId="15312" xr:uid="{00000000-0005-0000-0000-0000BB3B0000}"/>
    <cellStyle name="Vírgula 15 2 3" xfId="15313" xr:uid="{00000000-0005-0000-0000-0000BC3B0000}"/>
    <cellStyle name="Vírgula 15 3" xfId="15314" xr:uid="{00000000-0005-0000-0000-0000BD3B0000}"/>
    <cellStyle name="Vírgula 15_DEVOLUÇÃO DE COMPETENCIA" xfId="15315" xr:uid="{00000000-0005-0000-0000-0000BE3B0000}"/>
    <cellStyle name="Vírgula 16" xfId="15316" xr:uid="{00000000-0005-0000-0000-0000BF3B0000}"/>
    <cellStyle name="Vírgula 16 2" xfId="15317" xr:uid="{00000000-0005-0000-0000-0000C03B0000}"/>
    <cellStyle name="Vírgula 16 3" xfId="15318" xr:uid="{00000000-0005-0000-0000-0000C13B0000}"/>
    <cellStyle name="Vírgula 16 4" xfId="15319" xr:uid="{00000000-0005-0000-0000-0000C23B0000}"/>
    <cellStyle name="Vírgula 16 5" xfId="15320" xr:uid="{00000000-0005-0000-0000-0000C33B0000}"/>
    <cellStyle name="Vírgula 16_DEVOLUÇÃO DE COMPETENCIA" xfId="15321" xr:uid="{00000000-0005-0000-0000-0000C43B0000}"/>
    <cellStyle name="Vírgula 17" xfId="15322" xr:uid="{00000000-0005-0000-0000-0000C53B0000}"/>
    <cellStyle name="Vírgula 17 2" xfId="15323" xr:uid="{00000000-0005-0000-0000-0000C63B0000}"/>
    <cellStyle name="Vírgula 17 3" xfId="15324" xr:uid="{00000000-0005-0000-0000-0000C73B0000}"/>
    <cellStyle name="Vírgula 17 4" xfId="15325" xr:uid="{00000000-0005-0000-0000-0000C83B0000}"/>
    <cellStyle name="Vírgula 17_DEVOLUÇÃO DE COMPETENCIA" xfId="15326" xr:uid="{00000000-0005-0000-0000-0000C93B0000}"/>
    <cellStyle name="Vírgula 18" xfId="15327" xr:uid="{00000000-0005-0000-0000-0000CA3B0000}"/>
    <cellStyle name="Vírgula 18 2" xfId="15328" xr:uid="{00000000-0005-0000-0000-0000CB3B0000}"/>
    <cellStyle name="Vírgula 18 3" xfId="15329" xr:uid="{00000000-0005-0000-0000-0000CC3B0000}"/>
    <cellStyle name="Vírgula 18 4" xfId="15330" xr:uid="{00000000-0005-0000-0000-0000CD3B0000}"/>
    <cellStyle name="Vírgula 19" xfId="15331" xr:uid="{00000000-0005-0000-0000-0000CE3B0000}"/>
    <cellStyle name="Vírgula 19 2" xfId="15332" xr:uid="{00000000-0005-0000-0000-0000CF3B0000}"/>
    <cellStyle name="Vírgula 19 3" xfId="15333" xr:uid="{00000000-0005-0000-0000-0000D03B0000}"/>
    <cellStyle name="Vírgula 19 4" xfId="15334" xr:uid="{00000000-0005-0000-0000-0000D13B0000}"/>
    <cellStyle name="Vírgula 2" xfId="54" xr:uid="{91C7D71F-9889-4EF7-94DE-8D21C1919D5E}"/>
    <cellStyle name="Vírgula 2 10" xfId="843" xr:uid="{00000000-0005-0000-0000-0000D23B0000}"/>
    <cellStyle name="Vírgula 2 2" xfId="844" xr:uid="{00000000-0005-0000-0000-0000D33B0000}"/>
    <cellStyle name="Vírgula 2 2 2" xfId="15335" xr:uid="{00000000-0005-0000-0000-0000D43B0000}"/>
    <cellStyle name="Vírgula 2 2 2 2" xfId="15336" xr:uid="{00000000-0005-0000-0000-0000D53B0000}"/>
    <cellStyle name="Vírgula 2 2 2_DEVOLUÇÃO DE COMPETENCIA" xfId="15337" xr:uid="{00000000-0005-0000-0000-0000D63B0000}"/>
    <cellStyle name="Vírgula 2 2 3" xfId="15338" xr:uid="{00000000-0005-0000-0000-0000D73B0000}"/>
    <cellStyle name="Vírgula 2 2 3 2" xfId="15339" xr:uid="{00000000-0005-0000-0000-0000D83B0000}"/>
    <cellStyle name="Vírgula 2 2 3 3" xfId="15340" xr:uid="{00000000-0005-0000-0000-0000D93B0000}"/>
    <cellStyle name="Vírgula 2 2_DEVOLUÇÃO DE COMPETENCIA" xfId="15341" xr:uid="{00000000-0005-0000-0000-0000DA3B0000}"/>
    <cellStyle name="Vírgula 2 3" xfId="15342" xr:uid="{00000000-0005-0000-0000-0000DB3B0000}"/>
    <cellStyle name="Vírgula 2 3 2" xfId="15343" xr:uid="{00000000-0005-0000-0000-0000DC3B0000}"/>
    <cellStyle name="Vírgula 2 3 2 2" xfId="15344" xr:uid="{00000000-0005-0000-0000-0000DD3B0000}"/>
    <cellStyle name="Vírgula 2 3 2 3" xfId="15345" xr:uid="{00000000-0005-0000-0000-0000DE3B0000}"/>
    <cellStyle name="Vírgula 2 3_DEVOLUÇÃO DE COMPETENCIA" xfId="15346" xr:uid="{00000000-0005-0000-0000-0000DF3B0000}"/>
    <cellStyle name="Vírgula 2 4" xfId="15347" xr:uid="{00000000-0005-0000-0000-0000E03B0000}"/>
    <cellStyle name="Vírgula 2 4 2" xfId="15348" xr:uid="{00000000-0005-0000-0000-0000E13B0000}"/>
    <cellStyle name="Vírgula 2 4 2 2" xfId="15349" xr:uid="{00000000-0005-0000-0000-0000E23B0000}"/>
    <cellStyle name="Vírgula 2 4 3" xfId="15350" xr:uid="{00000000-0005-0000-0000-0000E33B0000}"/>
    <cellStyle name="Vírgula 2 4 4" xfId="15351" xr:uid="{00000000-0005-0000-0000-0000E43B0000}"/>
    <cellStyle name="Vírgula 2 5" xfId="15352" xr:uid="{00000000-0005-0000-0000-0000E53B0000}"/>
    <cellStyle name="Vírgula 2 5 2" xfId="15353" xr:uid="{00000000-0005-0000-0000-0000E63B0000}"/>
    <cellStyle name="Vírgula 2 6" xfId="15354" xr:uid="{00000000-0005-0000-0000-0000E73B0000}"/>
    <cellStyle name="Vírgula 2 7" xfId="15355" xr:uid="{00000000-0005-0000-0000-0000E83B0000}"/>
    <cellStyle name="Vírgula 2 8" xfId="15356" xr:uid="{00000000-0005-0000-0000-0000E93B0000}"/>
    <cellStyle name="Vírgula 2 9" xfId="15357" xr:uid="{00000000-0005-0000-0000-0000EA3B0000}"/>
    <cellStyle name="Vírgula 2_DEVOLUÇÃO DE COMPETENCIA" xfId="15358" xr:uid="{00000000-0005-0000-0000-0000EB3B0000}"/>
    <cellStyle name="Vírgula 20" xfId="15359" xr:uid="{00000000-0005-0000-0000-0000EC3B0000}"/>
    <cellStyle name="Vírgula 20 2" xfId="15360" xr:uid="{00000000-0005-0000-0000-0000ED3B0000}"/>
    <cellStyle name="Vírgula 21" xfId="15361" xr:uid="{00000000-0005-0000-0000-0000EE3B0000}"/>
    <cellStyle name="Vírgula 21 2" xfId="15362" xr:uid="{00000000-0005-0000-0000-0000EF3B0000}"/>
    <cellStyle name="Vírgula 22" xfId="15363" xr:uid="{00000000-0005-0000-0000-0000F03B0000}"/>
    <cellStyle name="Vírgula 22 2" xfId="15364" xr:uid="{00000000-0005-0000-0000-0000F13B0000}"/>
    <cellStyle name="Vírgula 22 3" xfId="15365" xr:uid="{00000000-0005-0000-0000-0000F23B0000}"/>
    <cellStyle name="Vírgula 23" xfId="15366" xr:uid="{00000000-0005-0000-0000-0000F33B0000}"/>
    <cellStyle name="Vírgula 23 2" xfId="15367" xr:uid="{00000000-0005-0000-0000-0000F43B0000}"/>
    <cellStyle name="Vírgula 23 3" xfId="15368" xr:uid="{00000000-0005-0000-0000-0000F53B0000}"/>
    <cellStyle name="Vírgula 23_Plan5" xfId="15369" xr:uid="{00000000-0005-0000-0000-0000F63B0000}"/>
    <cellStyle name="Vírgula 24" xfId="15370" xr:uid="{00000000-0005-0000-0000-0000F73B0000}"/>
    <cellStyle name="Vírgula 24 2" xfId="15371" xr:uid="{00000000-0005-0000-0000-0000F83B0000}"/>
    <cellStyle name="Vírgula 24 3" xfId="15372" xr:uid="{00000000-0005-0000-0000-0000F93B0000}"/>
    <cellStyle name="Vírgula 25" xfId="15373" xr:uid="{00000000-0005-0000-0000-0000FA3B0000}"/>
    <cellStyle name="Vírgula 25 2" xfId="15374" xr:uid="{00000000-0005-0000-0000-0000FB3B0000}"/>
    <cellStyle name="Vírgula 25 3" xfId="15375" xr:uid="{00000000-0005-0000-0000-0000FC3B0000}"/>
    <cellStyle name="Vírgula 26" xfId="15376" xr:uid="{00000000-0005-0000-0000-0000FD3B0000}"/>
    <cellStyle name="Vírgula 26 2" xfId="15377" xr:uid="{00000000-0005-0000-0000-0000FE3B0000}"/>
    <cellStyle name="Vírgula 27" xfId="15378" xr:uid="{00000000-0005-0000-0000-0000FF3B0000}"/>
    <cellStyle name="Vírgula 28" xfId="15379" xr:uid="{00000000-0005-0000-0000-0000003C0000}"/>
    <cellStyle name="Vírgula 29" xfId="15380" xr:uid="{00000000-0005-0000-0000-0000013C0000}"/>
    <cellStyle name="Vírgula 3" xfId="845" xr:uid="{00000000-0005-0000-0000-0000023C0000}"/>
    <cellStyle name="Vírgula 3 10" xfId="15381" xr:uid="{00000000-0005-0000-0000-0000033C0000}"/>
    <cellStyle name="Vírgula 3 10 2" xfId="15382" xr:uid="{00000000-0005-0000-0000-0000043C0000}"/>
    <cellStyle name="Vírgula 3 11" xfId="15383" xr:uid="{00000000-0005-0000-0000-0000053C0000}"/>
    <cellStyle name="Vírgula 3 11 2" xfId="15384" xr:uid="{00000000-0005-0000-0000-0000063C0000}"/>
    <cellStyle name="Vírgula 3 12" xfId="15385" xr:uid="{00000000-0005-0000-0000-0000073C0000}"/>
    <cellStyle name="Vírgula 3 12 2" xfId="15386" xr:uid="{00000000-0005-0000-0000-0000083C0000}"/>
    <cellStyle name="Vírgula 3 13" xfId="15387" xr:uid="{00000000-0005-0000-0000-0000093C0000}"/>
    <cellStyle name="Vírgula 3 13 2" xfId="15388" xr:uid="{00000000-0005-0000-0000-00000A3C0000}"/>
    <cellStyle name="Vírgula 3 14" xfId="15389" xr:uid="{00000000-0005-0000-0000-00000B3C0000}"/>
    <cellStyle name="Vírgula 3 14 2" xfId="15390" xr:uid="{00000000-0005-0000-0000-00000C3C0000}"/>
    <cellStyle name="Vírgula 3 15" xfId="15391" xr:uid="{00000000-0005-0000-0000-00000D3C0000}"/>
    <cellStyle name="Vírgula 3 16" xfId="15392" xr:uid="{00000000-0005-0000-0000-00000E3C0000}"/>
    <cellStyle name="Vírgula 3 2" xfId="15393" xr:uid="{00000000-0005-0000-0000-00000F3C0000}"/>
    <cellStyle name="Vírgula 3 2 2" xfId="15394" xr:uid="{00000000-0005-0000-0000-0000103C0000}"/>
    <cellStyle name="Vírgula 3 2 2 2" xfId="15395" xr:uid="{00000000-0005-0000-0000-0000113C0000}"/>
    <cellStyle name="Vírgula 3 2 2_DEVOLUÇÃO DE COMPETENCIA" xfId="15396" xr:uid="{00000000-0005-0000-0000-0000123C0000}"/>
    <cellStyle name="Vírgula 3 2 3" xfId="15397" xr:uid="{00000000-0005-0000-0000-0000133C0000}"/>
    <cellStyle name="Vírgula 3 2 4" xfId="15398" xr:uid="{00000000-0005-0000-0000-0000143C0000}"/>
    <cellStyle name="Vírgula 3 2 4 2" xfId="15399" xr:uid="{00000000-0005-0000-0000-0000153C0000}"/>
    <cellStyle name="Vírgula 3 2 4_DEVOLUÇÃO DE COMPETENCIA" xfId="15400" xr:uid="{00000000-0005-0000-0000-0000163C0000}"/>
    <cellStyle name="Vírgula 3 2 5" xfId="15401" xr:uid="{00000000-0005-0000-0000-0000173C0000}"/>
    <cellStyle name="Vírgula 3 2 6" xfId="15402" xr:uid="{00000000-0005-0000-0000-0000183C0000}"/>
    <cellStyle name="Vírgula 3 2 7" xfId="15403" xr:uid="{00000000-0005-0000-0000-0000193C0000}"/>
    <cellStyle name="Vírgula 3 2 8" xfId="15404" xr:uid="{00000000-0005-0000-0000-00001A3C0000}"/>
    <cellStyle name="Vírgula 3 2 9" xfId="15405" xr:uid="{00000000-0005-0000-0000-00001B3C0000}"/>
    <cellStyle name="Vírgula 3 2_DEVOLUÇÃO DE COMPETENCIA" xfId="15406" xr:uid="{00000000-0005-0000-0000-00001C3C0000}"/>
    <cellStyle name="Vírgula 3 3" xfId="15407" xr:uid="{00000000-0005-0000-0000-00001D3C0000}"/>
    <cellStyle name="Vírgula 3 3 2" xfId="15408" xr:uid="{00000000-0005-0000-0000-00001E3C0000}"/>
    <cellStyle name="Vírgula 3 3 2 2" xfId="15409" xr:uid="{00000000-0005-0000-0000-00001F3C0000}"/>
    <cellStyle name="Vírgula 3 3 2 2 2" xfId="15410" xr:uid="{00000000-0005-0000-0000-0000203C0000}"/>
    <cellStyle name="Vírgula 3 3 2 3" xfId="15411" xr:uid="{00000000-0005-0000-0000-0000213C0000}"/>
    <cellStyle name="Vírgula 3 3 2 4" xfId="15412" xr:uid="{00000000-0005-0000-0000-0000223C0000}"/>
    <cellStyle name="Vírgula 3 3 3" xfId="15413" xr:uid="{00000000-0005-0000-0000-0000233C0000}"/>
    <cellStyle name="Vírgula 3 3 4" xfId="15414" xr:uid="{00000000-0005-0000-0000-0000243C0000}"/>
    <cellStyle name="Vírgula 3 3 4 2" xfId="15415" xr:uid="{00000000-0005-0000-0000-0000253C0000}"/>
    <cellStyle name="Vírgula 3 3 4 2 2" xfId="15416" xr:uid="{00000000-0005-0000-0000-0000263C0000}"/>
    <cellStyle name="Vírgula 3 3 4 3" xfId="15417" xr:uid="{00000000-0005-0000-0000-0000273C0000}"/>
    <cellStyle name="Vírgula 3 3 4 3 2" xfId="15418" xr:uid="{00000000-0005-0000-0000-0000283C0000}"/>
    <cellStyle name="Vírgula 3 3 4 4" xfId="15419" xr:uid="{00000000-0005-0000-0000-0000293C0000}"/>
    <cellStyle name="Vírgula 3 3 4 4 2" xfId="15420" xr:uid="{00000000-0005-0000-0000-00002A3C0000}"/>
    <cellStyle name="Vírgula 3 3 4 4 3" xfId="15421" xr:uid="{00000000-0005-0000-0000-00002B3C0000}"/>
    <cellStyle name="Vírgula 3 3 4 5" xfId="15422" xr:uid="{00000000-0005-0000-0000-00002C3C0000}"/>
    <cellStyle name="Vírgula 3 3 5" xfId="15423" xr:uid="{00000000-0005-0000-0000-00002D3C0000}"/>
    <cellStyle name="Vírgula 3 3 6" xfId="15424" xr:uid="{00000000-0005-0000-0000-00002E3C0000}"/>
    <cellStyle name="Vírgula 3 3_DEVOLUÇÃO DE COMPETENCIA" xfId="15425" xr:uid="{00000000-0005-0000-0000-00002F3C0000}"/>
    <cellStyle name="Vírgula 3 4" xfId="15426" xr:uid="{00000000-0005-0000-0000-0000303C0000}"/>
    <cellStyle name="Vírgula 3 4 2" xfId="15427" xr:uid="{00000000-0005-0000-0000-0000313C0000}"/>
    <cellStyle name="Vírgula 3 4 2 2" xfId="15428" xr:uid="{00000000-0005-0000-0000-0000323C0000}"/>
    <cellStyle name="Vírgula 3 4 3" xfId="15429" xr:uid="{00000000-0005-0000-0000-0000333C0000}"/>
    <cellStyle name="Vírgula 3 4 4" xfId="15430" xr:uid="{00000000-0005-0000-0000-0000343C0000}"/>
    <cellStyle name="Vírgula 3 4_DEVOLUÇÃO DE COMPETENCIA" xfId="15431" xr:uid="{00000000-0005-0000-0000-0000353C0000}"/>
    <cellStyle name="Vírgula 3 5" xfId="15432" xr:uid="{00000000-0005-0000-0000-0000363C0000}"/>
    <cellStyle name="Vírgula 3 5 2" xfId="15433" xr:uid="{00000000-0005-0000-0000-0000373C0000}"/>
    <cellStyle name="Vírgula 3 5 2 2" xfId="15434" xr:uid="{00000000-0005-0000-0000-0000383C0000}"/>
    <cellStyle name="Vírgula 3 5 3" xfId="15435" xr:uid="{00000000-0005-0000-0000-0000393C0000}"/>
    <cellStyle name="Vírgula 3 6" xfId="15436" xr:uid="{00000000-0005-0000-0000-00003A3C0000}"/>
    <cellStyle name="Vírgula 3 6 2" xfId="15437" xr:uid="{00000000-0005-0000-0000-00003B3C0000}"/>
    <cellStyle name="Vírgula 3 6 2 2" xfId="15438" xr:uid="{00000000-0005-0000-0000-00003C3C0000}"/>
    <cellStyle name="Vírgula 3 6 3" xfId="15439" xr:uid="{00000000-0005-0000-0000-00003D3C0000}"/>
    <cellStyle name="Vírgula 3 7" xfId="15440" xr:uid="{00000000-0005-0000-0000-00003E3C0000}"/>
    <cellStyle name="Vírgula 3 8" xfId="15441" xr:uid="{00000000-0005-0000-0000-00003F3C0000}"/>
    <cellStyle name="Vírgula 3 8 2" xfId="15442" xr:uid="{00000000-0005-0000-0000-0000403C0000}"/>
    <cellStyle name="Vírgula 3 8 2 2" xfId="15443" xr:uid="{00000000-0005-0000-0000-0000413C0000}"/>
    <cellStyle name="Vírgula 3 8 3" xfId="15444" xr:uid="{00000000-0005-0000-0000-0000423C0000}"/>
    <cellStyle name="Vírgula 3 9" xfId="15445" xr:uid="{00000000-0005-0000-0000-0000433C0000}"/>
    <cellStyle name="Vírgula 3 9 2" xfId="15446" xr:uid="{00000000-0005-0000-0000-0000443C0000}"/>
    <cellStyle name="Vírgula 3_Base Conta" xfId="15447" xr:uid="{00000000-0005-0000-0000-0000453C0000}"/>
    <cellStyle name="Vírgula 30" xfId="15448" xr:uid="{00000000-0005-0000-0000-0000463C0000}"/>
    <cellStyle name="Vírgula 30 2" xfId="15449" xr:uid="{00000000-0005-0000-0000-0000473C0000}"/>
    <cellStyle name="Vírgula 31" xfId="15450" xr:uid="{00000000-0005-0000-0000-0000483C0000}"/>
    <cellStyle name="Vírgula 32" xfId="15451" xr:uid="{00000000-0005-0000-0000-0000493C0000}"/>
    <cellStyle name="Vírgula 33" xfId="219" xr:uid="{00000000-0005-0000-0000-00004A3C0000}"/>
    <cellStyle name="Vírgula 34" xfId="56" xr:uid="{00000000-0005-0000-0000-0000A13B0000}"/>
    <cellStyle name="Vírgula 4" xfId="851" xr:uid="{00000000-0005-0000-0000-00004B3C0000}"/>
    <cellStyle name="Vírgula 4 2" xfId="15452" xr:uid="{00000000-0005-0000-0000-00004C3C0000}"/>
    <cellStyle name="Vírgula 4 2 2" xfId="15453" xr:uid="{00000000-0005-0000-0000-00004D3C0000}"/>
    <cellStyle name="Vírgula 4 2 3" xfId="15454" xr:uid="{00000000-0005-0000-0000-00004E3C0000}"/>
    <cellStyle name="Vírgula 4 2_DEVOLUÇÃO DE COMPETENCIA" xfId="15455" xr:uid="{00000000-0005-0000-0000-00004F3C0000}"/>
    <cellStyle name="Vírgula 4 3" xfId="15456" xr:uid="{00000000-0005-0000-0000-0000503C0000}"/>
    <cellStyle name="Vírgula 4 3 2" xfId="15457" xr:uid="{00000000-0005-0000-0000-0000513C0000}"/>
    <cellStyle name="Vírgula 4 3 3" xfId="15458" xr:uid="{00000000-0005-0000-0000-0000523C0000}"/>
    <cellStyle name="Vírgula 4 3_DEVOLUÇÃO DE COMPETENCIA" xfId="15459" xr:uid="{00000000-0005-0000-0000-0000533C0000}"/>
    <cellStyle name="Vírgula 4 4" xfId="15460" xr:uid="{00000000-0005-0000-0000-0000543C0000}"/>
    <cellStyle name="Vírgula 4 4 2" xfId="15461" xr:uid="{00000000-0005-0000-0000-0000553C0000}"/>
    <cellStyle name="Vírgula 4 4 3" xfId="15462" xr:uid="{00000000-0005-0000-0000-0000563C0000}"/>
    <cellStyle name="Vírgula 4 4 3 2" xfId="15463" xr:uid="{00000000-0005-0000-0000-0000573C0000}"/>
    <cellStyle name="Vírgula 4 4_DEVOLUÇÃO DE COMPETENCIA" xfId="15464" xr:uid="{00000000-0005-0000-0000-0000583C0000}"/>
    <cellStyle name="Vírgula 4 5" xfId="15465" xr:uid="{00000000-0005-0000-0000-0000593C0000}"/>
    <cellStyle name="Vírgula 4 6" xfId="15466" xr:uid="{00000000-0005-0000-0000-00005A3C0000}"/>
    <cellStyle name="Vírgula 4 7" xfId="15467" xr:uid="{00000000-0005-0000-0000-00005B3C0000}"/>
    <cellStyle name="Vírgula 4 8" xfId="15468" xr:uid="{00000000-0005-0000-0000-00005C3C0000}"/>
    <cellStyle name="Vírgula 4 9" xfId="15469" xr:uid="{00000000-0005-0000-0000-00005D3C0000}"/>
    <cellStyle name="Vírgula 4_DEVOLUÇÃO DE COMPETENCIA" xfId="15470" xr:uid="{00000000-0005-0000-0000-00005E3C0000}"/>
    <cellStyle name="Vírgula 5" xfId="882" xr:uid="{00000000-0005-0000-0000-00005F3C0000}"/>
    <cellStyle name="Vírgula 5 2" xfId="15471" xr:uid="{00000000-0005-0000-0000-0000603C0000}"/>
    <cellStyle name="Vírgula 5 3" xfId="15472" xr:uid="{00000000-0005-0000-0000-0000613C0000}"/>
    <cellStyle name="Vírgula 5 3 2" xfId="15473" xr:uid="{00000000-0005-0000-0000-0000623C0000}"/>
    <cellStyle name="Vírgula 5 3 3" xfId="15474" xr:uid="{00000000-0005-0000-0000-0000633C0000}"/>
    <cellStyle name="Vírgula 5 3_DEVOLUÇÃO DE COMPETENCIA" xfId="15475" xr:uid="{00000000-0005-0000-0000-0000643C0000}"/>
    <cellStyle name="Vírgula 5 4" xfId="15476" xr:uid="{00000000-0005-0000-0000-0000653C0000}"/>
    <cellStyle name="Vírgula 5 4 2" xfId="15477" xr:uid="{00000000-0005-0000-0000-0000663C0000}"/>
    <cellStyle name="Vírgula 5 4 2 2" xfId="15478" xr:uid="{00000000-0005-0000-0000-0000673C0000}"/>
    <cellStyle name="Vírgula 5 4 3" xfId="15479" xr:uid="{00000000-0005-0000-0000-0000683C0000}"/>
    <cellStyle name="Vírgula 5 4 3 2" xfId="15480" xr:uid="{00000000-0005-0000-0000-0000693C0000}"/>
    <cellStyle name="Vírgula 5 4 4" xfId="15481" xr:uid="{00000000-0005-0000-0000-00006A3C0000}"/>
    <cellStyle name="Vírgula 5 4 5" xfId="15482" xr:uid="{00000000-0005-0000-0000-00006B3C0000}"/>
    <cellStyle name="Vírgula 5 4_DEVOLUÇÃO DE COMPETENCIA" xfId="15483" xr:uid="{00000000-0005-0000-0000-00006C3C0000}"/>
    <cellStyle name="Vírgula 5 5" xfId="15484" xr:uid="{00000000-0005-0000-0000-00006D3C0000}"/>
    <cellStyle name="Vírgula 5 5 2" xfId="15485" xr:uid="{00000000-0005-0000-0000-00006E3C0000}"/>
    <cellStyle name="Vírgula 5 5 3" xfId="15486" xr:uid="{00000000-0005-0000-0000-00006F3C0000}"/>
    <cellStyle name="Vírgula 5 6" xfId="15487" xr:uid="{00000000-0005-0000-0000-0000703C0000}"/>
    <cellStyle name="Vírgula 5 7" xfId="15488" xr:uid="{00000000-0005-0000-0000-0000713C0000}"/>
    <cellStyle name="Vírgula 5_DEVOLUÇÃO DE COMPETENCIA" xfId="15489" xr:uid="{00000000-0005-0000-0000-0000723C0000}"/>
    <cellStyle name="Vírgula 6" xfId="15490" xr:uid="{00000000-0005-0000-0000-0000733C0000}"/>
    <cellStyle name="Vírgula 6 2" xfId="15491" xr:uid="{00000000-0005-0000-0000-0000743C0000}"/>
    <cellStyle name="Vírgula 6 3" xfId="15492" xr:uid="{00000000-0005-0000-0000-0000753C0000}"/>
    <cellStyle name="Vírgula 6 3 2" xfId="15493" xr:uid="{00000000-0005-0000-0000-0000763C0000}"/>
    <cellStyle name="Vírgula 6 3 3" xfId="15494" xr:uid="{00000000-0005-0000-0000-0000773C0000}"/>
    <cellStyle name="Vírgula 6 3_DEVOLUÇÃO DE COMPETENCIA" xfId="15495" xr:uid="{00000000-0005-0000-0000-0000783C0000}"/>
    <cellStyle name="Vírgula 6 4" xfId="15496" xr:uid="{00000000-0005-0000-0000-0000793C0000}"/>
    <cellStyle name="Vírgula 6 4 2" xfId="15497" xr:uid="{00000000-0005-0000-0000-00007A3C0000}"/>
    <cellStyle name="Vírgula 6 4 3" xfId="15498" xr:uid="{00000000-0005-0000-0000-00007B3C0000}"/>
    <cellStyle name="Vírgula 6 4 3 2" xfId="15499" xr:uid="{00000000-0005-0000-0000-00007C3C0000}"/>
    <cellStyle name="Vírgula 6 4_DEVOLUÇÃO DE COMPETENCIA" xfId="15500" xr:uid="{00000000-0005-0000-0000-00007D3C0000}"/>
    <cellStyle name="Vírgula 6 5" xfId="15501" xr:uid="{00000000-0005-0000-0000-00007E3C0000}"/>
    <cellStyle name="Vírgula 6 6" xfId="15502" xr:uid="{00000000-0005-0000-0000-00007F3C0000}"/>
    <cellStyle name="Vírgula 6 7" xfId="15503" xr:uid="{00000000-0005-0000-0000-0000803C0000}"/>
    <cellStyle name="Vírgula 6_DEVOLUÇÃO DE COMPETENCIA" xfId="15504" xr:uid="{00000000-0005-0000-0000-0000813C0000}"/>
    <cellStyle name="Vírgula 7" xfId="15505" xr:uid="{00000000-0005-0000-0000-0000823C0000}"/>
    <cellStyle name="Vírgula 7 2" xfId="15506" xr:uid="{00000000-0005-0000-0000-0000833C0000}"/>
    <cellStyle name="Vírgula 7 2 2" xfId="15507" xr:uid="{00000000-0005-0000-0000-0000843C0000}"/>
    <cellStyle name="Vírgula 7 2 3" xfId="15508" xr:uid="{00000000-0005-0000-0000-0000853C0000}"/>
    <cellStyle name="Vírgula 7 2 3 2" xfId="15509" xr:uid="{00000000-0005-0000-0000-0000863C0000}"/>
    <cellStyle name="Vírgula 7 2 4" xfId="15510" xr:uid="{00000000-0005-0000-0000-0000873C0000}"/>
    <cellStyle name="Vírgula 7 2 5" xfId="15511" xr:uid="{00000000-0005-0000-0000-0000883C0000}"/>
    <cellStyle name="Vírgula 7 2_DEVOLUÇÃO DE COMPETENCIA" xfId="15512" xr:uid="{00000000-0005-0000-0000-0000893C0000}"/>
    <cellStyle name="Vírgula 7 3" xfId="15513" xr:uid="{00000000-0005-0000-0000-00008A3C0000}"/>
    <cellStyle name="Vírgula 7 3 2" xfId="15514" xr:uid="{00000000-0005-0000-0000-00008B3C0000}"/>
    <cellStyle name="Vírgula 7 3_DEVOLUÇÃO DE COMPETENCIA" xfId="15515" xr:uid="{00000000-0005-0000-0000-00008C3C0000}"/>
    <cellStyle name="Vírgula 7 4" xfId="15516" xr:uid="{00000000-0005-0000-0000-00008D3C0000}"/>
    <cellStyle name="Vírgula 7 4 2" xfId="15517" xr:uid="{00000000-0005-0000-0000-00008E3C0000}"/>
    <cellStyle name="Vírgula 7 4 3" xfId="15518" xr:uid="{00000000-0005-0000-0000-00008F3C0000}"/>
    <cellStyle name="Vírgula 7 4 3 2" xfId="15519" xr:uid="{00000000-0005-0000-0000-0000903C0000}"/>
    <cellStyle name="Vírgula 7 5" xfId="15520" xr:uid="{00000000-0005-0000-0000-0000913C0000}"/>
    <cellStyle name="Vírgula 7 6" xfId="15521" xr:uid="{00000000-0005-0000-0000-0000923C0000}"/>
    <cellStyle name="Vírgula 7 7" xfId="15522" xr:uid="{00000000-0005-0000-0000-0000933C0000}"/>
    <cellStyle name="Vírgula 7_DEVOLUÇÃO DE COMPETENCIA" xfId="15523" xr:uid="{00000000-0005-0000-0000-0000943C0000}"/>
    <cellStyle name="Vírgula 8" xfId="15524" xr:uid="{00000000-0005-0000-0000-0000953C0000}"/>
    <cellStyle name="Vírgula 8 2" xfId="15525" xr:uid="{00000000-0005-0000-0000-0000963C0000}"/>
    <cellStyle name="Vírgula 8 2 2" xfId="15526" xr:uid="{00000000-0005-0000-0000-0000973C0000}"/>
    <cellStyle name="Vírgula 8 2 3" xfId="15527" xr:uid="{00000000-0005-0000-0000-0000983C0000}"/>
    <cellStyle name="Vírgula 8 2 3 2" xfId="15528" xr:uid="{00000000-0005-0000-0000-0000993C0000}"/>
    <cellStyle name="Vírgula 8 2 4" xfId="15529" xr:uid="{00000000-0005-0000-0000-00009A3C0000}"/>
    <cellStyle name="Vírgula 8 2_DEVOLUÇÃO DE COMPETENCIA" xfId="15530" xr:uid="{00000000-0005-0000-0000-00009B3C0000}"/>
    <cellStyle name="Vírgula 8 3" xfId="15531" xr:uid="{00000000-0005-0000-0000-00009C3C0000}"/>
    <cellStyle name="Vírgula 8 3 2" xfId="15532" xr:uid="{00000000-0005-0000-0000-00009D3C0000}"/>
    <cellStyle name="Vírgula 8 3_DEVOLUÇÃO DE COMPETENCIA" xfId="15533" xr:uid="{00000000-0005-0000-0000-00009E3C0000}"/>
    <cellStyle name="Vírgula 8 4" xfId="15534" xr:uid="{00000000-0005-0000-0000-00009F3C0000}"/>
    <cellStyle name="Vírgula 8 5" xfId="15535" xr:uid="{00000000-0005-0000-0000-0000A03C0000}"/>
    <cellStyle name="Vírgula 8 6" xfId="15536" xr:uid="{00000000-0005-0000-0000-0000A13C0000}"/>
    <cellStyle name="Vírgula 8_DEVOLUÇÃO DE COMPETENCIA" xfId="15537" xr:uid="{00000000-0005-0000-0000-0000A23C0000}"/>
    <cellStyle name="Vírgula 9" xfId="15538" xr:uid="{00000000-0005-0000-0000-0000A33C0000}"/>
    <cellStyle name="Vírgula 9 2" xfId="15539" xr:uid="{00000000-0005-0000-0000-0000A43C0000}"/>
    <cellStyle name="Vírgula 9 3" xfId="15540" xr:uid="{00000000-0005-0000-0000-0000A53C0000}"/>
    <cellStyle name="Vírgula 9 3 2" xfId="15541" xr:uid="{00000000-0005-0000-0000-0000A63C0000}"/>
    <cellStyle name="Vírgula 9 4" xfId="15542" xr:uid="{00000000-0005-0000-0000-0000A73C0000}"/>
    <cellStyle name="Vírgula 9 4 2" xfId="15543" xr:uid="{00000000-0005-0000-0000-0000A83C0000}"/>
    <cellStyle name="Vírgula 9 5" xfId="15544" xr:uid="{00000000-0005-0000-0000-0000A93C0000}"/>
    <cellStyle name="Vírgula 9 6" xfId="15545" xr:uid="{00000000-0005-0000-0000-0000AA3C0000}"/>
    <cellStyle name="Vírgula 9_DEVOLUÇÃO DE COMPETENCIA" xfId="15546" xr:uid="{00000000-0005-0000-0000-0000AB3C0000}"/>
    <cellStyle name="VJ" xfId="846" xr:uid="{00000000-0005-0000-0000-0000AC3C0000}"/>
    <cellStyle name="VJ 2" xfId="15547" xr:uid="{00000000-0005-0000-0000-0000AD3C0000}"/>
    <cellStyle name="VJ.prt" xfId="847" xr:uid="{00000000-0005-0000-0000-0000AE3C0000}"/>
    <cellStyle name="VJ.prt 2" xfId="15548" xr:uid="{00000000-0005-0000-0000-0000AF3C0000}"/>
    <cellStyle name="VJ.prt_DEVOLUÇÃO DE COMPETENCIA" xfId="15549" xr:uid="{00000000-0005-0000-0000-0000B03C0000}"/>
    <cellStyle name="VJ_DEVOLUÇÃO DE COMPETENCIA" xfId="15550" xr:uid="{00000000-0005-0000-0000-0000B13C0000}"/>
    <cellStyle name="Währung [0]_BDC" xfId="15551" xr:uid="{00000000-0005-0000-0000-0000B23C0000}"/>
    <cellStyle name="Währung_BDC" xfId="15552" xr:uid="{00000000-0005-0000-0000-0000B33C0000}"/>
    <cellStyle name="Warning Text" xfId="47" xr:uid="{C6FAF7E0-29DC-482B-964D-649BDE875EDB}"/>
    <cellStyle name="Warning Text 10" xfId="15553" xr:uid="{00000000-0005-0000-0000-0000B53C0000}"/>
    <cellStyle name="Warning Text 11" xfId="229" xr:uid="{00000000-0005-0000-0000-0000B63C0000}"/>
    <cellStyle name="Warning Text 2" xfId="15554" xr:uid="{00000000-0005-0000-0000-0000B73C0000}"/>
    <cellStyle name="Warning Text 2 2" xfId="15555" xr:uid="{00000000-0005-0000-0000-0000B83C0000}"/>
    <cellStyle name="Warning Text 2_DEVOLUÇÃO DE COMPETENCIA" xfId="15556" xr:uid="{00000000-0005-0000-0000-0000B93C0000}"/>
    <cellStyle name="Warning Text 3" xfId="15557" xr:uid="{00000000-0005-0000-0000-0000BA3C0000}"/>
    <cellStyle name="Warning Text 4" xfId="15558" xr:uid="{00000000-0005-0000-0000-0000BB3C0000}"/>
    <cellStyle name="Warning Text 5" xfId="15559" xr:uid="{00000000-0005-0000-0000-0000BC3C0000}"/>
    <cellStyle name="Warning Text 6" xfId="15560" xr:uid="{00000000-0005-0000-0000-0000BD3C0000}"/>
    <cellStyle name="Warning Text 7" xfId="15561" xr:uid="{00000000-0005-0000-0000-0000BE3C0000}"/>
    <cellStyle name="Warning Text 8" xfId="15562" xr:uid="{00000000-0005-0000-0000-0000BF3C0000}"/>
    <cellStyle name="Warning Text 9" xfId="15563" xr:uid="{00000000-0005-0000-0000-0000C03C0000}"/>
    <cellStyle name="Warning Text_DEVOLUÇÃO DE COMPETENCIA" xfId="15564" xr:uid="{00000000-0005-0000-0000-0000C13C0000}"/>
    <cellStyle name="Yellow" xfId="848" xr:uid="{00000000-0005-0000-0000-0000C23C0000}"/>
    <cellStyle name="Yellow 2" xfId="15565" xr:uid="{00000000-0005-0000-0000-0000C33C0000}"/>
    <cellStyle name="Yellow_DEVOLUÇÃO DE COMPETENCIA" xfId="15566" xr:uid="{00000000-0005-0000-0000-0000C43C0000}"/>
    <cellStyle name="アクセント 1" xfId="15567" xr:uid="{00000000-0005-0000-0000-0000C53C0000}"/>
    <cellStyle name="アクセント 2" xfId="15568" xr:uid="{00000000-0005-0000-0000-0000C63C0000}"/>
    <cellStyle name="アクセント 3" xfId="15569" xr:uid="{00000000-0005-0000-0000-0000C73C0000}"/>
    <cellStyle name="アクセント 4" xfId="15570" xr:uid="{00000000-0005-0000-0000-0000C83C0000}"/>
    <cellStyle name="アクセント 5" xfId="15571" xr:uid="{00000000-0005-0000-0000-0000C93C0000}"/>
    <cellStyle name="アクセント 6" xfId="15572" xr:uid="{00000000-0005-0000-0000-0000CA3C0000}"/>
    <cellStyle name="タイトル" xfId="15573" xr:uid="{00000000-0005-0000-0000-0000CB3C0000}"/>
    <cellStyle name="チェック セル" xfId="15574" xr:uid="{00000000-0005-0000-0000-0000CC3C0000}"/>
    <cellStyle name="どちらでもない" xfId="15575" xr:uid="{00000000-0005-0000-0000-0000CD3C0000}"/>
    <cellStyle name="メモ" xfId="15576" xr:uid="{00000000-0005-0000-0000-0000CE3C0000}"/>
    <cellStyle name="メモ 2" xfId="15577" xr:uid="{00000000-0005-0000-0000-0000CF3C0000}"/>
    <cellStyle name="メモ 3" xfId="15578" xr:uid="{00000000-0005-0000-0000-0000D03C0000}"/>
    <cellStyle name="メモ 4" xfId="15579" xr:uid="{00000000-0005-0000-0000-0000D13C0000}"/>
    <cellStyle name="リンク セル" xfId="15580" xr:uid="{00000000-0005-0000-0000-0000D23C0000}"/>
    <cellStyle name="강조색1" xfId="15581" xr:uid="{00000000-0005-0000-0000-0000D33C0000}"/>
    <cellStyle name="강조색2" xfId="15582" xr:uid="{00000000-0005-0000-0000-0000D43C0000}"/>
    <cellStyle name="강조색3" xfId="15583" xr:uid="{00000000-0005-0000-0000-0000D53C0000}"/>
    <cellStyle name="강조색4" xfId="15584" xr:uid="{00000000-0005-0000-0000-0000D63C0000}"/>
    <cellStyle name="강조색5" xfId="15585" xr:uid="{00000000-0005-0000-0000-0000D73C0000}"/>
    <cellStyle name="강조색6" xfId="15586" xr:uid="{00000000-0005-0000-0000-0000D83C0000}"/>
    <cellStyle name="경고문" xfId="15587" xr:uid="{00000000-0005-0000-0000-0000D93C0000}"/>
    <cellStyle name="계산" xfId="15588" xr:uid="{00000000-0005-0000-0000-0000DA3C0000}"/>
    <cellStyle name="나쁨" xfId="15589" xr:uid="{00000000-0005-0000-0000-0000DB3C0000}"/>
    <cellStyle name="똿뗦먛귟 [0.00]_PRODUCT DETAIL Q1" xfId="15590" xr:uid="{00000000-0005-0000-0000-0000DC3C0000}"/>
    <cellStyle name="똿뗦먛귟_PRODUCT DETAIL Q1" xfId="15591" xr:uid="{00000000-0005-0000-0000-0000DD3C0000}"/>
    <cellStyle name="메모" xfId="15592" xr:uid="{00000000-0005-0000-0000-0000DE3C0000}"/>
    <cellStyle name="메모 2" xfId="15593" xr:uid="{00000000-0005-0000-0000-0000DF3C0000}"/>
    <cellStyle name="믅됞 [0.00]_PRODUCT DETAIL Q1" xfId="15594" xr:uid="{00000000-0005-0000-0000-0000E03C0000}"/>
    <cellStyle name="믅됞_PRODUCT DETAIL Q1" xfId="15595" xr:uid="{00000000-0005-0000-0000-0000E13C0000}"/>
    <cellStyle name="백분율_HOBONG" xfId="15596" xr:uid="{00000000-0005-0000-0000-0000E23C0000}"/>
    <cellStyle name="보통" xfId="15597" xr:uid="{00000000-0005-0000-0000-0000E33C0000}"/>
    <cellStyle name="뷭?_BOOKSHIP" xfId="15598" xr:uid="{00000000-0005-0000-0000-0000E43C0000}"/>
    <cellStyle name="설명 텍스트" xfId="15599" xr:uid="{00000000-0005-0000-0000-0000E53C0000}"/>
    <cellStyle name="셀 확인" xfId="15600" xr:uid="{00000000-0005-0000-0000-0000E63C0000}"/>
    <cellStyle name="쉼표 [0] 2" xfId="15601" xr:uid="{00000000-0005-0000-0000-0000E73C0000}"/>
    <cellStyle name="쉼표 [0] 2 2" xfId="15602" xr:uid="{00000000-0005-0000-0000-0000E83C0000}"/>
    <cellStyle name="쉼표 [0] 2 2 2" xfId="15603" xr:uid="{00000000-0005-0000-0000-0000E93C0000}"/>
    <cellStyle name="쉼표 [0] 3" xfId="15604" xr:uid="{00000000-0005-0000-0000-0000EA3C0000}"/>
    <cellStyle name="쉼표 [0] 3 2" xfId="15605" xr:uid="{00000000-0005-0000-0000-0000EB3C0000}"/>
    <cellStyle name="쉼표 [0] 4" xfId="15606" xr:uid="{00000000-0005-0000-0000-0000EC3C0000}"/>
    <cellStyle name="쉼표 [0] 5" xfId="15607" xr:uid="{00000000-0005-0000-0000-0000ED3C0000}"/>
    <cellStyle name="쉼표 [0] 6" xfId="15608" xr:uid="{00000000-0005-0000-0000-0000EE3C0000}"/>
    <cellStyle name="쉼표 [0]_~7290551" xfId="15609" xr:uid="{00000000-0005-0000-0000-0000EF3C0000}"/>
    <cellStyle name="쉼표_Bonds at cost" xfId="15610" xr:uid="{00000000-0005-0000-0000-0000F03C0000}"/>
    <cellStyle name="스타일 1" xfId="15611" xr:uid="{00000000-0005-0000-0000-0000F13C0000}"/>
    <cellStyle name="스타일 1 2" xfId="15612" xr:uid="{00000000-0005-0000-0000-0000F23C0000}"/>
    <cellStyle name="스타일 2" xfId="15613" xr:uid="{00000000-0005-0000-0000-0000F33C0000}"/>
    <cellStyle name="스타일 2 2" xfId="15614" xr:uid="{00000000-0005-0000-0000-0000F43C0000}"/>
    <cellStyle name="연결된 셀" xfId="15615" xr:uid="{00000000-0005-0000-0000-0000F53C0000}"/>
    <cellStyle name="요약" xfId="15616" xr:uid="{00000000-0005-0000-0000-0000F63C0000}"/>
    <cellStyle name="입력" xfId="15617" xr:uid="{00000000-0005-0000-0000-0000F73C0000}"/>
    <cellStyle name="제목" xfId="15618" xr:uid="{00000000-0005-0000-0000-0000F83C0000}"/>
    <cellStyle name="제목 1" xfId="15619" xr:uid="{00000000-0005-0000-0000-0000F93C0000}"/>
    <cellStyle name="제목 2" xfId="15620" xr:uid="{00000000-0005-0000-0000-0000FA3C0000}"/>
    <cellStyle name="제목 3" xfId="15621" xr:uid="{00000000-0005-0000-0000-0000FB3C0000}"/>
    <cellStyle name="제목 4" xfId="15622" xr:uid="{00000000-0005-0000-0000-0000FC3C0000}"/>
    <cellStyle name="제목_062010 Korea TP Interco Template" xfId="15623" xr:uid="{00000000-0005-0000-0000-0000FD3C0000}"/>
    <cellStyle name="좋음" xfId="15624" xr:uid="{00000000-0005-0000-0000-0000FE3C0000}"/>
    <cellStyle name="출력" xfId="15625" xr:uid="{00000000-0005-0000-0000-0000FF3C0000}"/>
    <cellStyle name="콤마 [0]_00-09월-3차마감" xfId="15626" xr:uid="{00000000-0005-0000-0000-0000003D0000}"/>
    <cellStyle name="콤마_00-09월-3차마감" xfId="15627" xr:uid="{00000000-0005-0000-0000-0000013D0000}"/>
    <cellStyle name="통화 [0]_1202" xfId="15628" xr:uid="{00000000-0005-0000-0000-0000023D0000}"/>
    <cellStyle name="통화_~1672388" xfId="15629" xr:uid="{00000000-0005-0000-0000-0000033D0000}"/>
    <cellStyle name="표준 2" xfId="15630" xr:uid="{00000000-0005-0000-0000-0000043D0000}"/>
    <cellStyle name="표준 2 2" xfId="15631" xr:uid="{00000000-0005-0000-0000-0000053D0000}"/>
    <cellStyle name="표준 2 2 2" xfId="15632" xr:uid="{00000000-0005-0000-0000-0000063D0000}"/>
    <cellStyle name="표준 3" xfId="15633" xr:uid="{00000000-0005-0000-0000-0000073D0000}"/>
    <cellStyle name="표준 3 2" xfId="15634" xr:uid="{00000000-0005-0000-0000-0000083D0000}"/>
    <cellStyle name="표준 4" xfId="15635" xr:uid="{00000000-0005-0000-0000-0000093D0000}"/>
    <cellStyle name="표준 5" xfId="15636" xr:uid="{00000000-0005-0000-0000-00000A3D0000}"/>
    <cellStyle name="표준 6" xfId="15637" xr:uid="{00000000-0005-0000-0000-00000B3D0000}"/>
    <cellStyle name="표준 7" xfId="15638" xr:uid="{00000000-0005-0000-0000-00000C3D0000}"/>
    <cellStyle name="표준_(정보부문)월별인원계획" xfId="15639" xr:uid="{00000000-0005-0000-0000-00000D3D0000}"/>
    <cellStyle name="하이퍼링크_Home Account Breakdown (Oct 2007)" xfId="15640" xr:uid="{00000000-0005-0000-0000-00000E3D0000}"/>
    <cellStyle name="一般_~ME0858" xfId="15641" xr:uid="{00000000-0005-0000-0000-00000F3D0000}"/>
    <cellStyle name="入力" xfId="15642" xr:uid="{00000000-0005-0000-0000-0000103D0000}"/>
    <cellStyle name="入力 2" xfId="15643" xr:uid="{00000000-0005-0000-0000-0000113D0000}"/>
    <cellStyle name="入力 3" xfId="15644" xr:uid="{00000000-0005-0000-0000-0000123D0000}"/>
    <cellStyle name="入力 4" xfId="15645" xr:uid="{00000000-0005-0000-0000-0000133D0000}"/>
    <cellStyle name="円" xfId="15646" xr:uid="{00000000-0005-0000-0000-0000143D0000}"/>
    <cellStyle name="出力" xfId="15647" xr:uid="{00000000-0005-0000-0000-0000153D0000}"/>
    <cellStyle name="出力 2" xfId="15648" xr:uid="{00000000-0005-0000-0000-0000163D0000}"/>
    <cellStyle name="出力 3" xfId="15649" xr:uid="{00000000-0005-0000-0000-0000173D0000}"/>
    <cellStyle name="出力 4" xfId="15650" xr:uid="{00000000-0005-0000-0000-0000183D0000}"/>
    <cellStyle name="千位分隔_200603" xfId="15651" xr:uid="{00000000-0005-0000-0000-0000193D0000}"/>
    <cellStyle name="千分位[0]_~ME0858" xfId="15652" xr:uid="{00000000-0005-0000-0000-00001A3D0000}"/>
    <cellStyle name="千分位_~ME0858" xfId="15653" xr:uid="{00000000-0005-0000-0000-00001B3D0000}"/>
    <cellStyle name="后继超级链接_Input-file(Sample)" xfId="15654" xr:uid="{00000000-0005-0000-0000-00001C3D0000}"/>
    <cellStyle name="好" xfId="15655" xr:uid="{00000000-0005-0000-0000-00001D3D0000}"/>
    <cellStyle name="差" xfId="15656" xr:uid="{00000000-0005-0000-0000-00001E3D0000}"/>
    <cellStyle name="常规_2003年12月份ASSET" xfId="15657" xr:uid="{00000000-0005-0000-0000-00001F3D0000}"/>
    <cellStyle name="强调文字颜色 1" xfId="15658" xr:uid="{00000000-0005-0000-0000-0000203D0000}"/>
    <cellStyle name="强调文字颜色 2" xfId="15659" xr:uid="{00000000-0005-0000-0000-0000213D0000}"/>
    <cellStyle name="强调文字颜色 3" xfId="15660" xr:uid="{00000000-0005-0000-0000-0000223D0000}"/>
    <cellStyle name="强调文字颜色 4" xfId="15661" xr:uid="{00000000-0005-0000-0000-0000233D0000}"/>
    <cellStyle name="强调文字颜色 5" xfId="15662" xr:uid="{00000000-0005-0000-0000-0000243D0000}"/>
    <cellStyle name="强调文字颜色 6" xfId="15663" xr:uid="{00000000-0005-0000-0000-0000253D0000}"/>
    <cellStyle name="悪い" xfId="15664" xr:uid="{00000000-0005-0000-0000-0000263D0000}"/>
    <cellStyle name="普通_目录" xfId="15665" xr:uid="{00000000-0005-0000-0000-0000273D0000}"/>
    <cellStyle name="未定義" xfId="15666" xr:uid="{00000000-0005-0000-0000-0000283D0000}"/>
    <cellStyle name="标题" xfId="15667" xr:uid="{00000000-0005-0000-0000-0000293D0000}"/>
    <cellStyle name="标题 1" xfId="15668" xr:uid="{00000000-0005-0000-0000-00002A3D0000}"/>
    <cellStyle name="标题 2" xfId="15669" xr:uid="{00000000-0005-0000-0000-00002B3D0000}"/>
    <cellStyle name="标题 3" xfId="15670" xr:uid="{00000000-0005-0000-0000-00002C3D0000}"/>
    <cellStyle name="标题 4" xfId="15671" xr:uid="{00000000-0005-0000-0000-00002D3D0000}"/>
    <cellStyle name="桁区切り [0.00]_SCH52" xfId="15672" xr:uid="{00000000-0005-0000-0000-00002E3D0000}"/>
    <cellStyle name="桁区切り_Book1" xfId="15673" xr:uid="{00000000-0005-0000-0000-00002F3D0000}"/>
    <cellStyle name="桁蟻唇Ｆ [0.00]_Sheet1" xfId="15674" xr:uid="{00000000-0005-0000-0000-0000303D0000}"/>
    <cellStyle name="桁蟻唇Ｆ_Sheet1" xfId="15675" xr:uid="{00000000-0005-0000-0000-0000313D0000}"/>
    <cellStyle name="检查单元格" xfId="15676" xr:uid="{00000000-0005-0000-0000-0000323D0000}"/>
    <cellStyle name="標準_(Edison) SI Package" xfId="15677" xr:uid="{00000000-0005-0000-0000-0000333D0000}"/>
    <cellStyle name="標準2" xfId="15678" xr:uid="{00000000-0005-0000-0000-0000343D0000}"/>
    <cellStyle name="汇总" xfId="15679" xr:uid="{00000000-0005-0000-0000-0000353D0000}"/>
    <cellStyle name="注释" xfId="15680" xr:uid="{00000000-0005-0000-0000-0000363D0000}"/>
    <cellStyle name="注释 2" xfId="15681" xr:uid="{00000000-0005-0000-0000-0000373D0000}"/>
    <cellStyle name="脱浦 [0.00]_Sheet1" xfId="15682" xr:uid="{00000000-0005-0000-0000-0000383D0000}"/>
    <cellStyle name="脱浦_Sheet1" xfId="15683" xr:uid="{00000000-0005-0000-0000-0000393D0000}"/>
    <cellStyle name="良い" xfId="15684" xr:uid="{00000000-0005-0000-0000-00003A3D0000}"/>
    <cellStyle name="見出し 1" xfId="15685" xr:uid="{00000000-0005-0000-0000-00003B3D0000}"/>
    <cellStyle name="見出し 2" xfId="15686" xr:uid="{00000000-0005-0000-0000-00003C3D0000}"/>
    <cellStyle name="見出し 3" xfId="15687" xr:uid="{00000000-0005-0000-0000-00003D3D0000}"/>
    <cellStyle name="見出し 4" xfId="15688" xr:uid="{00000000-0005-0000-0000-00003E3D0000}"/>
    <cellStyle name="解释性文本" xfId="15689" xr:uid="{00000000-0005-0000-0000-00003F3D0000}"/>
    <cellStyle name="計算" xfId="15690" xr:uid="{00000000-0005-0000-0000-0000403D0000}"/>
    <cellStyle name="計算 2" xfId="15691" xr:uid="{00000000-0005-0000-0000-0000413D0000}"/>
    <cellStyle name="計算 3" xfId="15692" xr:uid="{00000000-0005-0000-0000-0000423D0000}"/>
    <cellStyle name="計算 4" xfId="15693" xr:uid="{00000000-0005-0000-0000-0000433D0000}"/>
    <cellStyle name="説明文" xfId="15694" xr:uid="{00000000-0005-0000-0000-0000443D0000}"/>
    <cellStyle name="警告文" xfId="15695" xr:uid="{00000000-0005-0000-0000-0000453D0000}"/>
    <cellStyle name="警告文本" xfId="15696" xr:uid="{00000000-0005-0000-0000-0000463D0000}"/>
    <cellStyle name="计算" xfId="15697" xr:uid="{00000000-0005-0000-0000-0000473D0000}"/>
    <cellStyle name="貨幣 [0]_~ME0858" xfId="15698" xr:uid="{00000000-0005-0000-0000-0000483D0000}"/>
    <cellStyle name="貨幣_~ME0858" xfId="15699" xr:uid="{00000000-0005-0000-0000-0000493D0000}"/>
    <cellStyle name="超级链接_Input-file(Sample)" xfId="15700" xr:uid="{00000000-0005-0000-0000-00004A3D0000}"/>
    <cellStyle name="超链接_Budgetting-Chen Jun for 2003" xfId="15701" xr:uid="{00000000-0005-0000-0000-00004B3D0000}"/>
    <cellStyle name="输入" xfId="15702" xr:uid="{00000000-0005-0000-0000-00004C3D0000}"/>
    <cellStyle name="输出" xfId="15703" xr:uid="{00000000-0005-0000-0000-00004D3D0000}"/>
    <cellStyle name="适中" xfId="15704" xr:uid="{00000000-0005-0000-0000-00004E3D0000}"/>
    <cellStyle name="链接单元格" xfId="15705" xr:uid="{00000000-0005-0000-0000-00004F3D0000}"/>
    <cellStyle name="隨後的超連結_acquisition cost summary - Jan05" xfId="15706" xr:uid="{00000000-0005-0000-0000-0000503D0000}"/>
    <cellStyle name="集計" xfId="15707" xr:uid="{00000000-0005-0000-0000-0000513D0000}"/>
    <cellStyle name="集計 2" xfId="15708" xr:uid="{00000000-0005-0000-0000-0000523D0000}"/>
    <cellStyle name="集計 3" xfId="15709" xr:uid="{00000000-0005-0000-0000-0000533D0000}"/>
    <cellStyle name="集計 4" xfId="15710" xr:uid="{00000000-0005-0000-0000-0000543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11912</xdr:colOff>
      <xdr:row>1</xdr:row>
      <xdr:rowOff>61929</xdr:rowOff>
    </xdr:from>
    <xdr:to>
      <xdr:col>1</xdr:col>
      <xdr:colOff>1643061</xdr:colOff>
      <xdr:row>4</xdr:row>
      <xdr:rowOff>37854</xdr:rowOff>
    </xdr:to>
    <xdr:pic>
      <xdr:nvPicPr>
        <xdr:cNvPr id="2" name="Picture 10" descr="Macintosh HD:Users:mac4:Desktop: JOBS:METLIFE:Documentos Internos RH:recursos:logometlife.png">
          <a:extLst>
            <a:ext uri="{FF2B5EF4-FFF2-40B4-BE49-F238E27FC236}">
              <a16:creationId xmlns:a16="http://schemas.microsoft.com/office/drawing/2014/main" id="{2016EF91-8F12-49F4-9AEA-9030E25A95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512" y="61929"/>
          <a:ext cx="1631149" cy="57600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</xdr:pic>
    <xdr:clientData/>
  </xdr:twoCellAnchor>
  <xdr:twoCellAnchor>
    <xdr:from>
      <xdr:col>1</xdr:col>
      <xdr:colOff>1738313</xdr:colOff>
      <xdr:row>1</xdr:row>
      <xdr:rowOff>14303</xdr:rowOff>
    </xdr:from>
    <xdr:to>
      <xdr:col>6</xdr:col>
      <xdr:colOff>1047750</xdr:colOff>
      <xdr:row>4</xdr:row>
      <xdr:rowOff>137865</xdr:rowOff>
    </xdr:to>
    <xdr:grpSp>
      <xdr:nvGrpSpPr>
        <xdr:cNvPr id="3" name="Group 9">
          <a:extLst>
            <a:ext uri="{FF2B5EF4-FFF2-40B4-BE49-F238E27FC236}">
              <a16:creationId xmlns:a16="http://schemas.microsoft.com/office/drawing/2014/main" id="{9F72D223-3C2B-4A07-999D-4DF0420C3D82}"/>
            </a:ext>
          </a:extLst>
        </xdr:cNvPr>
        <xdr:cNvGrpSpPr/>
      </xdr:nvGrpSpPr>
      <xdr:grpSpPr>
        <a:xfrm>
          <a:off x="2500313" y="214328"/>
          <a:ext cx="7891462" cy="723637"/>
          <a:chOff x="0" y="0"/>
          <a:chExt cx="7724775" cy="1715135"/>
        </a:xfrm>
      </xdr:grpSpPr>
      <xdr:sp macro="" textlink="">
        <xdr:nvSpPr>
          <xdr:cNvPr id="4" name="Rectangle 2">
            <a:extLst>
              <a:ext uri="{FF2B5EF4-FFF2-40B4-BE49-F238E27FC236}">
                <a16:creationId xmlns:a16="http://schemas.microsoft.com/office/drawing/2014/main" id="{EB5C0C2A-8AE2-4812-909C-2CF9AF684B99}"/>
              </a:ext>
            </a:extLst>
          </xdr:cNvPr>
          <xdr:cNvSpPr/>
        </xdr:nvSpPr>
        <xdr:spPr>
          <a:xfrm>
            <a:off x="6924675" y="0"/>
            <a:ext cx="800100" cy="1714500"/>
          </a:xfrm>
          <a:prstGeom prst="rect">
            <a:avLst/>
          </a:prstGeom>
          <a:solidFill>
            <a:srgbClr val="A5CE4E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DE626DCE-2620-4C83-A74A-5896C4FBC927}"/>
              </a:ext>
            </a:extLst>
          </xdr:cNvPr>
          <xdr:cNvSpPr/>
        </xdr:nvSpPr>
        <xdr:spPr>
          <a:xfrm>
            <a:off x="6515100" y="0"/>
            <a:ext cx="457200" cy="1714500"/>
          </a:xfrm>
          <a:prstGeom prst="rect">
            <a:avLst/>
          </a:prstGeom>
          <a:solidFill>
            <a:srgbClr val="0066A6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6" name="Rectangle 4">
            <a:extLst>
              <a:ext uri="{FF2B5EF4-FFF2-40B4-BE49-F238E27FC236}">
                <a16:creationId xmlns:a16="http://schemas.microsoft.com/office/drawing/2014/main" id="{D70B7D67-5844-4093-A208-66579A8395A0}"/>
              </a:ext>
            </a:extLst>
          </xdr:cNvPr>
          <xdr:cNvSpPr/>
        </xdr:nvSpPr>
        <xdr:spPr>
          <a:xfrm>
            <a:off x="0" y="636"/>
            <a:ext cx="6515100" cy="1714499"/>
          </a:xfrm>
          <a:prstGeom prst="rect">
            <a:avLst/>
          </a:prstGeom>
          <a:solidFill>
            <a:srgbClr val="009CDC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1704976</xdr:colOff>
      <xdr:row>1</xdr:row>
      <xdr:rowOff>14303</xdr:rowOff>
    </xdr:from>
    <xdr:to>
      <xdr:col>7</xdr:col>
      <xdr:colOff>-1</xdr:colOff>
      <xdr:row>4</xdr:row>
      <xdr:rowOff>137865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id="{BF2BAAEA-689E-46C5-892F-AF3FC225CADF}"/>
            </a:ext>
          </a:extLst>
        </xdr:cNvPr>
        <xdr:cNvGrpSpPr/>
      </xdr:nvGrpSpPr>
      <xdr:grpSpPr>
        <a:xfrm>
          <a:off x="2002632" y="204803"/>
          <a:ext cx="9165430" cy="730781"/>
          <a:chOff x="0" y="0"/>
          <a:chExt cx="7724775" cy="171513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37F91591-6830-4B08-92BB-C256655BBE48}"/>
              </a:ext>
            </a:extLst>
          </xdr:cNvPr>
          <xdr:cNvSpPr/>
        </xdr:nvSpPr>
        <xdr:spPr>
          <a:xfrm>
            <a:off x="6924675" y="0"/>
            <a:ext cx="800100" cy="1714500"/>
          </a:xfrm>
          <a:prstGeom prst="rect">
            <a:avLst/>
          </a:prstGeom>
          <a:solidFill>
            <a:srgbClr val="A5CE4E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55CB287C-EEDB-4810-B6C8-87AC4B93EEF6}"/>
              </a:ext>
            </a:extLst>
          </xdr:cNvPr>
          <xdr:cNvSpPr/>
        </xdr:nvSpPr>
        <xdr:spPr>
          <a:xfrm>
            <a:off x="6515100" y="0"/>
            <a:ext cx="457200" cy="1714500"/>
          </a:xfrm>
          <a:prstGeom prst="rect">
            <a:avLst/>
          </a:prstGeom>
          <a:solidFill>
            <a:srgbClr val="0066A6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311B0B9E-CA6A-40FF-9322-7532710FC0F3}"/>
              </a:ext>
            </a:extLst>
          </xdr:cNvPr>
          <xdr:cNvSpPr/>
        </xdr:nvSpPr>
        <xdr:spPr>
          <a:xfrm>
            <a:off x="0" y="636"/>
            <a:ext cx="6515100" cy="1714499"/>
          </a:xfrm>
          <a:prstGeom prst="rect">
            <a:avLst/>
          </a:prstGeom>
          <a:solidFill>
            <a:srgbClr val="009CDC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1631149</xdr:colOff>
      <xdr:row>3</xdr:row>
      <xdr:rowOff>195000</xdr:rowOff>
    </xdr:to>
    <xdr:pic>
      <xdr:nvPicPr>
        <xdr:cNvPr id="6" name="Picture 10" descr="Macintosh HD:Users:mac4:Desktop: JOBS:METLIFE:Documentos Internos RH:recursos:logometlife.png">
          <a:extLst>
            <a:ext uri="{FF2B5EF4-FFF2-40B4-BE49-F238E27FC236}">
              <a16:creationId xmlns:a16="http://schemas.microsoft.com/office/drawing/2014/main" id="{70ECF074-0626-4DD1-A525-A0C0EF00A3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1631149" cy="59505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11912</xdr:colOff>
      <xdr:row>1</xdr:row>
      <xdr:rowOff>23829</xdr:rowOff>
    </xdr:from>
    <xdr:to>
      <xdr:col>1</xdr:col>
      <xdr:colOff>1643061</xdr:colOff>
      <xdr:row>4</xdr:row>
      <xdr:rowOff>28329</xdr:rowOff>
    </xdr:to>
    <xdr:pic>
      <xdr:nvPicPr>
        <xdr:cNvPr id="2" name="Picture 10" descr="Macintosh HD:Users:mac4:Desktop: JOBS:METLIFE:Documentos Internos RH:recursos:logometlife.png">
          <a:extLst>
            <a:ext uri="{FF2B5EF4-FFF2-40B4-BE49-F238E27FC236}">
              <a16:creationId xmlns:a16="http://schemas.microsoft.com/office/drawing/2014/main" id="{A5C59BED-9C30-4D20-840C-1EFCD31B599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8" y="214329"/>
          <a:ext cx="1631149" cy="57600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</xdr:pic>
    <xdr:clientData/>
  </xdr:twoCellAnchor>
  <xdr:twoCellAnchor>
    <xdr:from>
      <xdr:col>1</xdr:col>
      <xdr:colOff>1738313</xdr:colOff>
      <xdr:row>1</xdr:row>
      <xdr:rowOff>80978</xdr:rowOff>
    </xdr:from>
    <xdr:to>
      <xdr:col>9</xdr:col>
      <xdr:colOff>0</xdr:colOff>
      <xdr:row>4</xdr:row>
      <xdr:rowOff>14040</xdr:rowOff>
    </xdr:to>
    <xdr:grpSp>
      <xdr:nvGrpSpPr>
        <xdr:cNvPr id="3" name="Group 9">
          <a:extLst>
            <a:ext uri="{FF2B5EF4-FFF2-40B4-BE49-F238E27FC236}">
              <a16:creationId xmlns:a16="http://schemas.microsoft.com/office/drawing/2014/main" id="{643A1E3A-4308-4DEE-8349-F574FE2BFBB8}"/>
            </a:ext>
          </a:extLst>
        </xdr:cNvPr>
        <xdr:cNvGrpSpPr/>
      </xdr:nvGrpSpPr>
      <xdr:grpSpPr>
        <a:xfrm>
          <a:off x="3059907" y="271478"/>
          <a:ext cx="9953624" cy="504562"/>
          <a:chOff x="0" y="0"/>
          <a:chExt cx="7724775" cy="1715135"/>
        </a:xfrm>
      </xdr:grpSpPr>
      <xdr:sp macro="" textlink="">
        <xdr:nvSpPr>
          <xdr:cNvPr id="4" name="Rectangle 2">
            <a:extLst>
              <a:ext uri="{FF2B5EF4-FFF2-40B4-BE49-F238E27FC236}">
                <a16:creationId xmlns:a16="http://schemas.microsoft.com/office/drawing/2014/main" id="{F9C2273F-24BA-4A60-AE89-5633A3043151}"/>
              </a:ext>
            </a:extLst>
          </xdr:cNvPr>
          <xdr:cNvSpPr/>
        </xdr:nvSpPr>
        <xdr:spPr>
          <a:xfrm>
            <a:off x="6924675" y="0"/>
            <a:ext cx="800100" cy="1714500"/>
          </a:xfrm>
          <a:prstGeom prst="rect">
            <a:avLst/>
          </a:prstGeom>
          <a:solidFill>
            <a:srgbClr val="A5CE4E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4E41E7C9-C841-40AD-A93D-956FE1354FFD}"/>
              </a:ext>
            </a:extLst>
          </xdr:cNvPr>
          <xdr:cNvSpPr/>
        </xdr:nvSpPr>
        <xdr:spPr>
          <a:xfrm>
            <a:off x="6515100" y="0"/>
            <a:ext cx="457200" cy="1714500"/>
          </a:xfrm>
          <a:prstGeom prst="rect">
            <a:avLst/>
          </a:prstGeom>
          <a:solidFill>
            <a:srgbClr val="0066A6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6" name="Rectangle 4">
            <a:extLst>
              <a:ext uri="{FF2B5EF4-FFF2-40B4-BE49-F238E27FC236}">
                <a16:creationId xmlns:a16="http://schemas.microsoft.com/office/drawing/2014/main" id="{7F2FF379-2B74-4E07-AA57-7B10EA13F7C1}"/>
              </a:ext>
            </a:extLst>
          </xdr:cNvPr>
          <xdr:cNvSpPr/>
        </xdr:nvSpPr>
        <xdr:spPr>
          <a:xfrm>
            <a:off x="0" y="636"/>
            <a:ext cx="6515100" cy="1714499"/>
          </a:xfrm>
          <a:prstGeom prst="rect">
            <a:avLst/>
          </a:prstGeom>
          <a:solidFill>
            <a:srgbClr val="009CDC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1704975</xdr:colOff>
      <xdr:row>1</xdr:row>
      <xdr:rowOff>14303</xdr:rowOff>
    </xdr:from>
    <xdr:to>
      <xdr:col>8</xdr:col>
      <xdr:colOff>-1</xdr:colOff>
      <xdr:row>4</xdr:row>
      <xdr:rowOff>137865</xdr:rowOff>
    </xdr:to>
    <xdr:grpSp>
      <xdr:nvGrpSpPr>
        <xdr:cNvPr id="3" name="Group 9">
          <a:extLst>
            <a:ext uri="{FF2B5EF4-FFF2-40B4-BE49-F238E27FC236}">
              <a16:creationId xmlns:a16="http://schemas.microsoft.com/office/drawing/2014/main" id="{D7642BE8-FA29-4A37-BA09-0635B5A8CE64}"/>
            </a:ext>
          </a:extLst>
        </xdr:cNvPr>
        <xdr:cNvGrpSpPr/>
      </xdr:nvGrpSpPr>
      <xdr:grpSpPr>
        <a:xfrm>
          <a:off x="2002631" y="204803"/>
          <a:ext cx="9260681" cy="730781"/>
          <a:chOff x="0" y="0"/>
          <a:chExt cx="7724775" cy="1715135"/>
        </a:xfrm>
      </xdr:grpSpPr>
      <xdr:sp macro="" textlink="">
        <xdr:nvSpPr>
          <xdr:cNvPr id="4" name="Rectangle 2">
            <a:extLst>
              <a:ext uri="{FF2B5EF4-FFF2-40B4-BE49-F238E27FC236}">
                <a16:creationId xmlns:a16="http://schemas.microsoft.com/office/drawing/2014/main" id="{9224651E-DDE1-4E93-AF94-86764969318F}"/>
              </a:ext>
            </a:extLst>
          </xdr:cNvPr>
          <xdr:cNvSpPr/>
        </xdr:nvSpPr>
        <xdr:spPr>
          <a:xfrm>
            <a:off x="6924675" y="0"/>
            <a:ext cx="800100" cy="1714500"/>
          </a:xfrm>
          <a:prstGeom prst="rect">
            <a:avLst/>
          </a:prstGeom>
          <a:solidFill>
            <a:srgbClr val="A5CE4E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86AA95C-EB7A-4FB4-B80B-B976B7640E4C}"/>
              </a:ext>
            </a:extLst>
          </xdr:cNvPr>
          <xdr:cNvSpPr/>
        </xdr:nvSpPr>
        <xdr:spPr>
          <a:xfrm>
            <a:off x="6515100" y="0"/>
            <a:ext cx="457200" cy="1714500"/>
          </a:xfrm>
          <a:prstGeom prst="rect">
            <a:avLst/>
          </a:prstGeom>
          <a:solidFill>
            <a:srgbClr val="0066A6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6" name="Rectangle 4">
            <a:extLst>
              <a:ext uri="{FF2B5EF4-FFF2-40B4-BE49-F238E27FC236}">
                <a16:creationId xmlns:a16="http://schemas.microsoft.com/office/drawing/2014/main" id="{686637D1-4BDB-415B-B331-FCF5BEBCEF73}"/>
              </a:ext>
            </a:extLst>
          </xdr:cNvPr>
          <xdr:cNvSpPr/>
        </xdr:nvSpPr>
        <xdr:spPr>
          <a:xfrm>
            <a:off x="0" y="636"/>
            <a:ext cx="6515100" cy="1714499"/>
          </a:xfrm>
          <a:prstGeom prst="rect">
            <a:avLst/>
          </a:prstGeom>
          <a:solidFill>
            <a:srgbClr val="009CDC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1631149</xdr:colOff>
      <xdr:row>3</xdr:row>
      <xdr:rowOff>195000</xdr:rowOff>
    </xdr:to>
    <xdr:pic>
      <xdr:nvPicPr>
        <xdr:cNvPr id="7" name="Picture 10" descr="Macintosh HD:Users:mac4:Desktop: JOBS:METLIFE:Documentos Internos RH:recursos:logometlife.png">
          <a:extLst>
            <a:ext uri="{FF2B5EF4-FFF2-40B4-BE49-F238E27FC236}">
              <a16:creationId xmlns:a16="http://schemas.microsoft.com/office/drawing/2014/main" id="{DBEA17E6-60FA-4710-A6CD-0E901789F65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1149" cy="59505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7151</xdr:colOff>
      <xdr:row>1</xdr:row>
      <xdr:rowOff>18</xdr:rowOff>
    </xdr:from>
    <xdr:to>
      <xdr:col>2</xdr:col>
      <xdr:colOff>1438275</xdr:colOff>
      <xdr:row>3</xdr:row>
      <xdr:rowOff>197399</xdr:rowOff>
    </xdr:to>
    <xdr:pic>
      <xdr:nvPicPr>
        <xdr:cNvPr id="2" name="Picture 10" descr="Macintosh HD:Users:mac4:Desktop: JOBS:METLIFE:Documentos Internos RH:recursos:logometlife.png">
          <a:extLst>
            <a:ext uri="{FF2B5EF4-FFF2-40B4-BE49-F238E27FC236}">
              <a16:creationId xmlns:a16="http://schemas.microsoft.com/office/drawing/2014/main" id="{05FDDA5D-D94B-4F9F-92A3-199791C0FF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26" y="190518"/>
          <a:ext cx="1631149" cy="578381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</a:ext>
        </a:extLst>
      </xdr:spPr>
    </xdr:pic>
    <xdr:clientData/>
  </xdr:twoCellAnchor>
  <xdr:twoCellAnchor>
    <xdr:from>
      <xdr:col>2</xdr:col>
      <xdr:colOff>1488282</xdr:colOff>
      <xdr:row>1</xdr:row>
      <xdr:rowOff>19066</xdr:rowOff>
    </xdr:from>
    <xdr:to>
      <xdr:col>7</xdr:col>
      <xdr:colOff>1023937</xdr:colOff>
      <xdr:row>3</xdr:row>
      <xdr:rowOff>142628</xdr:rowOff>
    </xdr:to>
    <xdr:grpSp>
      <xdr:nvGrpSpPr>
        <xdr:cNvPr id="3" name="Group 9">
          <a:extLst>
            <a:ext uri="{FF2B5EF4-FFF2-40B4-BE49-F238E27FC236}">
              <a16:creationId xmlns:a16="http://schemas.microsoft.com/office/drawing/2014/main" id="{58031234-F4AB-430A-BE65-B6212ACDB4BF}"/>
            </a:ext>
          </a:extLst>
        </xdr:cNvPr>
        <xdr:cNvGrpSpPr/>
      </xdr:nvGrpSpPr>
      <xdr:grpSpPr>
        <a:xfrm>
          <a:off x="1952626" y="209566"/>
          <a:ext cx="9882186" cy="504562"/>
          <a:chOff x="0" y="0"/>
          <a:chExt cx="7724775" cy="1715135"/>
        </a:xfrm>
      </xdr:grpSpPr>
      <xdr:sp macro="" textlink="">
        <xdr:nvSpPr>
          <xdr:cNvPr id="4" name="Rectangle 2">
            <a:extLst>
              <a:ext uri="{FF2B5EF4-FFF2-40B4-BE49-F238E27FC236}">
                <a16:creationId xmlns:a16="http://schemas.microsoft.com/office/drawing/2014/main" id="{13EAD27B-E94A-43B6-BDD9-BAE0A97B045E}"/>
              </a:ext>
            </a:extLst>
          </xdr:cNvPr>
          <xdr:cNvSpPr/>
        </xdr:nvSpPr>
        <xdr:spPr>
          <a:xfrm>
            <a:off x="6924675" y="0"/>
            <a:ext cx="800100" cy="1714500"/>
          </a:xfrm>
          <a:prstGeom prst="rect">
            <a:avLst/>
          </a:prstGeom>
          <a:solidFill>
            <a:srgbClr val="A5CE4E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66F3984B-1417-49A2-BE3C-639CF09D00CC}"/>
              </a:ext>
            </a:extLst>
          </xdr:cNvPr>
          <xdr:cNvSpPr/>
        </xdr:nvSpPr>
        <xdr:spPr>
          <a:xfrm>
            <a:off x="6515100" y="0"/>
            <a:ext cx="457200" cy="1714500"/>
          </a:xfrm>
          <a:prstGeom prst="rect">
            <a:avLst/>
          </a:prstGeom>
          <a:solidFill>
            <a:srgbClr val="0066A6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6" name="Rectangle 4">
            <a:extLst>
              <a:ext uri="{FF2B5EF4-FFF2-40B4-BE49-F238E27FC236}">
                <a16:creationId xmlns:a16="http://schemas.microsoft.com/office/drawing/2014/main" id="{937A4D1A-208E-47D4-BCF9-9DCDE66375C0}"/>
              </a:ext>
            </a:extLst>
          </xdr:cNvPr>
          <xdr:cNvSpPr/>
        </xdr:nvSpPr>
        <xdr:spPr>
          <a:xfrm>
            <a:off x="0" y="636"/>
            <a:ext cx="6515100" cy="1714499"/>
          </a:xfrm>
          <a:prstGeom prst="rect">
            <a:avLst/>
          </a:prstGeom>
          <a:solidFill>
            <a:srgbClr val="009CDC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Contabilidade/Local/SUSEP/Dados%20Estat&#237;sticos/2011/2011006/062011_Lan&#231;amentos%20de%20ajustes_GS1_77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dores%20AN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ílha de Reclassificações"/>
      <sheetName val="De-Para Planilha de Lçtos"/>
      <sheetName val="Plan2"/>
      <sheetName val="Plan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Indicadores"/>
      <sheetName val="BAL Março 18"/>
      <sheetName val="BAL Junho 18"/>
      <sheetName val="BAL Setembro 18"/>
      <sheetName val="BAL Dezembro 18"/>
      <sheetName val="BAL MARÇO 19"/>
      <sheetName val="BAL JUNHO 19"/>
      <sheetName val="BAL SETEMBRO 19"/>
      <sheetName val="BAL DEZEMBRO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7DEA0-26ED-484E-BD44-708C5E1F0DEA}">
  <dimension ref="A2:I433"/>
  <sheetViews>
    <sheetView showGridLines="0" zoomScale="80" zoomScaleNormal="80" workbookViewId="0">
      <selection activeCell="J6" sqref="J6"/>
    </sheetView>
  </sheetViews>
  <sheetFormatPr defaultRowHeight="15.75"/>
  <cols>
    <col min="1" max="1" width="11.42578125" style="57" bestFit="1" customWidth="1"/>
    <col min="2" max="2" width="65.5703125" style="12" bestFit="1" customWidth="1"/>
    <col min="3" max="3" width="15.7109375" style="12" bestFit="1" customWidth="1"/>
    <col min="4" max="4" width="15.28515625" style="12" customWidth="1"/>
    <col min="5" max="5" width="15.7109375" style="12" bestFit="1" customWidth="1"/>
    <col min="6" max="6" width="16.42578125" style="12" customWidth="1"/>
    <col min="7" max="7" width="15.85546875" style="12" customWidth="1"/>
    <col min="8" max="8" width="9.140625" style="12"/>
    <col min="9" max="9" width="10.5703125" style="12" bestFit="1" customWidth="1"/>
    <col min="10" max="16384" width="9.140625" style="12"/>
  </cols>
  <sheetData>
    <row r="2" spans="1:8">
      <c r="A2" s="94"/>
      <c r="C2" s="33"/>
      <c r="D2" s="33"/>
      <c r="E2" s="33"/>
    </row>
    <row r="3" spans="1:8">
      <c r="C3" s="33"/>
      <c r="D3" s="33"/>
      <c r="E3" s="33"/>
    </row>
    <row r="4" spans="1:8">
      <c r="C4" s="33"/>
      <c r="D4" s="33"/>
      <c r="E4" s="33"/>
    </row>
    <row r="5" spans="1:8" ht="16.5" thickBot="1">
      <c r="C5" s="33"/>
      <c r="D5" s="33"/>
      <c r="E5" s="33"/>
    </row>
    <row r="6" spans="1:8" ht="32.25" customHeight="1">
      <c r="B6" s="100" t="s">
        <v>597</v>
      </c>
      <c r="C6" s="87" t="s">
        <v>529</v>
      </c>
      <c r="D6" s="3" t="s">
        <v>635</v>
      </c>
      <c r="E6" s="3" t="s">
        <v>636</v>
      </c>
      <c r="F6" s="3" t="s">
        <v>637</v>
      </c>
      <c r="G6" s="3" t="s">
        <v>638</v>
      </c>
    </row>
    <row r="7" spans="1:8">
      <c r="B7" s="88"/>
    </row>
    <row r="8" spans="1:8">
      <c r="B8" s="85" t="s">
        <v>531</v>
      </c>
      <c r="C8" s="86">
        <f>+C9+C10</f>
        <v>13055.128689999998</v>
      </c>
      <c r="D8" s="86">
        <f>+D9+D10</f>
        <v>12832.076780000001</v>
      </c>
      <c r="E8" s="86">
        <f>+E9+E10</f>
        <v>13449.883819999999</v>
      </c>
      <c r="F8" s="86">
        <f>+F9+F10</f>
        <v>20610.457760000001</v>
      </c>
      <c r="G8" s="86">
        <f>+G9+G10</f>
        <v>24906.987079999999</v>
      </c>
      <c r="H8" s="64"/>
    </row>
    <row r="9" spans="1:8">
      <c r="A9" s="57">
        <v>121</v>
      </c>
      <c r="B9" s="101" t="s">
        <v>532</v>
      </c>
      <c r="C9" s="102">
        <f>IFERROR(ABS(VLOOKUP($A9,'BAL Dezembro 18'!$A:$G,7,0)),0)/1000</f>
        <v>381.77515999999997</v>
      </c>
      <c r="D9" s="102">
        <f>IFERROR(ABS(VLOOKUP($A9,'BAL MARÇO 19'!$A:$G,7,0)),0)/1000</f>
        <v>92.134910000000005</v>
      </c>
      <c r="E9" s="102">
        <f>IFERROR(ABS(VLOOKUP($A9,'BAL JUNHO 19'!$A:$G,7,0)),0)/1000</f>
        <v>144.69311999999999</v>
      </c>
      <c r="F9" s="102">
        <f>IFERROR(ABS(VLOOKUP($A9,'BAL SETEMBRO 19'!$A:$G,7,0)),0)/1000</f>
        <v>86.328020000000009</v>
      </c>
      <c r="G9" s="102">
        <f>IFERROR(ABS(VLOOKUP($A9,'BAL DEZEMBRO 19'!$A:$G,7,0)),0)/1000</f>
        <v>196.07004000000001</v>
      </c>
      <c r="H9" s="64"/>
    </row>
    <row r="10" spans="1:8">
      <c r="B10" s="83" t="s">
        <v>533</v>
      </c>
      <c r="C10" s="84">
        <f>C11+C13+C18+C19+C20</f>
        <v>12673.353529999998</v>
      </c>
      <c r="D10" s="84">
        <f>D11+D13+D18+D19+D20</f>
        <v>12739.941870000001</v>
      </c>
      <c r="E10" s="84">
        <f>E11+E13+E18+E19+E20</f>
        <v>13305.190699999999</v>
      </c>
      <c r="F10" s="84">
        <f>F11+F13+F18+F19+F20</f>
        <v>20524.12974</v>
      </c>
      <c r="G10" s="84">
        <f>G11+G13+G18+G19+G20</f>
        <v>24710.91704</v>
      </c>
      <c r="H10" s="64"/>
    </row>
    <row r="11" spans="1:8">
      <c r="B11" s="83" t="s">
        <v>534</v>
      </c>
      <c r="C11" s="84">
        <f>C12</f>
        <v>5094.94992</v>
      </c>
      <c r="D11" s="84">
        <f>D12</f>
        <v>6120.1940000000004</v>
      </c>
      <c r="E11" s="84">
        <f>E12</f>
        <v>5734.1767900000004</v>
      </c>
      <c r="F11" s="84">
        <f>F12</f>
        <v>1213.4491499999999</v>
      </c>
      <c r="G11" s="84">
        <f>G12</f>
        <v>12289.17748</v>
      </c>
      <c r="H11" s="64"/>
    </row>
    <row r="12" spans="1:8">
      <c r="A12" s="57">
        <v>122</v>
      </c>
      <c r="B12" s="89" t="s">
        <v>535</v>
      </c>
      <c r="C12" s="71">
        <f>IFERROR(ABS(VLOOKUP($A12,'BAL Dezembro 18'!$A:$G,7,0)),0)/1000</f>
        <v>5094.94992</v>
      </c>
      <c r="D12" s="71">
        <f>IFERROR(ABS(VLOOKUP($A12,'BAL MARÇO 19'!$A:$G,7,0)),0)/1000</f>
        <v>6120.1940000000004</v>
      </c>
      <c r="E12" s="71">
        <f>IFERROR(ABS(VLOOKUP($A12,'BAL JUNHO 19'!$A:$G,7,0)),0)/1000</f>
        <v>5734.1767900000004</v>
      </c>
      <c r="F12" s="71">
        <f>IFERROR(ABS(VLOOKUP($A12,'BAL SETEMBRO 19'!$A:$G,7,0)),0)/1000</f>
        <v>1213.4491499999999</v>
      </c>
      <c r="G12" s="71">
        <f>IFERROR(ABS(VLOOKUP($A12,'BAL DEZEMBRO 19'!$A:$G,7,0)),0)/1000</f>
        <v>12289.17748</v>
      </c>
      <c r="H12" s="64"/>
    </row>
    <row r="13" spans="1:8">
      <c r="B13" s="83" t="s">
        <v>536</v>
      </c>
      <c r="C13" s="84">
        <f>SUM(C14:C16)</f>
        <v>5314.7495400000007</v>
      </c>
      <c r="D13" s="84">
        <f>SUM(D14:D16)</f>
        <v>4419.0933300000006</v>
      </c>
      <c r="E13" s="84">
        <f>SUM(E14:E16)</f>
        <v>5097.126040000001</v>
      </c>
      <c r="F13" s="84">
        <f>SUM(F14:F16)</f>
        <v>16693.375460000003</v>
      </c>
      <c r="G13" s="84">
        <f>SUM(G14:G16)</f>
        <v>6307.7735399999992</v>
      </c>
      <c r="H13" s="64"/>
    </row>
    <row r="14" spans="1:8">
      <c r="A14" s="57">
        <v>1231</v>
      </c>
      <c r="B14" s="90" t="s">
        <v>537</v>
      </c>
      <c r="C14" s="71">
        <f>IFERROR(ABS(VLOOKUP($A14,'BAL Dezembro 18'!$A:$G,7,0)),0)/1000</f>
        <v>5197.9377400000003</v>
      </c>
      <c r="D14" s="71">
        <f>IFERROR(ABS(VLOOKUP($A14,'BAL MARÇO 19'!$A:$G,7,0)),0)/1000</f>
        <v>4336.1170700000002</v>
      </c>
      <c r="E14" s="71">
        <f>IFERROR(ABS(VLOOKUP($A14,'BAL JUNHO 19'!$A:$G,7,0)),0)/1000</f>
        <v>5008.8224800000007</v>
      </c>
      <c r="F14" s="71">
        <f>IFERROR(ABS(VLOOKUP($A14,'BAL SETEMBRO 19'!$A:$G,7,0)),0)/1000</f>
        <v>16614.865890000001</v>
      </c>
      <c r="G14" s="71">
        <f>IFERROR(ABS(VLOOKUP($A14,'BAL DEZEMBRO 19'!$A:$G,7,0)),0)/1000</f>
        <v>6199.8569699999998</v>
      </c>
      <c r="H14" s="64"/>
    </row>
    <row r="15" spans="1:8">
      <c r="A15" s="57">
        <v>1234</v>
      </c>
      <c r="B15" s="90" t="s">
        <v>555</v>
      </c>
      <c r="C15" s="71">
        <f>IFERROR(ABS(VLOOKUP($A15,'BAL Dezembro 18'!$A:$G,7,0)),0)/1000</f>
        <v>43.990379999999995</v>
      </c>
      <c r="D15" s="71">
        <f>IFERROR(ABS(VLOOKUP($A15,'BAL MARÇO 19'!$A:$G,7,0)),0)/1000</f>
        <v>19.813500000000001</v>
      </c>
      <c r="E15" s="71">
        <f>IFERROR(ABS(VLOOKUP($A15,'BAL JUNHO 19'!$A:$G,7,0)),0)/1000</f>
        <v>19.813500000000001</v>
      </c>
      <c r="F15" s="71">
        <f>IFERROR(ABS(VLOOKUP($A15,'BAL SETEMBRO 19'!$A:$G,7,0)),0)/1000</f>
        <v>19.813500000000001</v>
      </c>
      <c r="G15" s="71">
        <f>IFERROR(ABS(VLOOKUP($A15,'BAL DEZEMBRO 19'!$A:$G,7,0)),0)/1000</f>
        <v>44.332819999999998</v>
      </c>
      <c r="H15" s="64"/>
    </row>
    <row r="16" spans="1:8">
      <c r="A16" s="57">
        <v>1233</v>
      </c>
      <c r="B16" s="90" t="s">
        <v>556</v>
      </c>
      <c r="C16" s="71">
        <f>IFERROR(ABS(VLOOKUP($A16,'BAL Dezembro 18'!$A:$G,7,0)),0)/1000</f>
        <v>72.821420000000003</v>
      </c>
      <c r="D16" s="71">
        <f>IFERROR(ABS(VLOOKUP($A16,'BAL MARÇO 19'!$A:$G,7,0)),0)/1000</f>
        <v>63.162759999999999</v>
      </c>
      <c r="E16" s="71">
        <f>IFERROR(ABS(VLOOKUP($A16,'BAL JUNHO 19'!$A:$G,7,0)),0)/1000</f>
        <v>68.49006</v>
      </c>
      <c r="F16" s="71">
        <f>IFERROR(ABS(VLOOKUP($A16,'BAL SETEMBRO 19'!$A:$G,7,0)),0)/1000</f>
        <v>58.696069999999999</v>
      </c>
      <c r="G16" s="71">
        <f>IFERROR(ABS(VLOOKUP($A16,'BAL DEZEMBRO 19'!$A:$G,7,0)),0)/1000</f>
        <v>63.583750000000002</v>
      </c>
      <c r="H16" s="64"/>
    </row>
    <row r="17" spans="1:8" hidden="1">
      <c r="A17" s="57">
        <v>124</v>
      </c>
      <c r="B17" s="90" t="s">
        <v>538</v>
      </c>
      <c r="C17" s="71">
        <f>IFERROR(ABS(VLOOKUP($A17,'BAL Dezembro 18'!$A:$G,7,0)),0)/1000</f>
        <v>0</v>
      </c>
      <c r="D17" s="71">
        <f>IFERROR(ABS(VLOOKUP($A17,'BAL MARÇO 19'!$A:$G,7,0)),0)/1000</f>
        <v>0</v>
      </c>
      <c r="E17" s="71">
        <f>IFERROR(ABS(VLOOKUP($A17,'BAL JUNHO 19'!$A:$G,7,0)),0)/1000</f>
        <v>0</v>
      </c>
      <c r="F17" s="71">
        <f>IFERROR(ABS(VLOOKUP($A17,'BAL SETEMBRO 19'!$A:$G,7,0)),0)/1000</f>
        <v>0</v>
      </c>
      <c r="G17" s="71">
        <f>IFERROR(ABS(VLOOKUP($A17,'BAL DEZEMBRO 19'!$A:$G,7,0)),0)/1000</f>
        <v>0</v>
      </c>
      <c r="H17" s="64"/>
    </row>
    <row r="18" spans="1:8">
      <c r="A18" s="57">
        <v>126</v>
      </c>
      <c r="B18" s="83" t="s">
        <v>539</v>
      </c>
      <c r="C18" s="102">
        <f>IFERROR(ABS(VLOOKUP($A18,'BAL Dezembro 18'!$A:$G,7,0)),0)/1000</f>
        <v>1816.9005099999999</v>
      </c>
      <c r="D18" s="102">
        <f>IFERROR(ABS(VLOOKUP($A18,'BAL MARÇO 19'!$A:$G,7,0)),0)/1000</f>
        <v>1858.8138899999999</v>
      </c>
      <c r="E18" s="102">
        <f>IFERROR(ABS(VLOOKUP($A18,'BAL JUNHO 19'!$A:$G,7,0)),0)/1000</f>
        <v>1899.12878</v>
      </c>
      <c r="F18" s="102">
        <f>IFERROR(ABS(VLOOKUP($A18,'BAL SETEMBRO 19'!$A:$G,7,0)),0)/1000</f>
        <v>2052.95901</v>
      </c>
      <c r="G18" s="102">
        <f>IFERROR(ABS(VLOOKUP($A18,'BAL DEZEMBRO 19'!$A:$G,7,0)),0)/1000</f>
        <v>3369.8969200000001</v>
      </c>
      <c r="H18" s="64"/>
    </row>
    <row r="19" spans="1:8">
      <c r="A19" s="57">
        <v>127</v>
      </c>
      <c r="B19" s="83" t="s">
        <v>540</v>
      </c>
      <c r="C19" s="102">
        <f>IFERROR(ABS(VLOOKUP($A19,'BAL Dezembro 18'!$A:$G,7,0)),0)/1000</f>
        <v>378.84471000000002</v>
      </c>
      <c r="D19" s="102">
        <f>IFERROR(ABS(VLOOKUP($A19,'BAL MARÇO 19'!$A:$G,7,0)),0)/1000</f>
        <v>318.95382000000001</v>
      </c>
      <c r="E19" s="102">
        <f>IFERROR(ABS(VLOOKUP($A19,'BAL JUNHO 19'!$A:$G,7,0)),0)/1000</f>
        <v>553.74933999999996</v>
      </c>
      <c r="F19" s="102">
        <f>IFERROR(ABS(VLOOKUP($A19,'BAL SETEMBRO 19'!$A:$G,7,0)),0)/1000</f>
        <v>487.95509999999996</v>
      </c>
      <c r="G19" s="102">
        <f>IFERROR(ABS(VLOOKUP($A19,'BAL DEZEMBRO 19'!$A:$G,7,0)),0)/1000</f>
        <v>2711.3317499999998</v>
      </c>
      <c r="H19" s="64"/>
    </row>
    <row r="20" spans="1:8">
      <c r="A20" s="57">
        <v>128</v>
      </c>
      <c r="B20" s="101" t="s">
        <v>541</v>
      </c>
      <c r="C20" s="102">
        <f>IFERROR(ABS(VLOOKUP($A20,'BAL Dezembro 18'!$A:$G,7,0)),0)/1000</f>
        <v>67.908850000000001</v>
      </c>
      <c r="D20" s="102">
        <f>IFERROR(ABS(VLOOKUP($A20,'BAL MARÇO 19'!$A:$G,7,0)),0)/1000</f>
        <v>22.886830000000003</v>
      </c>
      <c r="E20" s="102">
        <f>IFERROR(ABS(VLOOKUP($A20,'BAL JUNHO 19'!$A:$G,7,0)),0)/1000</f>
        <v>21.00975</v>
      </c>
      <c r="F20" s="102">
        <f>IFERROR(ABS(VLOOKUP($A20,'BAL SETEMBRO 19'!$A:$G,7,0)),0)/1000</f>
        <v>76.391019999999997</v>
      </c>
      <c r="G20" s="102">
        <f>IFERROR(ABS(VLOOKUP($A20,'BAL DEZEMBRO 19'!$A:$G,7,0)),0)/1000</f>
        <v>32.737349999999999</v>
      </c>
      <c r="H20" s="64"/>
    </row>
    <row r="21" spans="1:8">
      <c r="B21" s="91"/>
      <c r="C21" s="72"/>
      <c r="D21" s="72"/>
      <c r="E21" s="72"/>
      <c r="F21" s="72"/>
      <c r="G21" s="72"/>
    </row>
    <row r="22" spans="1:8">
      <c r="B22" s="85" t="s">
        <v>542</v>
      </c>
      <c r="C22" s="86">
        <f>C23+C31+C36</f>
        <v>84788.828139999998</v>
      </c>
      <c r="D22" s="86">
        <f>D23+D31+D36</f>
        <v>83426.696140000015</v>
      </c>
      <c r="E22" s="86">
        <f>E23+E31+E36</f>
        <v>89100.05998999998</v>
      </c>
      <c r="F22" s="86">
        <f>F23+F31+F36</f>
        <v>90625.469430000012</v>
      </c>
      <c r="G22" s="86">
        <f>G23+G31+G36</f>
        <v>79217.654210000008</v>
      </c>
      <c r="H22" s="64"/>
    </row>
    <row r="23" spans="1:8">
      <c r="B23" s="103" t="s">
        <v>543</v>
      </c>
      <c r="C23" s="84">
        <f>C24+C27+C28+C29</f>
        <v>84048.714059999998</v>
      </c>
      <c r="D23" s="84">
        <f>D24+D27+D28+D29</f>
        <v>82790.817620000002</v>
      </c>
      <c r="E23" s="84">
        <f>E24+E27+E28+E29</f>
        <v>88564.644389999987</v>
      </c>
      <c r="F23" s="84">
        <f>F24+F27+F28+F29</f>
        <v>90189.000720000011</v>
      </c>
      <c r="G23" s="84">
        <f>G24+G27+G28+G29</f>
        <v>78879.702959999995</v>
      </c>
      <c r="H23" s="64"/>
    </row>
    <row r="24" spans="1:8">
      <c r="B24" s="101" t="s">
        <v>534</v>
      </c>
      <c r="C24" s="102">
        <f>SUM(C25:C26)</f>
        <v>69971.452520000006</v>
      </c>
      <c r="D24" s="102">
        <f>SUM(D25:D26)</f>
        <v>69009.102209999997</v>
      </c>
      <c r="E24" s="102">
        <f>SUM(E25:E26)</f>
        <v>72337.887319999994</v>
      </c>
      <c r="F24" s="102">
        <f>SUM(F25:F26)</f>
        <v>75332.783950000012</v>
      </c>
      <c r="G24" s="102">
        <f>SUM(G25:G26)</f>
        <v>63446.422310000002</v>
      </c>
      <c r="H24" s="64"/>
    </row>
    <row r="25" spans="1:8">
      <c r="A25" s="57">
        <v>1311</v>
      </c>
      <c r="B25" s="89" t="s">
        <v>544</v>
      </c>
      <c r="C25" s="71">
        <f>IFERROR(ABS(VLOOKUP($A25,'BAL Dezembro 18'!$A:$G,7,0)),0)/1000</f>
        <v>15477.22134</v>
      </c>
      <c r="D25" s="71">
        <f>IFERROR(ABS(VLOOKUP($A25,'BAL MARÇO 19'!$A:$G,7,0)),0)/1000</f>
        <v>15105.03001</v>
      </c>
      <c r="E25" s="71">
        <f>IFERROR(ABS(VLOOKUP($A25,'BAL JUNHO 19'!$A:$G,7,0)),0)/1000</f>
        <v>15613.37038</v>
      </c>
      <c r="F25" s="71">
        <f>IFERROR(ABS(VLOOKUP($A25,'BAL SETEMBRO 19'!$A:$G,7,0)),0)/1000</f>
        <v>15305.41835</v>
      </c>
      <c r="G25" s="71">
        <f>IFERROR(ABS(VLOOKUP($A25,'BAL DEZEMBRO 19'!$A:$G,7,0)),0)/1000</f>
        <v>63446.422310000002</v>
      </c>
      <c r="H25" s="64"/>
    </row>
    <row r="26" spans="1:8">
      <c r="A26" s="57">
        <v>1312</v>
      </c>
      <c r="B26" s="89" t="s">
        <v>535</v>
      </c>
      <c r="C26" s="71">
        <f>IFERROR(ABS(VLOOKUP($A26,'BAL Dezembro 18'!$A:$G,7,0)),0)/1000</f>
        <v>54494.231180000002</v>
      </c>
      <c r="D26" s="71">
        <f>IFERROR(ABS(VLOOKUP($A26,'BAL MARÇO 19'!$A:$G,7,0)),0)/1000</f>
        <v>53904.072200000002</v>
      </c>
      <c r="E26" s="71">
        <f>IFERROR(ABS(VLOOKUP($A26,'BAL JUNHO 19'!$A:$G,7,0)),0)/1000</f>
        <v>56724.516939999994</v>
      </c>
      <c r="F26" s="71">
        <f>IFERROR(ABS(VLOOKUP($A26,'BAL SETEMBRO 19'!$A:$G,7,0)),0)/1000</f>
        <v>60027.365600000005</v>
      </c>
      <c r="G26" s="71">
        <f>IFERROR(ABS(VLOOKUP($A26,'BAL DEZEMBRO 19'!$A:$G,7,0)),0)/1000</f>
        <v>0</v>
      </c>
      <c r="H26" s="64"/>
    </row>
    <row r="27" spans="1:8">
      <c r="A27" s="57">
        <v>1316</v>
      </c>
      <c r="B27" s="101" t="s">
        <v>545</v>
      </c>
      <c r="C27" s="102">
        <f>IFERROR(ABS(VLOOKUP($A27,'BAL Dezembro 18'!$A:$G,7,0)),0)/1000</f>
        <v>14077.26154</v>
      </c>
      <c r="D27" s="102">
        <f>IFERROR(ABS(VLOOKUP($A27,'BAL MARÇO 19'!$A:$G,7,0)),0)/1000</f>
        <v>13762.68909</v>
      </c>
      <c r="E27" s="102">
        <f>IFERROR(ABS(VLOOKUP($A27,'BAL JUNHO 19'!$A:$G,7,0)),0)/1000</f>
        <v>16188.70443</v>
      </c>
      <c r="F27" s="102">
        <f>IFERROR(ABS(VLOOKUP($A27,'BAL SETEMBRO 19'!$A:$G,7,0)),0)/1000</f>
        <v>14818.164130000001</v>
      </c>
      <c r="G27" s="102">
        <f>IFERROR(ABS(VLOOKUP($A27,'BAL DEZEMBRO 19'!$A:$G,7,0)),0)/1000</f>
        <v>15433.280650000001</v>
      </c>
      <c r="H27" s="64"/>
    </row>
    <row r="28" spans="1:8">
      <c r="A28" s="57">
        <v>1317</v>
      </c>
      <c r="B28" s="101" t="s">
        <v>546</v>
      </c>
      <c r="C28" s="102">
        <f>IFERROR(ABS(VLOOKUP($A28,'BAL Dezembro 18'!$A:$G,7,0)),0)/1000</f>
        <v>0</v>
      </c>
      <c r="D28" s="102">
        <f>IFERROR(ABS(VLOOKUP($A28,'BAL MARÇO 19'!$A:$G,7,0)),0)/1000</f>
        <v>19.026319999999998</v>
      </c>
      <c r="E28" s="102">
        <f>IFERROR(ABS(VLOOKUP($A28,'BAL JUNHO 19'!$A:$G,7,0)),0)/1000</f>
        <v>38.052639999999997</v>
      </c>
      <c r="F28" s="102">
        <f>IFERROR(ABS(VLOOKUP($A28,'BAL SETEMBRO 19'!$A:$G,7,0)),0)/1000</f>
        <v>38.052639999999997</v>
      </c>
      <c r="G28" s="102">
        <f>IFERROR(ABS(VLOOKUP($A28,'BAL DEZEMBRO 19'!$A:$G,7,0)),0)/1000</f>
        <v>0</v>
      </c>
      <c r="H28" s="64"/>
    </row>
    <row r="29" spans="1:8">
      <c r="A29" s="57">
        <v>1318</v>
      </c>
      <c r="B29" s="101" t="s">
        <v>547</v>
      </c>
      <c r="C29" s="102">
        <f>IFERROR(ABS(VLOOKUP($A29,'BAL Dezembro 18'!$A:$G,7,0)),0)/1000</f>
        <v>0</v>
      </c>
      <c r="D29" s="102">
        <f>IFERROR(ABS(VLOOKUP($A29,'BAL MARÇO 19'!$A:$G,7,0)),0)/1000</f>
        <v>0</v>
      </c>
      <c r="E29" s="102">
        <f>IFERROR(ABS(VLOOKUP($A29,'BAL JUNHO 19'!$A:$G,7,0)),0)/1000</f>
        <v>0</v>
      </c>
      <c r="F29" s="102">
        <f>IFERROR(ABS(VLOOKUP($A29,'BAL SETEMBRO 19'!$A:$G,7,0)),0)/1000</f>
        <v>0</v>
      </c>
      <c r="G29" s="102">
        <f>IFERROR(ABS(VLOOKUP($A29,'BAL DEZEMBRO 19'!$A:$G,7,0)),0)/1000</f>
        <v>0</v>
      </c>
      <c r="H29" s="64"/>
    </row>
    <row r="30" spans="1:8">
      <c r="B30" s="91"/>
      <c r="C30" s="73"/>
      <c r="D30" s="73"/>
      <c r="E30" s="73"/>
      <c r="F30" s="73"/>
      <c r="G30" s="73"/>
      <c r="H30" s="64"/>
    </row>
    <row r="31" spans="1:8">
      <c r="B31" s="83" t="s">
        <v>548</v>
      </c>
      <c r="C31" s="104">
        <f>SUM(C32:C34)</f>
        <v>22.105519999999999</v>
      </c>
      <c r="D31" s="104">
        <f>SUM(D32:D34)</f>
        <v>14.84235</v>
      </c>
      <c r="E31" s="104">
        <f>SUM(E32:E34)</f>
        <v>11.35182</v>
      </c>
      <c r="F31" s="104">
        <f>SUM(F32:F34)</f>
        <v>9.377320000000001</v>
      </c>
      <c r="G31" s="104">
        <f>SUM(G32:G34)</f>
        <v>7.8322500000000002</v>
      </c>
      <c r="H31" s="64"/>
    </row>
    <row r="32" spans="1:8">
      <c r="A32" s="57">
        <v>13321</v>
      </c>
      <c r="B32" s="88" t="s">
        <v>549</v>
      </c>
      <c r="C32" s="71">
        <f>IFERROR(ABS(VLOOKUP($A32,'BAL Dezembro 18'!$A:$G,7,0)),0)/1000</f>
        <v>11.23588</v>
      </c>
      <c r="D32" s="71">
        <f>IFERROR(ABS(VLOOKUP($A32,'BAL MARÇO 19'!$A:$G,7,0)),0)/1000</f>
        <v>9.42333</v>
      </c>
      <c r="E32" s="71">
        <f>IFERROR(ABS(VLOOKUP($A32,'BAL JUNHO 19'!$A:$G,7,0)),0)/1000</f>
        <v>7.7533100000000008</v>
      </c>
      <c r="F32" s="71">
        <f>IFERROR(ABS(VLOOKUP($A32,'BAL SETEMBRO 19'!$A:$G,7,0)),0)/1000</f>
        <v>6.4442700000000004</v>
      </c>
      <c r="G32" s="71">
        <f>IFERROR(ABS(VLOOKUP($A32,'BAL DEZEMBRO 19'!$A:$G,7,0)),0)/1000</f>
        <v>5.1894499999999999</v>
      </c>
      <c r="H32" s="64"/>
    </row>
    <row r="33" spans="1:8">
      <c r="A33" s="57">
        <v>13322</v>
      </c>
      <c r="B33" s="88" t="s">
        <v>550</v>
      </c>
      <c r="C33" s="71">
        <f>IFERROR(ABS(VLOOKUP($A33,'BAL Dezembro 18'!$A:$G,7,0)),0)/1000</f>
        <v>10.869639999999999</v>
      </c>
      <c r="D33" s="71">
        <f>IFERROR(ABS(VLOOKUP($A33,'BAL MARÇO 19'!$A:$G,7,0)),0)/1000</f>
        <v>5.4190200000000006</v>
      </c>
      <c r="E33" s="71">
        <f>IFERROR(ABS(VLOOKUP($A33,'BAL JUNHO 19'!$A:$G,7,0)),0)/1000</f>
        <v>3.5985100000000001</v>
      </c>
      <c r="F33" s="71">
        <f>IFERROR(ABS(VLOOKUP($A33,'BAL SETEMBRO 19'!$A:$G,7,0)),0)/1000</f>
        <v>2.9330500000000002</v>
      </c>
      <c r="G33" s="71">
        <f>IFERROR(ABS(VLOOKUP($A33,'BAL DEZEMBRO 19'!$A:$G,7,0)),0)/1000</f>
        <v>2.6428000000000003</v>
      </c>
      <c r="H33" s="64"/>
    </row>
    <row r="34" spans="1:8" hidden="1">
      <c r="B34" s="88" t="s">
        <v>551</v>
      </c>
      <c r="C34" s="71">
        <f>IFERROR(ABS(VLOOKUP($A34,'BAL Dezembro 18'!$A:$G,7,0)),0)/1000</f>
        <v>0</v>
      </c>
      <c r="D34" s="71">
        <f>IFERROR(ABS(VLOOKUP($A34,'BAL MARÇO 19'!$A:$G,7,0)),0)/1000</f>
        <v>0</v>
      </c>
      <c r="E34" s="71">
        <f>IFERROR(ABS(VLOOKUP($A34,'BAL JUNHO 19'!$A:$G,7,0)),0)/1000</f>
        <v>0</v>
      </c>
      <c r="F34" s="71">
        <f>IFERROR(ABS(VLOOKUP($A34,'BAL SETEMBRO 19'!$A:$G,7,0)),0)/1000</f>
        <v>0</v>
      </c>
      <c r="G34" s="71">
        <f>IFERROR(ABS(VLOOKUP($A34,'BAL DEZEMBRO 19'!$A:$G,7,0)),0)/1000</f>
        <v>0</v>
      </c>
      <c r="H34" s="64"/>
    </row>
    <row r="35" spans="1:8">
      <c r="B35" s="88"/>
      <c r="C35" s="74"/>
      <c r="D35" s="74"/>
      <c r="E35" s="74"/>
      <c r="F35" s="74"/>
      <c r="G35" s="74"/>
      <c r="H35" s="64"/>
    </row>
    <row r="36" spans="1:8">
      <c r="A36" s="57">
        <v>134</v>
      </c>
      <c r="B36" s="83" t="s">
        <v>552</v>
      </c>
      <c r="C36" s="105">
        <f>IFERROR(ABS(VLOOKUP($A36,'BAL Dezembro 18'!$A:$G,7,0)),0)/1000</f>
        <v>718.0085600000001</v>
      </c>
      <c r="D36" s="105">
        <f>IFERROR(ABS(VLOOKUP($A36,'BAL MARÇO 19'!$A:$G,7,0)),0)/1000</f>
        <v>621.03617000000008</v>
      </c>
      <c r="E36" s="105">
        <f>IFERROR(ABS(VLOOKUP($A36,'BAL JUNHO 19'!$A:$G,7,0)),0)/1000</f>
        <v>524.06378000000007</v>
      </c>
      <c r="F36" s="105">
        <f>IFERROR(ABS(VLOOKUP($A36,'BAL SETEMBRO 19'!$A:$G,7,0)),0)/1000</f>
        <v>427.09138999999999</v>
      </c>
      <c r="G36" s="105">
        <f>IFERROR(ABS(VLOOKUP($A36,'BAL DEZEMBRO 19'!$A:$G,7,0)),0)/1000</f>
        <v>330.11900000000003</v>
      </c>
      <c r="H36" s="64"/>
    </row>
    <row r="37" spans="1:8">
      <c r="B37" s="92"/>
      <c r="C37" s="74" t="s">
        <v>554</v>
      </c>
      <c r="D37" s="74" t="s">
        <v>554</v>
      </c>
      <c r="E37" s="74" t="s">
        <v>554</v>
      </c>
      <c r="F37" s="74" t="s">
        <v>554</v>
      </c>
      <c r="G37" s="74" t="s">
        <v>554</v>
      </c>
      <c r="H37" s="64"/>
    </row>
    <row r="38" spans="1:8">
      <c r="B38" s="106" t="s">
        <v>553</v>
      </c>
      <c r="C38" s="107">
        <f>+C22+C8</f>
        <v>97843.956829999996</v>
      </c>
      <c r="D38" s="107">
        <f>+D22+D8</f>
        <v>96258.772920000018</v>
      </c>
      <c r="E38" s="107">
        <f>+E22+E8</f>
        <v>102549.94380999998</v>
      </c>
      <c r="F38" s="107">
        <f>+F22+F8</f>
        <v>111235.92719000002</v>
      </c>
      <c r="G38" s="107">
        <f>+G22+G8</f>
        <v>104124.64129</v>
      </c>
      <c r="H38" s="64"/>
    </row>
    <row r="39" spans="1:8" ht="16.5" thickBot="1">
      <c r="A39" s="95"/>
      <c r="B39" s="91"/>
      <c r="C39" s="79"/>
      <c r="D39" s="79"/>
      <c r="E39" s="79"/>
      <c r="F39" s="79"/>
      <c r="G39" s="79"/>
      <c r="H39" s="64"/>
    </row>
    <row r="40" spans="1:8" ht="31.5" customHeight="1">
      <c r="A40" s="95"/>
      <c r="B40" s="100" t="s">
        <v>598</v>
      </c>
      <c r="C40" s="87" t="s">
        <v>529</v>
      </c>
      <c r="D40" s="3" t="s">
        <v>635</v>
      </c>
      <c r="E40" s="3" t="s">
        <v>636</v>
      </c>
      <c r="F40" s="3" t="s">
        <v>637</v>
      </c>
      <c r="G40" s="3" t="s">
        <v>638</v>
      </c>
      <c r="H40" s="64"/>
    </row>
    <row r="41" spans="1:8" ht="18">
      <c r="A41" s="95"/>
      <c r="B41" s="58"/>
      <c r="C41" s="75"/>
      <c r="D41" s="75"/>
      <c r="E41" s="75"/>
      <c r="F41" s="75"/>
      <c r="G41" s="75"/>
      <c r="H41" s="64"/>
    </row>
    <row r="42" spans="1:8">
      <c r="A42" s="95"/>
      <c r="B42" s="85" t="s">
        <v>531</v>
      </c>
      <c r="C42" s="86">
        <f>C43+C47+C48+C49</f>
        <v>29655.434830000002</v>
      </c>
      <c r="D42" s="86">
        <f>D43+D47+D48+D49</f>
        <v>26112.11033</v>
      </c>
      <c r="E42" s="86">
        <f>E43+E47+E48+E49</f>
        <v>34786.78471</v>
      </c>
      <c r="F42" s="86">
        <f>F43+F47+F48+F49</f>
        <v>40439.397169999997</v>
      </c>
      <c r="G42" s="86">
        <f>G43+G47+G48+G49</f>
        <v>36487.671990000003</v>
      </c>
      <c r="H42" s="64"/>
    </row>
    <row r="43" spans="1:8">
      <c r="A43" s="96"/>
      <c r="B43" s="108" t="s">
        <v>570</v>
      </c>
      <c r="C43" s="84">
        <f>SUM(C44:C46)</f>
        <v>12127.463540000001</v>
      </c>
      <c r="D43" s="84">
        <f>SUM(D44:D46)</f>
        <v>11952.390889999999</v>
      </c>
      <c r="E43" s="84">
        <f>SUM(E44:E46)</f>
        <v>12766.502500000001</v>
      </c>
      <c r="F43" s="84">
        <f>SUM(F44:F46)</f>
        <v>13496.29068</v>
      </c>
      <c r="G43" s="84">
        <f>SUM(G44:G46)</f>
        <v>14056.774430000001</v>
      </c>
      <c r="H43" s="64"/>
    </row>
    <row r="44" spans="1:8">
      <c r="A44" s="97">
        <v>21112901</v>
      </c>
      <c r="B44" s="58" t="s">
        <v>557</v>
      </c>
      <c r="C44" s="71">
        <f>IFERROR(ABS(VLOOKUP($A44,'BAL Dezembro 18'!$A:$G,7,0)),0)/1000</f>
        <v>92.668999999999997</v>
      </c>
      <c r="D44" s="71">
        <f>IFERROR(ABS(VLOOKUP($A44,'BAL MARÇO 19'!$A:$G,7,0)),0)/1000</f>
        <v>91.195210000000003</v>
      </c>
      <c r="E44" s="71">
        <f>IFERROR(ABS(VLOOKUP($A44,'BAL JUNHO 19'!$A:$G,7,0)),0)/1000</f>
        <v>211.59192000000002</v>
      </c>
      <c r="F44" s="71">
        <f>IFERROR(ABS(VLOOKUP($A44,'BAL SETEMBRO 19'!$A:$G,7,0)),0)/1000</f>
        <v>289.40582000000001</v>
      </c>
      <c r="G44" s="71">
        <f>IFERROR(ABS(VLOOKUP($A44,'BAL DEZEMBRO 19'!$A:$G,7,0)),0)/1000</f>
        <v>544.97675000000004</v>
      </c>
      <c r="H44" s="64"/>
    </row>
    <row r="45" spans="1:8">
      <c r="A45" s="97">
        <v>21112904</v>
      </c>
      <c r="B45" s="59" t="s">
        <v>558</v>
      </c>
      <c r="C45" s="71">
        <f>IFERROR(ABS(VLOOKUP($A45,'BAL Dezembro 18'!$A:$G,7,0)),0)/1000</f>
        <v>7350.5954099999999</v>
      </c>
      <c r="D45" s="71">
        <f>IFERROR(ABS(VLOOKUP($A45,'BAL MARÇO 19'!$A:$G,7,0)),0)/1000</f>
        <v>7471.1092699999999</v>
      </c>
      <c r="E45" s="71">
        <f>IFERROR(ABS(VLOOKUP($A45,'BAL JUNHO 19'!$A:$G,7,0)),0)/1000</f>
        <v>7925.0721700000004</v>
      </c>
      <c r="F45" s="71">
        <f>IFERROR(ABS(VLOOKUP($A45,'BAL SETEMBRO 19'!$A:$G,7,0)),0)/1000</f>
        <v>7690.5498200000002</v>
      </c>
      <c r="G45" s="71">
        <f>IFERROR(ABS(VLOOKUP($A45,'BAL DEZEMBRO 19'!$A:$G,7,0)),0)/1000</f>
        <v>8209.5609000000004</v>
      </c>
      <c r="H45" s="64"/>
    </row>
    <row r="46" spans="1:8">
      <c r="A46" s="97">
        <v>21112903</v>
      </c>
      <c r="B46" s="59" t="s">
        <v>559</v>
      </c>
      <c r="C46" s="71">
        <f>IFERROR(ABS(VLOOKUP($A46,'BAL Dezembro 18'!$A:$G,7,0)),0)/1000</f>
        <v>4684.19913</v>
      </c>
      <c r="D46" s="71">
        <f>IFERROR(ABS(VLOOKUP($A46,'BAL MARÇO 19'!$A:$G,7,0)),0)/1000</f>
        <v>4390.0864099999999</v>
      </c>
      <c r="E46" s="71">
        <f>IFERROR(ABS(VLOOKUP($A46,'BAL JUNHO 19'!$A:$G,7,0)),0)/1000</f>
        <v>4629.8384100000003</v>
      </c>
      <c r="F46" s="71">
        <f>IFERROR(ABS(VLOOKUP($A46,'BAL SETEMBRO 19'!$A:$G,7,0)),0)/1000</f>
        <v>5516.3350399999999</v>
      </c>
      <c r="G46" s="71">
        <f>IFERROR(ABS(VLOOKUP($A46,'BAL DEZEMBRO 19'!$A:$G,7,0)),0)/1000</f>
        <v>5302.2367800000002</v>
      </c>
      <c r="H46" s="64"/>
    </row>
    <row r="47" spans="1:8">
      <c r="A47" s="97">
        <v>213</v>
      </c>
      <c r="B47" s="59" t="s">
        <v>560</v>
      </c>
      <c r="C47" s="71">
        <f>IFERROR(ABS(VLOOKUP($A47,'BAL Dezembro 18'!$A:$G,7,0)),0)/1000</f>
        <v>27.98132</v>
      </c>
      <c r="D47" s="71">
        <f>IFERROR(ABS(VLOOKUP($A47,'BAL MARÇO 19'!$A:$G,7,0)),0)/1000</f>
        <v>620.71633999999995</v>
      </c>
      <c r="E47" s="71">
        <f>IFERROR(ABS(VLOOKUP($A47,'BAL JUNHO 19'!$A:$G,7,0)),0)/1000</f>
        <v>951.08329000000003</v>
      </c>
      <c r="F47" s="71">
        <f>IFERROR(ABS(VLOOKUP($A47,'BAL SETEMBRO 19'!$A:$G,7,0)),0)/1000</f>
        <v>1325.65362</v>
      </c>
      <c r="G47" s="71">
        <f>IFERROR(ABS(VLOOKUP($A47,'BAL DEZEMBRO 19'!$A:$G,7,0)),0)/1000</f>
        <v>1839.10303</v>
      </c>
      <c r="H47" s="64"/>
    </row>
    <row r="48" spans="1:8">
      <c r="A48" s="97">
        <v>216</v>
      </c>
      <c r="B48" s="109" t="s">
        <v>561</v>
      </c>
      <c r="C48" s="102">
        <f>IFERROR(ABS(VLOOKUP($A48,'BAL Dezembro 18'!$A:$G,7,0)),0)/1000</f>
        <v>1438.9691599999999</v>
      </c>
      <c r="D48" s="102">
        <f>IFERROR(ABS(VLOOKUP($A48,'BAL MARÇO 19'!$A:$G,7,0)),0)/1000</f>
        <v>1572.40464</v>
      </c>
      <c r="E48" s="102">
        <f>IFERROR(ABS(VLOOKUP($A48,'BAL JUNHO 19'!$A:$G,7,0)),0)/1000</f>
        <v>1431.2202600000001</v>
      </c>
      <c r="F48" s="102">
        <f>IFERROR(ABS(VLOOKUP($A48,'BAL SETEMBRO 19'!$A:$G,7,0)),0)/1000</f>
        <v>1374.5771000000002</v>
      </c>
      <c r="G48" s="102">
        <f>IFERROR(ABS(VLOOKUP($A48,'BAL DEZEMBRO 19'!$A:$G,7,0)),0)/1000</f>
        <v>2259.7811699999997</v>
      </c>
      <c r="H48" s="64"/>
    </row>
    <row r="49" spans="1:9">
      <c r="A49" s="98">
        <v>218</v>
      </c>
      <c r="B49" s="109" t="s">
        <v>562</v>
      </c>
      <c r="C49" s="102">
        <f>IFERROR(ABS(VLOOKUP($A49,'BAL Dezembro 18'!$A:$G,7,0)),0)/1000</f>
        <v>16061.02081</v>
      </c>
      <c r="D49" s="102">
        <f>IFERROR(ABS(VLOOKUP($A49,'BAL MARÇO 19'!$A:$G,7,0)),0)/1000</f>
        <v>11966.598460000001</v>
      </c>
      <c r="E49" s="102">
        <f>IFERROR(ABS(VLOOKUP($A49,'BAL JUNHO 19'!$A:$G,7,0)),0)/1000</f>
        <v>19637.978660000001</v>
      </c>
      <c r="F49" s="102">
        <f>IFERROR(ABS(VLOOKUP($A49,'BAL SETEMBRO 19'!$A:$G,7,0)),0)/1000</f>
        <v>24242.875769999999</v>
      </c>
      <c r="G49" s="102">
        <f>IFERROR(ABS(VLOOKUP($A49,'BAL DEZEMBRO 19'!$A:$G,7,0)),0)/1000</f>
        <v>18332.013360000001</v>
      </c>
      <c r="H49" s="64"/>
    </row>
    <row r="50" spans="1:9">
      <c r="A50" s="98"/>
      <c r="B50" s="60"/>
      <c r="C50" s="76"/>
      <c r="D50" s="76"/>
      <c r="E50" s="76"/>
      <c r="F50" s="76"/>
      <c r="G50" s="76"/>
      <c r="H50" s="64"/>
    </row>
    <row r="51" spans="1:9">
      <c r="A51" s="98"/>
      <c r="B51" s="85" t="s">
        <v>542</v>
      </c>
      <c r="C51" s="86">
        <f>SUM(C52:C53)</f>
        <v>1356.1509199999998</v>
      </c>
      <c r="D51" s="86">
        <f>SUM(D52:D53)</f>
        <v>1443.6350600000001</v>
      </c>
      <c r="E51" s="86">
        <f>SUM(E52:E53)</f>
        <v>2012.7559399999998</v>
      </c>
      <c r="F51" s="86">
        <f>SUM(F52:F53)</f>
        <v>2145.0364799999998</v>
      </c>
      <c r="G51" s="86">
        <f>SUM(G52:G53)</f>
        <v>1899.86509</v>
      </c>
      <c r="H51" s="64"/>
    </row>
    <row r="52" spans="1:9">
      <c r="A52" s="97">
        <v>23531</v>
      </c>
      <c r="B52" s="110" t="s">
        <v>563</v>
      </c>
      <c r="C52" s="102">
        <f>IFERROR(ABS(VLOOKUP($A52,'BAL Dezembro 18'!$A:$G,7,0)),0)/1000</f>
        <v>1297.7189599999999</v>
      </c>
      <c r="D52" s="102">
        <f>IFERROR(ABS(VLOOKUP($A52,'BAL MARÇO 19'!$A:$G,7,0)),0)/1000</f>
        <v>1338.7823700000001</v>
      </c>
      <c r="E52" s="102">
        <f>IFERROR(ABS(VLOOKUP($A52,'BAL JUNHO 19'!$A:$G,7,0)),0)/1000</f>
        <v>1902.9254099999998</v>
      </c>
      <c r="F52" s="102">
        <f>IFERROR(ABS(VLOOKUP($A52,'BAL SETEMBRO 19'!$A:$G,7,0)),0)/1000</f>
        <v>2029.43373</v>
      </c>
      <c r="G52" s="102">
        <f>IFERROR(ABS(VLOOKUP($A52,'BAL DEZEMBRO 19'!$A:$G,7,0)),0)/1000</f>
        <v>1851.33773</v>
      </c>
      <c r="H52" s="64"/>
    </row>
    <row r="53" spans="1:9">
      <c r="A53" s="97">
        <v>235329</v>
      </c>
      <c r="B53" s="110" t="s">
        <v>564</v>
      </c>
      <c r="C53" s="102">
        <f>IFERROR(ABS(VLOOKUP($A53,'BAL Dezembro 18'!$A:$G,7,0)),0)/1000</f>
        <v>58.431959999999997</v>
      </c>
      <c r="D53" s="102">
        <f>IFERROR(ABS(VLOOKUP($A53,'BAL MARÇO 19'!$A:$G,7,0)),0)/1000</f>
        <v>104.85269</v>
      </c>
      <c r="E53" s="102">
        <f>IFERROR(ABS(VLOOKUP($A53,'BAL JUNHO 19'!$A:$G,7,0)),0)/1000</f>
        <v>109.83053</v>
      </c>
      <c r="F53" s="102">
        <f>IFERROR(ABS(VLOOKUP($A53,'BAL SETEMBRO 19'!$A:$G,7,0)),0)/1000</f>
        <v>115.60275</v>
      </c>
      <c r="G53" s="102">
        <f>IFERROR(ABS(VLOOKUP($A53,'BAL DEZEMBRO 19'!$A:$G,7,0)),0)/1000</f>
        <v>48.527360000000002</v>
      </c>
      <c r="H53" s="64"/>
    </row>
    <row r="54" spans="1:9">
      <c r="A54" s="97"/>
      <c r="B54" s="58"/>
      <c r="C54" s="74"/>
      <c r="D54" s="74"/>
      <c r="E54" s="74"/>
      <c r="F54" s="74"/>
      <c r="G54" s="74"/>
      <c r="H54" s="64"/>
    </row>
    <row r="55" spans="1:9">
      <c r="A55" s="97"/>
      <c r="B55" s="85" t="s">
        <v>565</v>
      </c>
      <c r="C55" s="86">
        <f>SUM(C56:C59)</f>
        <v>66832.371079999997</v>
      </c>
      <c r="D55" s="86">
        <f>SUM(D56:D59)</f>
        <v>68703.027530000007</v>
      </c>
      <c r="E55" s="86">
        <f>SUM(E56:E59)</f>
        <v>65750.403160000002</v>
      </c>
      <c r="F55" s="86">
        <f>SUM(F56:F59)</f>
        <v>68651.493539999996</v>
      </c>
      <c r="G55" s="86">
        <f>SUM(G56:G59)</f>
        <v>65737</v>
      </c>
      <c r="H55" s="64"/>
      <c r="I55" s="22"/>
    </row>
    <row r="56" spans="1:9">
      <c r="A56" s="97">
        <v>251</v>
      </c>
      <c r="B56" s="110" t="s">
        <v>566</v>
      </c>
      <c r="C56" s="102">
        <f>IFERROR(ABS(VLOOKUP($A56,'BAL Dezembro 18'!$A:$G,7,0)),0)/1000</f>
        <v>39943.599000000002</v>
      </c>
      <c r="D56" s="102">
        <f>IFERROR(ABS(VLOOKUP($A56,'BAL MARÇO 19'!$A:$G,7,0)),0)/1000</f>
        <v>39943.599000000002</v>
      </c>
      <c r="E56" s="102">
        <f>IFERROR(ABS(VLOOKUP($A56,'BAL JUNHO 19'!$A:$G,7,0)),0)/1000</f>
        <v>39943.599000000002</v>
      </c>
      <c r="F56" s="102">
        <f>IFERROR(ABS(VLOOKUP($A56,'BAL SETEMBRO 19'!$A:$G,7,0)),0)/1000</f>
        <v>39943.599000000002</v>
      </c>
      <c r="G56" s="102">
        <v>39944</v>
      </c>
      <c r="H56" s="64"/>
      <c r="I56" s="22"/>
    </row>
    <row r="57" spans="1:9">
      <c r="A57" s="97">
        <v>2541</v>
      </c>
      <c r="B57" s="110" t="s">
        <v>567</v>
      </c>
      <c r="C57" s="102">
        <f>IFERROR(ABS(VLOOKUP($A57,'BAL Dezembro 18'!$A:$G,7,0)),0)/1000</f>
        <v>2519.1015499999999</v>
      </c>
      <c r="D57" s="102">
        <f>IFERROR(ABS(VLOOKUP($A57,'BAL MARÇO 19'!$A:$G,7,0)),0)/1000</f>
        <v>2598.8128199999996</v>
      </c>
      <c r="E57" s="102">
        <f>IFERROR(ABS(VLOOKUP($A57,'BAL JUNHO 19'!$A:$G,7,0)),0)/1000</f>
        <v>3693.9140299999999</v>
      </c>
      <c r="F57" s="102">
        <f>IFERROR(ABS(VLOOKUP($A57,'BAL SETEMBRO 19'!$A:$G,7,0)),0)/1000</f>
        <v>3939.4889900000003</v>
      </c>
      <c r="G57" s="102">
        <v>3594</v>
      </c>
      <c r="H57" s="64"/>
      <c r="I57" s="22"/>
    </row>
    <row r="58" spans="1:9">
      <c r="A58" s="97">
        <v>2533</v>
      </c>
      <c r="B58" s="110" t="s">
        <v>643</v>
      </c>
      <c r="C58" s="102">
        <v>0</v>
      </c>
      <c r="D58" s="102">
        <v>0</v>
      </c>
      <c r="E58" s="102">
        <v>0</v>
      </c>
      <c r="F58" s="102">
        <v>0</v>
      </c>
      <c r="G58" s="102">
        <v>22199</v>
      </c>
      <c r="H58" s="64"/>
      <c r="I58" s="22"/>
    </row>
    <row r="59" spans="1:9">
      <c r="A59" s="97">
        <v>256</v>
      </c>
      <c r="B59" s="110" t="s">
        <v>568</v>
      </c>
      <c r="C59" s="102">
        <f>IFERROR(ABS(VLOOKUP($A59,'BAL Dezembro 18'!$A:$G,7,0)),0)/1000</f>
        <v>24369.670529999999</v>
      </c>
      <c r="D59" s="102">
        <f>IFERROR(ABS(VLOOKUP($A59,'BAL MARÇO 19'!$A:$G,7,0)),0)/1000</f>
        <v>26160.615710000002</v>
      </c>
      <c r="E59" s="102">
        <f>IFERROR(ABS(VLOOKUP($A59,'BAL JUNHO 19'!$A:$G,7,0)),0)/1000</f>
        <v>22112.89013</v>
      </c>
      <c r="F59" s="102">
        <f>IFERROR(ABS(VLOOKUP($A59,'BAL SETEMBRO 19'!$A:$G,7,0)),0)/1000</f>
        <v>24768.405549999999</v>
      </c>
      <c r="G59" s="102">
        <f>IFERROR(ABS(VLOOKUP($A59,'BAL DEZEMBRO 19'!$A:$G,7,0)),0)/1000</f>
        <v>0</v>
      </c>
      <c r="H59" s="64"/>
      <c r="I59" s="22"/>
    </row>
    <row r="60" spans="1:9" ht="18">
      <c r="A60" s="99"/>
      <c r="B60" s="61"/>
      <c r="C60" s="75"/>
      <c r="D60" s="75"/>
      <c r="E60" s="75"/>
      <c r="F60" s="75"/>
      <c r="G60" s="75"/>
      <c r="H60" s="64"/>
      <c r="I60" s="22"/>
    </row>
    <row r="61" spans="1:9">
      <c r="A61" s="95"/>
      <c r="B61" s="106" t="s">
        <v>569</v>
      </c>
      <c r="C61" s="107">
        <f>+C55+C51+C42</f>
        <v>97843.956829999996</v>
      </c>
      <c r="D61" s="107">
        <f>+D55+D51+D42</f>
        <v>96258.772920000003</v>
      </c>
      <c r="E61" s="107">
        <f>+E55+E51+E42</f>
        <v>102549.94381</v>
      </c>
      <c r="F61" s="107">
        <f>+F55+F51+F42</f>
        <v>111235.92718999999</v>
      </c>
      <c r="G61" s="107">
        <f>+G55+G51+G42</f>
        <v>104124.53708000001</v>
      </c>
      <c r="H61" s="64"/>
    </row>
    <row r="62" spans="1:9">
      <c r="A62" s="95"/>
      <c r="B62" s="93"/>
      <c r="C62" s="77"/>
      <c r="D62" s="77"/>
      <c r="E62" s="77"/>
      <c r="F62" s="77"/>
      <c r="G62" s="77"/>
      <c r="H62" s="64"/>
    </row>
    <row r="63" spans="1:9">
      <c r="A63" s="95"/>
      <c r="B63" s="58"/>
      <c r="C63" s="77">
        <f>C38-C61</f>
        <v>0</v>
      </c>
      <c r="D63" s="77">
        <f>D38-D61</f>
        <v>0</v>
      </c>
      <c r="E63" s="77">
        <f>E38-E61</f>
        <v>0</v>
      </c>
      <c r="F63" s="77">
        <f>F38-F61</f>
        <v>0</v>
      </c>
      <c r="G63" s="77">
        <f>G38-G61</f>
        <v>0.10420999999041669</v>
      </c>
      <c r="H63" s="64"/>
    </row>
    <row r="64" spans="1:9">
      <c r="A64" s="95"/>
      <c r="B64" s="62"/>
      <c r="C64" s="78"/>
      <c r="D64" s="78"/>
      <c r="E64" s="78"/>
      <c r="F64" s="78"/>
      <c r="G64" s="78"/>
      <c r="H64" s="64"/>
    </row>
    <row r="65" spans="1:8">
      <c r="A65" s="95"/>
      <c r="B65" s="58"/>
      <c r="C65" s="78"/>
      <c r="D65" s="78"/>
      <c r="E65" s="78"/>
      <c r="F65" s="78"/>
      <c r="G65" s="78"/>
      <c r="H65" s="64"/>
    </row>
    <row r="66" spans="1:8">
      <c r="A66" s="95"/>
      <c r="B66" s="58"/>
      <c r="C66" s="78"/>
      <c r="D66" s="78"/>
      <c r="E66" s="78"/>
      <c r="F66" s="78"/>
      <c r="G66" s="78"/>
      <c r="H66" s="64"/>
    </row>
    <row r="67" spans="1:8">
      <c r="A67" s="95"/>
      <c r="B67" s="58"/>
      <c r="C67" s="78"/>
      <c r="D67" s="78"/>
      <c r="E67" s="78"/>
      <c r="F67" s="78"/>
      <c r="G67" s="78"/>
      <c r="H67" s="64"/>
    </row>
    <row r="68" spans="1:8">
      <c r="A68" s="95"/>
      <c r="B68" s="58"/>
      <c r="C68" s="78"/>
      <c r="D68" s="78"/>
      <c r="E68" s="78"/>
      <c r="F68" s="78"/>
      <c r="G68" s="78"/>
      <c r="H68" s="64"/>
    </row>
    <row r="69" spans="1:8">
      <c r="A69" s="95"/>
      <c r="B69" s="58"/>
      <c r="C69" s="78"/>
      <c r="D69" s="78"/>
      <c r="E69" s="78"/>
      <c r="F69" s="78"/>
      <c r="G69" s="78"/>
      <c r="H69" s="64"/>
    </row>
    <row r="70" spans="1:8">
      <c r="A70" s="95"/>
      <c r="B70" s="58"/>
      <c r="C70" s="78"/>
      <c r="D70" s="78"/>
      <c r="E70" s="78"/>
      <c r="F70" s="78"/>
      <c r="G70" s="78"/>
      <c r="H70" s="64"/>
    </row>
    <row r="71" spans="1:8">
      <c r="A71" s="95"/>
      <c r="B71" s="58"/>
      <c r="C71" s="78"/>
      <c r="D71" s="78"/>
      <c r="E71" s="78"/>
      <c r="F71" s="78"/>
      <c r="G71" s="78"/>
      <c r="H71" s="64"/>
    </row>
    <row r="72" spans="1:8">
      <c r="A72" s="95"/>
      <c r="B72" s="58"/>
      <c r="C72" s="78"/>
      <c r="D72" s="78"/>
      <c r="E72" s="78"/>
      <c r="F72" s="78"/>
      <c r="G72" s="78"/>
      <c r="H72" s="64"/>
    </row>
    <row r="73" spans="1:8">
      <c r="A73" s="95"/>
      <c r="B73" s="58"/>
      <c r="C73" s="78"/>
      <c r="D73" s="78"/>
      <c r="E73" s="78"/>
      <c r="F73" s="78"/>
      <c r="G73" s="78"/>
      <c r="H73" s="64"/>
    </row>
    <row r="74" spans="1:8">
      <c r="A74" s="95"/>
      <c r="B74" s="58"/>
      <c r="C74" s="78"/>
      <c r="D74" s="78"/>
      <c r="E74" s="78"/>
      <c r="F74" s="78"/>
      <c r="G74" s="78"/>
      <c r="H74" s="64"/>
    </row>
    <row r="75" spans="1:8">
      <c r="A75" s="95"/>
      <c r="B75" s="58"/>
      <c r="C75" s="78"/>
      <c r="D75" s="78"/>
      <c r="E75" s="78"/>
      <c r="F75" s="78"/>
      <c r="G75" s="78"/>
      <c r="H75" s="64"/>
    </row>
    <row r="76" spans="1:8">
      <c r="A76" s="95"/>
      <c r="B76" s="58"/>
      <c r="C76" s="78"/>
      <c r="D76" s="78"/>
      <c r="E76" s="78"/>
      <c r="F76" s="78"/>
      <c r="G76" s="78"/>
      <c r="H76" s="64"/>
    </row>
    <row r="77" spans="1:8">
      <c r="A77" s="95"/>
      <c r="B77" s="58"/>
      <c r="C77" s="78"/>
      <c r="D77" s="78"/>
      <c r="E77" s="78"/>
      <c r="F77" s="78"/>
      <c r="G77" s="78"/>
      <c r="H77" s="64"/>
    </row>
    <row r="78" spans="1:8">
      <c r="A78" s="95"/>
      <c r="B78" s="58"/>
      <c r="C78" s="78"/>
      <c r="D78" s="78"/>
      <c r="E78" s="78"/>
      <c r="F78" s="78"/>
      <c r="G78" s="78"/>
      <c r="H78" s="64"/>
    </row>
    <row r="79" spans="1:8">
      <c r="A79" s="95"/>
      <c r="B79" s="58"/>
      <c r="C79" s="78"/>
      <c r="D79" s="78"/>
      <c r="E79" s="78"/>
      <c r="F79" s="78"/>
      <c r="G79" s="78"/>
      <c r="H79" s="64"/>
    </row>
    <row r="80" spans="1:8">
      <c r="A80" s="95"/>
      <c r="B80" s="58"/>
      <c r="C80" s="78"/>
      <c r="D80" s="78"/>
      <c r="E80" s="78"/>
      <c r="F80" s="78"/>
      <c r="G80" s="78"/>
      <c r="H80" s="64"/>
    </row>
    <row r="81" spans="1:8">
      <c r="A81" s="95"/>
      <c r="B81" s="58"/>
      <c r="C81" s="78"/>
      <c r="D81" s="78"/>
      <c r="E81" s="78"/>
      <c r="F81" s="78"/>
      <c r="G81" s="78"/>
      <c r="H81" s="64"/>
    </row>
    <row r="82" spans="1:8">
      <c r="A82" s="95"/>
      <c r="B82" s="58"/>
      <c r="C82" s="78"/>
      <c r="D82" s="78"/>
      <c r="E82" s="78"/>
      <c r="F82" s="78"/>
      <c r="G82" s="78"/>
      <c r="H82" s="64"/>
    </row>
    <row r="83" spans="1:8">
      <c r="A83" s="95"/>
      <c r="B83" s="58"/>
      <c r="C83" s="78"/>
      <c r="D83" s="78"/>
      <c r="E83" s="78"/>
      <c r="F83" s="78"/>
      <c r="G83" s="78"/>
      <c r="H83" s="64"/>
    </row>
    <row r="84" spans="1:8">
      <c r="A84" s="95"/>
      <c r="B84" s="58"/>
      <c r="C84" s="78"/>
      <c r="D84" s="78"/>
      <c r="E84" s="78"/>
      <c r="F84" s="78"/>
      <c r="G84" s="78"/>
      <c r="H84" s="64"/>
    </row>
    <row r="85" spans="1:8">
      <c r="A85" s="95"/>
      <c r="B85" s="58"/>
      <c r="C85" s="78"/>
      <c r="D85" s="78"/>
      <c r="E85" s="78"/>
      <c r="F85" s="78"/>
      <c r="G85" s="78"/>
      <c r="H85" s="64"/>
    </row>
    <row r="86" spans="1:8">
      <c r="A86" s="95"/>
      <c r="B86" s="58"/>
      <c r="C86" s="78"/>
      <c r="D86" s="78"/>
      <c r="E86" s="78"/>
      <c r="F86" s="78"/>
      <c r="G86" s="78"/>
      <c r="H86" s="64"/>
    </row>
    <row r="87" spans="1:8">
      <c r="A87" s="95"/>
      <c r="B87" s="58"/>
      <c r="C87" s="78"/>
      <c r="D87" s="78"/>
      <c r="E87" s="78"/>
      <c r="F87" s="78"/>
      <c r="G87" s="78"/>
      <c r="H87" s="64"/>
    </row>
    <row r="88" spans="1:8">
      <c r="A88" s="95"/>
      <c r="B88" s="58"/>
      <c r="C88" s="78"/>
      <c r="D88" s="78"/>
      <c r="E88" s="78"/>
      <c r="F88" s="78"/>
      <c r="G88" s="78"/>
      <c r="H88" s="64"/>
    </row>
    <row r="89" spans="1:8">
      <c r="A89" s="95"/>
      <c r="B89" s="58"/>
      <c r="C89" s="78"/>
      <c r="D89" s="78"/>
      <c r="E89" s="78"/>
      <c r="F89" s="78"/>
      <c r="G89" s="78"/>
      <c r="H89" s="64"/>
    </row>
    <row r="90" spans="1:8">
      <c r="A90" s="95"/>
      <c r="B90" s="58"/>
      <c r="C90" s="78"/>
      <c r="D90" s="78"/>
      <c r="E90" s="78"/>
      <c r="F90" s="78"/>
      <c r="G90" s="78"/>
      <c r="H90" s="64"/>
    </row>
    <row r="91" spans="1:8">
      <c r="A91" s="95"/>
      <c r="B91" s="58"/>
      <c r="C91" s="78"/>
      <c r="D91" s="78"/>
      <c r="E91" s="78"/>
      <c r="F91" s="78"/>
      <c r="G91" s="78"/>
      <c r="H91" s="64"/>
    </row>
    <row r="92" spans="1:8">
      <c r="A92" s="95"/>
      <c r="B92" s="58"/>
      <c r="C92" s="78"/>
      <c r="D92" s="78"/>
      <c r="E92" s="78"/>
      <c r="F92" s="78"/>
      <c r="G92" s="78"/>
      <c r="H92" s="64"/>
    </row>
    <row r="93" spans="1:8">
      <c r="A93" s="95"/>
      <c r="B93" s="58"/>
      <c r="C93" s="78"/>
      <c r="D93" s="78"/>
      <c r="E93" s="78"/>
      <c r="F93" s="78"/>
      <c r="G93" s="78"/>
      <c r="H93" s="64"/>
    </row>
    <row r="94" spans="1:8">
      <c r="A94" s="95"/>
      <c r="B94" s="58"/>
      <c r="C94" s="78"/>
      <c r="D94" s="78"/>
      <c r="E94" s="78"/>
      <c r="F94" s="78"/>
      <c r="G94" s="78"/>
      <c r="H94" s="64"/>
    </row>
    <row r="95" spans="1:8">
      <c r="A95" s="95"/>
      <c r="B95" s="58"/>
      <c r="C95" s="78"/>
      <c r="D95" s="78"/>
      <c r="E95" s="78"/>
      <c r="F95" s="78"/>
      <c r="G95" s="78"/>
      <c r="H95" s="64"/>
    </row>
    <row r="96" spans="1:8">
      <c r="A96" s="95"/>
      <c r="B96" s="58"/>
      <c r="C96" s="78"/>
      <c r="D96" s="78"/>
      <c r="E96" s="78"/>
      <c r="F96" s="78"/>
      <c r="G96" s="78"/>
      <c r="H96" s="64"/>
    </row>
    <row r="97" spans="1:8">
      <c r="A97" s="95"/>
      <c r="B97" s="58"/>
      <c r="C97" s="78"/>
      <c r="D97" s="78"/>
      <c r="E97" s="78"/>
      <c r="F97" s="78"/>
      <c r="G97" s="78"/>
      <c r="H97" s="64"/>
    </row>
    <row r="98" spans="1:8">
      <c r="A98" s="95"/>
      <c r="B98" s="58"/>
      <c r="C98" s="78"/>
      <c r="D98" s="78"/>
      <c r="E98" s="78"/>
      <c r="F98" s="78"/>
      <c r="G98" s="78"/>
      <c r="H98" s="64"/>
    </row>
    <row r="99" spans="1:8">
      <c r="A99" s="95"/>
      <c r="B99" s="58"/>
      <c r="C99" s="78"/>
      <c r="D99" s="78"/>
      <c r="E99" s="78"/>
      <c r="F99" s="78"/>
      <c r="G99" s="78"/>
      <c r="H99" s="64"/>
    </row>
    <row r="100" spans="1:8">
      <c r="A100" s="95"/>
      <c r="B100" s="58"/>
      <c r="C100" s="78"/>
      <c r="D100" s="78"/>
      <c r="E100" s="78"/>
      <c r="F100" s="78"/>
      <c r="G100" s="78"/>
      <c r="H100" s="64"/>
    </row>
    <row r="101" spans="1:8">
      <c r="A101" s="95"/>
      <c r="B101" s="58"/>
      <c r="C101" s="78"/>
      <c r="D101" s="78"/>
      <c r="E101" s="78"/>
      <c r="F101" s="78"/>
      <c r="G101" s="78"/>
      <c r="H101" s="64"/>
    </row>
    <row r="102" spans="1:8">
      <c r="A102" s="95"/>
      <c r="B102" s="58"/>
      <c r="C102" s="78"/>
      <c r="D102" s="78"/>
      <c r="E102" s="78"/>
      <c r="F102" s="78"/>
      <c r="G102" s="78"/>
      <c r="H102" s="64"/>
    </row>
    <row r="103" spans="1:8">
      <c r="A103" s="95"/>
      <c r="B103" s="58"/>
      <c r="C103" s="78"/>
      <c r="D103" s="78"/>
      <c r="E103" s="78"/>
      <c r="F103" s="78"/>
      <c r="G103" s="78"/>
      <c r="H103" s="64"/>
    </row>
    <row r="104" spans="1:8">
      <c r="A104" s="95"/>
      <c r="B104" s="58"/>
      <c r="C104" s="78"/>
      <c r="D104" s="78"/>
      <c r="E104" s="78"/>
      <c r="F104" s="78"/>
      <c r="G104" s="78"/>
      <c r="H104" s="64"/>
    </row>
    <row r="105" spans="1:8">
      <c r="A105" s="95"/>
      <c r="B105" s="58"/>
      <c r="C105" s="78"/>
      <c r="D105" s="78"/>
      <c r="E105" s="78"/>
      <c r="F105" s="78"/>
      <c r="G105" s="78"/>
      <c r="H105" s="64"/>
    </row>
    <row r="106" spans="1:8">
      <c r="A106" s="95"/>
      <c r="B106" s="58"/>
      <c r="C106" s="78"/>
      <c r="D106" s="78"/>
      <c r="E106" s="78"/>
      <c r="F106" s="78"/>
      <c r="G106" s="78"/>
      <c r="H106" s="64"/>
    </row>
    <row r="107" spans="1:8">
      <c r="A107" s="95"/>
      <c r="B107" s="58"/>
      <c r="C107" s="78"/>
      <c r="D107" s="78"/>
      <c r="E107" s="78"/>
      <c r="F107" s="78"/>
      <c r="G107" s="78"/>
      <c r="H107" s="64"/>
    </row>
    <row r="108" spans="1:8">
      <c r="A108" s="95"/>
      <c r="B108" s="58"/>
      <c r="C108" s="78"/>
      <c r="D108" s="78"/>
      <c r="E108" s="78"/>
      <c r="F108" s="78"/>
      <c r="G108" s="78"/>
      <c r="H108" s="64"/>
    </row>
    <row r="109" spans="1:8">
      <c r="A109" s="95"/>
      <c r="B109" s="58"/>
      <c r="C109" s="78"/>
      <c r="D109" s="78"/>
      <c r="E109" s="78"/>
      <c r="F109" s="78"/>
      <c r="G109" s="78"/>
      <c r="H109" s="64"/>
    </row>
    <row r="110" spans="1:8">
      <c r="A110" s="95"/>
      <c r="B110" s="58"/>
      <c r="C110" s="78"/>
      <c r="D110" s="78"/>
      <c r="E110" s="78"/>
      <c r="F110" s="78"/>
      <c r="G110" s="78"/>
      <c r="H110" s="64"/>
    </row>
    <row r="111" spans="1:8">
      <c r="A111" s="95"/>
      <c r="B111" s="58"/>
      <c r="C111" s="78"/>
      <c r="D111" s="78"/>
      <c r="E111" s="78"/>
      <c r="F111" s="78"/>
      <c r="G111" s="78"/>
      <c r="H111" s="64"/>
    </row>
    <row r="112" spans="1:8">
      <c r="A112" s="95"/>
      <c r="B112" s="58"/>
      <c r="C112" s="78"/>
      <c r="D112" s="78"/>
      <c r="E112" s="78"/>
      <c r="F112" s="78"/>
      <c r="G112" s="78"/>
      <c r="H112" s="64"/>
    </row>
    <row r="113" spans="1:8">
      <c r="A113" s="95"/>
      <c r="B113" s="58"/>
      <c r="C113" s="78"/>
      <c r="D113" s="78"/>
      <c r="E113" s="78"/>
      <c r="F113" s="78"/>
      <c r="G113" s="78"/>
      <c r="H113" s="64"/>
    </row>
    <row r="114" spans="1:8">
      <c r="A114" s="95"/>
      <c r="B114" s="58"/>
      <c r="C114" s="78"/>
      <c r="D114" s="78"/>
      <c r="E114" s="78"/>
      <c r="F114" s="78"/>
      <c r="G114" s="78"/>
      <c r="H114" s="64"/>
    </row>
    <row r="115" spans="1:8">
      <c r="A115" s="95"/>
      <c r="B115" s="58"/>
      <c r="C115" s="78"/>
      <c r="D115" s="78"/>
      <c r="E115" s="78"/>
      <c r="F115" s="78"/>
      <c r="G115" s="78"/>
      <c r="H115" s="64"/>
    </row>
    <row r="116" spans="1:8">
      <c r="A116" s="95"/>
      <c r="B116" s="58"/>
      <c r="C116" s="78"/>
      <c r="D116" s="78"/>
      <c r="E116" s="78"/>
      <c r="F116" s="78"/>
      <c r="G116" s="78"/>
      <c r="H116" s="64"/>
    </row>
    <row r="117" spans="1:8">
      <c r="A117" s="95"/>
      <c r="B117" s="58"/>
      <c r="C117" s="78"/>
      <c r="D117" s="78"/>
      <c r="E117" s="78"/>
      <c r="F117" s="78"/>
      <c r="G117" s="78"/>
      <c r="H117" s="64"/>
    </row>
    <row r="118" spans="1:8">
      <c r="A118" s="95"/>
      <c r="B118" s="58"/>
      <c r="C118" s="78"/>
      <c r="D118" s="78"/>
      <c r="E118" s="78"/>
      <c r="F118" s="78"/>
      <c r="G118" s="78"/>
      <c r="H118" s="64"/>
    </row>
    <row r="119" spans="1:8">
      <c r="A119" s="95"/>
      <c r="B119" s="58"/>
      <c r="C119" s="78"/>
      <c r="D119" s="78"/>
      <c r="E119" s="78"/>
      <c r="F119" s="78"/>
      <c r="G119" s="78"/>
      <c r="H119" s="64"/>
    </row>
    <row r="120" spans="1:8">
      <c r="A120" s="95"/>
      <c r="B120" s="58"/>
      <c r="C120" s="78"/>
      <c r="D120" s="78"/>
      <c r="E120" s="78"/>
      <c r="F120" s="78"/>
      <c r="G120" s="78"/>
      <c r="H120" s="64"/>
    </row>
    <row r="121" spans="1:8">
      <c r="A121" s="95"/>
      <c r="B121" s="58"/>
      <c r="C121" s="78"/>
      <c r="D121" s="78"/>
      <c r="E121" s="78"/>
      <c r="F121" s="78"/>
      <c r="G121" s="78"/>
      <c r="H121" s="64"/>
    </row>
    <row r="122" spans="1:8">
      <c r="A122" s="95"/>
      <c r="B122" s="58"/>
      <c r="C122" s="78"/>
      <c r="D122" s="78"/>
      <c r="E122" s="78"/>
      <c r="F122" s="78"/>
      <c r="G122" s="78"/>
      <c r="H122" s="64"/>
    </row>
    <row r="123" spans="1:8">
      <c r="A123" s="95"/>
      <c r="B123" s="58"/>
      <c r="C123" s="78"/>
      <c r="D123" s="78"/>
      <c r="E123" s="78"/>
      <c r="F123" s="78"/>
      <c r="G123" s="78"/>
      <c r="H123" s="64"/>
    </row>
    <row r="124" spans="1:8">
      <c r="A124" s="95"/>
      <c r="B124" s="58"/>
      <c r="C124" s="78"/>
      <c r="D124" s="78"/>
      <c r="E124" s="78"/>
      <c r="F124" s="78"/>
      <c r="G124" s="78"/>
      <c r="H124" s="64"/>
    </row>
    <row r="125" spans="1:8">
      <c r="A125" s="95"/>
      <c r="B125" s="58"/>
      <c r="C125" s="78"/>
      <c r="D125" s="78"/>
      <c r="E125" s="78"/>
      <c r="F125" s="78"/>
      <c r="G125" s="78"/>
      <c r="H125" s="64"/>
    </row>
    <row r="126" spans="1:8">
      <c r="A126" s="95"/>
      <c r="B126" s="58"/>
      <c r="C126" s="78"/>
      <c r="D126" s="78"/>
      <c r="E126" s="78"/>
      <c r="F126" s="78"/>
      <c r="G126" s="78"/>
      <c r="H126" s="64"/>
    </row>
    <row r="127" spans="1:8">
      <c r="A127" s="95"/>
      <c r="B127" s="58"/>
      <c r="C127" s="78"/>
      <c r="D127" s="78"/>
      <c r="E127" s="78"/>
      <c r="F127" s="78"/>
      <c r="G127" s="78"/>
      <c r="H127" s="64"/>
    </row>
    <row r="128" spans="1:8">
      <c r="A128" s="95"/>
      <c r="B128" s="58"/>
      <c r="C128" s="78"/>
      <c r="D128" s="78"/>
      <c r="E128" s="78"/>
      <c r="F128" s="78"/>
      <c r="G128" s="78"/>
      <c r="H128" s="64"/>
    </row>
    <row r="129" spans="1:8">
      <c r="A129" s="95"/>
      <c r="B129" s="58"/>
      <c r="C129" s="78"/>
      <c r="D129" s="78"/>
      <c r="E129" s="78"/>
      <c r="F129" s="78"/>
      <c r="G129" s="78"/>
      <c r="H129" s="64"/>
    </row>
    <row r="130" spans="1:8">
      <c r="A130" s="95"/>
      <c r="C130" s="63"/>
      <c r="D130" s="63"/>
      <c r="E130" s="63"/>
      <c r="F130" s="63"/>
      <c r="G130" s="63"/>
      <c r="H130" s="64"/>
    </row>
    <row r="131" spans="1:8">
      <c r="A131" s="95"/>
      <c r="C131" s="63"/>
      <c r="D131" s="63"/>
      <c r="E131" s="63"/>
      <c r="F131" s="63"/>
      <c r="G131" s="63"/>
    </row>
    <row r="132" spans="1:8">
      <c r="A132" s="95"/>
      <c r="C132" s="63"/>
      <c r="D132" s="63"/>
      <c r="E132" s="63"/>
      <c r="F132" s="63"/>
      <c r="G132" s="63"/>
    </row>
    <row r="133" spans="1:8">
      <c r="A133" s="95"/>
      <c r="C133" s="63"/>
      <c r="D133" s="63"/>
      <c r="E133" s="63"/>
      <c r="F133" s="63"/>
      <c r="G133" s="63"/>
    </row>
    <row r="134" spans="1:8">
      <c r="A134" s="95"/>
      <c r="C134" s="63"/>
      <c r="D134" s="63"/>
      <c r="E134" s="63"/>
      <c r="F134" s="63"/>
      <c r="G134" s="63"/>
    </row>
    <row r="135" spans="1:8">
      <c r="A135" s="95"/>
      <c r="C135" s="63"/>
      <c r="D135" s="63"/>
      <c r="E135" s="63"/>
      <c r="F135" s="63"/>
      <c r="G135" s="63"/>
    </row>
    <row r="136" spans="1:8">
      <c r="A136" s="95"/>
      <c r="C136" s="63"/>
      <c r="D136" s="63"/>
      <c r="E136" s="63"/>
      <c r="F136" s="63"/>
      <c r="G136" s="63"/>
    </row>
    <row r="137" spans="1:8">
      <c r="A137" s="95"/>
      <c r="C137" s="63"/>
      <c r="D137" s="63"/>
      <c r="E137" s="63"/>
      <c r="F137" s="63"/>
      <c r="G137" s="63"/>
    </row>
    <row r="138" spans="1:8">
      <c r="A138" s="95"/>
      <c r="C138" s="63"/>
      <c r="D138" s="63"/>
      <c r="E138" s="63"/>
      <c r="F138" s="63"/>
      <c r="G138" s="63"/>
    </row>
    <row r="139" spans="1:8">
      <c r="A139" s="95"/>
      <c r="C139" s="63"/>
      <c r="D139" s="63"/>
      <c r="E139" s="63"/>
      <c r="F139" s="63"/>
      <c r="G139" s="63"/>
    </row>
    <row r="140" spans="1:8">
      <c r="A140" s="95"/>
      <c r="C140" s="63"/>
      <c r="D140" s="63"/>
      <c r="E140" s="63"/>
      <c r="F140" s="63"/>
      <c r="G140" s="63"/>
    </row>
    <row r="141" spans="1:8">
      <c r="A141" s="95"/>
      <c r="C141" s="63"/>
      <c r="D141" s="63"/>
      <c r="E141" s="63"/>
      <c r="F141" s="63"/>
      <c r="G141" s="63"/>
    </row>
    <row r="142" spans="1:8">
      <c r="A142" s="95"/>
      <c r="C142" s="63"/>
      <c r="D142" s="63"/>
      <c r="E142" s="63"/>
      <c r="F142" s="63"/>
      <c r="G142" s="63"/>
    </row>
    <row r="143" spans="1:8">
      <c r="A143" s="95"/>
      <c r="C143" s="63"/>
      <c r="D143" s="63"/>
      <c r="E143" s="63"/>
      <c r="F143" s="63"/>
      <c r="G143" s="63"/>
    </row>
    <row r="144" spans="1:8">
      <c r="A144" s="95"/>
      <c r="C144" s="63"/>
      <c r="D144" s="63"/>
      <c r="E144" s="63"/>
      <c r="F144" s="63"/>
      <c r="G144" s="63"/>
    </row>
    <row r="145" spans="1:7">
      <c r="A145" s="95"/>
      <c r="C145" s="63"/>
      <c r="D145" s="63"/>
      <c r="E145" s="63"/>
      <c r="F145" s="63"/>
      <c r="G145" s="63"/>
    </row>
    <row r="146" spans="1:7">
      <c r="A146" s="95"/>
      <c r="C146" s="63"/>
      <c r="D146" s="63"/>
      <c r="E146" s="63"/>
      <c r="F146" s="63"/>
      <c r="G146" s="63"/>
    </row>
    <row r="147" spans="1:7">
      <c r="A147" s="95"/>
      <c r="C147" s="63"/>
      <c r="D147" s="63"/>
      <c r="E147" s="63"/>
      <c r="F147" s="63"/>
      <c r="G147" s="63"/>
    </row>
    <row r="148" spans="1:7">
      <c r="A148" s="95"/>
      <c r="C148" s="63"/>
      <c r="D148" s="63"/>
      <c r="E148" s="63"/>
      <c r="F148" s="63"/>
      <c r="G148" s="63"/>
    </row>
    <row r="149" spans="1:7">
      <c r="A149" s="95"/>
      <c r="C149" s="63"/>
      <c r="D149" s="63"/>
      <c r="E149" s="63"/>
      <c r="F149" s="63"/>
      <c r="G149" s="63"/>
    </row>
    <row r="150" spans="1:7">
      <c r="A150" s="95"/>
      <c r="C150" s="63"/>
      <c r="D150" s="63"/>
      <c r="E150" s="63"/>
      <c r="F150" s="63"/>
      <c r="G150" s="63"/>
    </row>
    <row r="151" spans="1:7">
      <c r="A151" s="95"/>
      <c r="C151" s="63"/>
      <c r="D151" s="63"/>
      <c r="E151" s="63"/>
      <c r="F151" s="63"/>
      <c r="G151" s="63"/>
    </row>
    <row r="152" spans="1:7">
      <c r="A152" s="95"/>
      <c r="C152" s="63"/>
      <c r="D152" s="63"/>
    </row>
    <row r="153" spans="1:7">
      <c r="A153" s="95"/>
      <c r="C153" s="63"/>
      <c r="D153" s="63"/>
    </row>
    <row r="154" spans="1:7">
      <c r="A154" s="95"/>
      <c r="C154" s="63"/>
      <c r="D154" s="63"/>
    </row>
    <row r="155" spans="1:7">
      <c r="A155" s="95"/>
      <c r="C155" s="63"/>
      <c r="D155" s="63"/>
    </row>
    <row r="156" spans="1:7">
      <c r="A156" s="95"/>
      <c r="C156" s="63"/>
      <c r="D156" s="63"/>
    </row>
    <row r="157" spans="1:7">
      <c r="A157" s="95"/>
      <c r="C157" s="63"/>
      <c r="D157" s="63"/>
    </row>
    <row r="158" spans="1:7">
      <c r="A158" s="95"/>
      <c r="C158" s="63"/>
      <c r="D158" s="63"/>
    </row>
    <row r="159" spans="1:7">
      <c r="A159" s="95"/>
      <c r="C159" s="63"/>
      <c r="D159" s="63"/>
    </row>
    <row r="160" spans="1:7">
      <c r="A160" s="95"/>
      <c r="C160" s="63"/>
      <c r="D160" s="63"/>
    </row>
    <row r="161" spans="1:4">
      <c r="A161" s="95"/>
      <c r="C161" s="63"/>
      <c r="D161" s="63"/>
    </row>
    <row r="162" spans="1:4">
      <c r="A162" s="95"/>
      <c r="C162" s="63"/>
      <c r="D162" s="63"/>
    </row>
    <row r="163" spans="1:4">
      <c r="A163" s="95"/>
      <c r="C163" s="63"/>
      <c r="D163" s="63"/>
    </row>
    <row r="164" spans="1:4">
      <c r="A164" s="95"/>
      <c r="C164" s="63"/>
    </row>
    <row r="165" spans="1:4">
      <c r="A165" s="95"/>
      <c r="C165" s="63"/>
    </row>
    <row r="166" spans="1:4">
      <c r="A166" s="95"/>
      <c r="C166" s="63"/>
    </row>
    <row r="167" spans="1:4">
      <c r="A167" s="95"/>
      <c r="C167" s="63"/>
    </row>
    <row r="168" spans="1:4">
      <c r="A168" s="95"/>
      <c r="C168" s="63"/>
    </row>
    <row r="169" spans="1:4">
      <c r="A169" s="95"/>
      <c r="C169" s="63"/>
    </row>
    <row r="170" spans="1:4">
      <c r="A170" s="95"/>
      <c r="C170" s="63"/>
    </row>
    <row r="171" spans="1:4">
      <c r="A171" s="95"/>
      <c r="C171" s="63"/>
    </row>
    <row r="172" spans="1:4">
      <c r="A172" s="95"/>
      <c r="C172" s="63"/>
    </row>
    <row r="173" spans="1:4">
      <c r="A173" s="95"/>
      <c r="C173" s="63"/>
    </row>
    <row r="174" spans="1:4">
      <c r="A174" s="95"/>
      <c r="C174" s="63"/>
    </row>
    <row r="175" spans="1:4">
      <c r="A175" s="95"/>
      <c r="C175" s="63"/>
    </row>
    <row r="176" spans="1:4">
      <c r="A176" s="95"/>
      <c r="C176" s="63"/>
    </row>
    <row r="177" spans="1:3">
      <c r="A177" s="95"/>
      <c r="C177" s="63"/>
    </row>
    <row r="178" spans="1:3">
      <c r="A178" s="95"/>
      <c r="C178" s="63"/>
    </row>
    <row r="179" spans="1:3">
      <c r="A179" s="95"/>
      <c r="C179" s="63"/>
    </row>
    <row r="180" spans="1:3">
      <c r="A180" s="95"/>
      <c r="C180" s="63"/>
    </row>
    <row r="181" spans="1:3">
      <c r="A181" s="95"/>
      <c r="C181" s="63"/>
    </row>
    <row r="182" spans="1:3">
      <c r="A182" s="95"/>
      <c r="C182" s="63"/>
    </row>
    <row r="183" spans="1:3">
      <c r="A183" s="95"/>
      <c r="C183" s="63"/>
    </row>
    <row r="184" spans="1:3">
      <c r="A184" s="95"/>
      <c r="C184" s="63"/>
    </row>
    <row r="185" spans="1:3">
      <c r="A185" s="95"/>
      <c r="C185" s="63"/>
    </row>
    <row r="186" spans="1:3">
      <c r="A186" s="95"/>
      <c r="C186" s="63"/>
    </row>
    <row r="187" spans="1:3">
      <c r="A187" s="95"/>
      <c r="C187" s="63"/>
    </row>
    <row r="188" spans="1:3">
      <c r="A188" s="95"/>
    </row>
    <row r="189" spans="1:3">
      <c r="A189" s="95"/>
    </row>
    <row r="190" spans="1:3">
      <c r="A190" s="95"/>
    </row>
    <row r="191" spans="1:3">
      <c r="A191" s="95"/>
    </row>
    <row r="192" spans="1:3">
      <c r="A192" s="95"/>
    </row>
    <row r="193" spans="1:1">
      <c r="A193" s="95"/>
    </row>
    <row r="194" spans="1:1">
      <c r="A194" s="95"/>
    </row>
    <row r="195" spans="1:1">
      <c r="A195" s="95"/>
    </row>
    <row r="196" spans="1:1">
      <c r="A196" s="95"/>
    </row>
    <row r="197" spans="1:1">
      <c r="A197" s="95"/>
    </row>
    <row r="198" spans="1:1">
      <c r="A198" s="95"/>
    </row>
    <row r="199" spans="1:1">
      <c r="A199" s="95"/>
    </row>
    <row r="200" spans="1:1">
      <c r="A200" s="95"/>
    </row>
    <row r="201" spans="1:1">
      <c r="A201" s="95"/>
    </row>
    <row r="202" spans="1:1">
      <c r="A202" s="95"/>
    </row>
    <row r="203" spans="1:1">
      <c r="A203" s="95"/>
    </row>
    <row r="204" spans="1:1">
      <c r="A204" s="95"/>
    </row>
    <row r="205" spans="1:1">
      <c r="A205" s="95"/>
    </row>
    <row r="206" spans="1:1">
      <c r="A206" s="95"/>
    </row>
    <row r="207" spans="1:1">
      <c r="A207" s="95"/>
    </row>
    <row r="208" spans="1:1">
      <c r="A208" s="95"/>
    </row>
    <row r="209" spans="1:1">
      <c r="A209" s="95"/>
    </row>
    <row r="210" spans="1:1">
      <c r="A210" s="95"/>
    </row>
    <row r="211" spans="1:1">
      <c r="A211" s="95"/>
    </row>
    <row r="212" spans="1:1">
      <c r="A212" s="95"/>
    </row>
    <row r="213" spans="1:1">
      <c r="A213" s="95"/>
    </row>
    <row r="214" spans="1:1">
      <c r="A214" s="95"/>
    </row>
    <row r="215" spans="1:1">
      <c r="A215" s="95"/>
    </row>
    <row r="216" spans="1:1">
      <c r="A216" s="95"/>
    </row>
    <row r="217" spans="1:1">
      <c r="A217" s="95"/>
    </row>
    <row r="218" spans="1:1">
      <c r="A218" s="95"/>
    </row>
    <row r="219" spans="1:1">
      <c r="A219" s="95"/>
    </row>
    <row r="220" spans="1:1">
      <c r="A220" s="95"/>
    </row>
    <row r="221" spans="1:1">
      <c r="A221" s="95"/>
    </row>
    <row r="222" spans="1:1">
      <c r="A222" s="95"/>
    </row>
    <row r="223" spans="1:1">
      <c r="A223" s="95"/>
    </row>
    <row r="224" spans="1:1">
      <c r="A224" s="95"/>
    </row>
    <row r="225" spans="1:1">
      <c r="A225" s="95"/>
    </row>
    <row r="226" spans="1:1">
      <c r="A226" s="95"/>
    </row>
    <row r="227" spans="1:1">
      <c r="A227" s="95"/>
    </row>
    <row r="228" spans="1:1">
      <c r="A228" s="95"/>
    </row>
    <row r="229" spans="1:1">
      <c r="A229" s="95"/>
    </row>
    <row r="230" spans="1:1">
      <c r="A230" s="95"/>
    </row>
    <row r="231" spans="1:1">
      <c r="A231" s="95"/>
    </row>
    <row r="232" spans="1:1">
      <c r="A232" s="95"/>
    </row>
    <row r="233" spans="1:1">
      <c r="A233" s="95"/>
    </row>
    <row r="234" spans="1:1">
      <c r="A234" s="95"/>
    </row>
    <row r="235" spans="1:1">
      <c r="A235" s="95"/>
    </row>
    <row r="236" spans="1:1">
      <c r="A236" s="95"/>
    </row>
    <row r="237" spans="1:1">
      <c r="A237" s="95"/>
    </row>
    <row r="238" spans="1:1">
      <c r="A238" s="95"/>
    </row>
    <row r="239" spans="1:1">
      <c r="A239" s="95"/>
    </row>
    <row r="240" spans="1:1">
      <c r="A240" s="95"/>
    </row>
    <row r="241" spans="1:1">
      <c r="A241" s="95"/>
    </row>
    <row r="242" spans="1:1">
      <c r="A242" s="95"/>
    </row>
    <row r="243" spans="1:1">
      <c r="A243" s="95"/>
    </row>
    <row r="244" spans="1:1">
      <c r="A244" s="95"/>
    </row>
    <row r="245" spans="1:1">
      <c r="A245" s="95"/>
    </row>
    <row r="246" spans="1:1">
      <c r="A246" s="95"/>
    </row>
    <row r="247" spans="1:1">
      <c r="A247" s="95"/>
    </row>
    <row r="248" spans="1:1">
      <c r="A248" s="95"/>
    </row>
    <row r="249" spans="1:1">
      <c r="A249" s="95"/>
    </row>
    <row r="250" spans="1:1">
      <c r="A250" s="95"/>
    </row>
    <row r="251" spans="1:1">
      <c r="A251" s="95"/>
    </row>
    <row r="252" spans="1:1">
      <c r="A252" s="95"/>
    </row>
    <row r="253" spans="1:1">
      <c r="A253" s="95"/>
    </row>
    <row r="254" spans="1:1">
      <c r="A254" s="95"/>
    </row>
    <row r="255" spans="1:1">
      <c r="A255" s="95"/>
    </row>
    <row r="256" spans="1:1">
      <c r="A256" s="95"/>
    </row>
    <row r="257" spans="1:1">
      <c r="A257" s="95"/>
    </row>
    <row r="258" spans="1:1">
      <c r="A258" s="95"/>
    </row>
    <row r="259" spans="1:1">
      <c r="A259" s="95"/>
    </row>
    <row r="260" spans="1:1">
      <c r="A260" s="95"/>
    </row>
    <row r="261" spans="1:1">
      <c r="A261" s="95"/>
    </row>
    <row r="262" spans="1:1">
      <c r="A262" s="95"/>
    </row>
    <row r="263" spans="1:1">
      <c r="A263" s="95"/>
    </row>
    <row r="264" spans="1:1">
      <c r="A264" s="95"/>
    </row>
    <row r="265" spans="1:1">
      <c r="A265" s="95"/>
    </row>
    <row r="266" spans="1:1">
      <c r="A266" s="95"/>
    </row>
    <row r="267" spans="1:1">
      <c r="A267" s="95"/>
    </row>
    <row r="268" spans="1:1">
      <c r="A268" s="95"/>
    </row>
    <row r="269" spans="1:1">
      <c r="A269" s="95"/>
    </row>
    <row r="270" spans="1:1">
      <c r="A270" s="95"/>
    </row>
    <row r="271" spans="1:1">
      <c r="A271" s="95"/>
    </row>
    <row r="272" spans="1:1">
      <c r="A272" s="95"/>
    </row>
    <row r="273" spans="1:1">
      <c r="A273" s="95"/>
    </row>
    <row r="274" spans="1:1">
      <c r="A274" s="95"/>
    </row>
    <row r="275" spans="1:1">
      <c r="A275" s="95"/>
    </row>
    <row r="276" spans="1:1">
      <c r="A276" s="95"/>
    </row>
    <row r="277" spans="1:1">
      <c r="A277" s="95"/>
    </row>
    <row r="278" spans="1:1">
      <c r="A278" s="95"/>
    </row>
    <row r="279" spans="1:1">
      <c r="A279" s="95"/>
    </row>
    <row r="280" spans="1:1">
      <c r="A280" s="95"/>
    </row>
    <row r="281" spans="1:1">
      <c r="A281" s="95"/>
    </row>
    <row r="282" spans="1:1">
      <c r="A282" s="95"/>
    </row>
    <row r="283" spans="1:1">
      <c r="A283" s="95"/>
    </row>
    <row r="284" spans="1:1">
      <c r="A284" s="95"/>
    </row>
    <row r="285" spans="1:1">
      <c r="A285" s="95"/>
    </row>
    <row r="286" spans="1:1">
      <c r="A286" s="95"/>
    </row>
    <row r="287" spans="1:1">
      <c r="A287" s="95"/>
    </row>
    <row r="288" spans="1:1">
      <c r="A288" s="95"/>
    </row>
    <row r="289" spans="1:1">
      <c r="A289" s="95"/>
    </row>
    <row r="290" spans="1:1">
      <c r="A290" s="95"/>
    </row>
    <row r="291" spans="1:1">
      <c r="A291" s="95"/>
    </row>
    <row r="292" spans="1:1">
      <c r="A292" s="95"/>
    </row>
    <row r="293" spans="1:1">
      <c r="A293" s="95"/>
    </row>
    <row r="294" spans="1:1">
      <c r="A294" s="95"/>
    </row>
    <row r="295" spans="1:1">
      <c r="A295" s="95"/>
    </row>
    <row r="296" spans="1:1">
      <c r="A296" s="95"/>
    </row>
    <row r="297" spans="1:1">
      <c r="A297" s="95"/>
    </row>
    <row r="298" spans="1:1">
      <c r="A298" s="95"/>
    </row>
    <row r="299" spans="1:1">
      <c r="A299" s="95"/>
    </row>
    <row r="300" spans="1:1">
      <c r="A300" s="95"/>
    </row>
    <row r="301" spans="1:1">
      <c r="A301" s="95"/>
    </row>
    <row r="302" spans="1:1">
      <c r="A302" s="95"/>
    </row>
    <row r="303" spans="1:1">
      <c r="A303" s="95"/>
    </row>
    <row r="304" spans="1:1">
      <c r="A304" s="95"/>
    </row>
    <row r="305" spans="1:1">
      <c r="A305" s="95"/>
    </row>
    <row r="306" spans="1:1">
      <c r="A306" s="95"/>
    </row>
    <row r="307" spans="1:1">
      <c r="A307" s="95"/>
    </row>
    <row r="308" spans="1:1">
      <c r="A308" s="95"/>
    </row>
    <row r="309" spans="1:1">
      <c r="A309" s="95"/>
    </row>
    <row r="310" spans="1:1">
      <c r="A310" s="95"/>
    </row>
    <row r="311" spans="1:1">
      <c r="A311" s="95"/>
    </row>
    <row r="312" spans="1:1">
      <c r="A312" s="95"/>
    </row>
    <row r="313" spans="1:1">
      <c r="A313" s="95"/>
    </row>
    <row r="314" spans="1:1">
      <c r="A314" s="95"/>
    </row>
    <row r="315" spans="1:1">
      <c r="A315" s="95"/>
    </row>
    <row r="316" spans="1:1">
      <c r="A316" s="95"/>
    </row>
    <row r="317" spans="1:1">
      <c r="A317" s="95"/>
    </row>
    <row r="318" spans="1:1">
      <c r="A318" s="95"/>
    </row>
    <row r="319" spans="1:1">
      <c r="A319" s="95"/>
    </row>
    <row r="320" spans="1:1">
      <c r="A320" s="95"/>
    </row>
    <row r="321" spans="1:1">
      <c r="A321" s="95"/>
    </row>
    <row r="322" spans="1:1">
      <c r="A322" s="95"/>
    </row>
    <row r="323" spans="1:1">
      <c r="A323" s="95"/>
    </row>
    <row r="324" spans="1:1">
      <c r="A324" s="95"/>
    </row>
    <row r="325" spans="1:1">
      <c r="A325" s="95"/>
    </row>
    <row r="326" spans="1:1">
      <c r="A326" s="95"/>
    </row>
    <row r="327" spans="1:1">
      <c r="A327" s="95"/>
    </row>
    <row r="328" spans="1:1">
      <c r="A328" s="95"/>
    </row>
    <row r="329" spans="1:1">
      <c r="A329" s="95"/>
    </row>
    <row r="330" spans="1:1">
      <c r="A330" s="95"/>
    </row>
    <row r="331" spans="1:1">
      <c r="A331" s="95"/>
    </row>
    <row r="332" spans="1:1">
      <c r="A332" s="95"/>
    </row>
    <row r="333" spans="1:1">
      <c r="A333" s="95"/>
    </row>
    <row r="334" spans="1:1">
      <c r="A334" s="95"/>
    </row>
    <row r="335" spans="1:1">
      <c r="A335" s="95"/>
    </row>
    <row r="336" spans="1:1">
      <c r="A336" s="95"/>
    </row>
    <row r="337" spans="1:1">
      <c r="A337" s="95"/>
    </row>
    <row r="338" spans="1:1">
      <c r="A338" s="95"/>
    </row>
    <row r="339" spans="1:1">
      <c r="A339" s="95"/>
    </row>
    <row r="340" spans="1:1">
      <c r="A340" s="95"/>
    </row>
    <row r="341" spans="1:1">
      <c r="A341" s="95"/>
    </row>
    <row r="342" spans="1:1">
      <c r="A342" s="95"/>
    </row>
    <row r="343" spans="1:1">
      <c r="A343" s="95"/>
    </row>
    <row r="344" spans="1:1">
      <c r="A344" s="95"/>
    </row>
    <row r="345" spans="1:1">
      <c r="A345" s="95"/>
    </row>
    <row r="346" spans="1:1">
      <c r="A346" s="95"/>
    </row>
    <row r="347" spans="1:1">
      <c r="A347" s="95"/>
    </row>
    <row r="348" spans="1:1">
      <c r="A348" s="95"/>
    </row>
    <row r="349" spans="1:1">
      <c r="A349" s="95"/>
    </row>
    <row r="350" spans="1:1">
      <c r="A350" s="95"/>
    </row>
    <row r="351" spans="1:1">
      <c r="A351" s="95"/>
    </row>
    <row r="352" spans="1:1">
      <c r="A352" s="95"/>
    </row>
    <row r="353" spans="1:1">
      <c r="A353" s="95"/>
    </row>
    <row r="354" spans="1:1">
      <c r="A354" s="95"/>
    </row>
    <row r="355" spans="1:1">
      <c r="A355" s="95"/>
    </row>
    <row r="356" spans="1:1">
      <c r="A356" s="95"/>
    </row>
    <row r="357" spans="1:1">
      <c r="A357" s="95"/>
    </row>
    <row r="358" spans="1:1">
      <c r="A358" s="95"/>
    </row>
    <row r="359" spans="1:1">
      <c r="A359" s="95"/>
    </row>
    <row r="360" spans="1:1">
      <c r="A360" s="95"/>
    </row>
    <row r="361" spans="1:1">
      <c r="A361" s="95"/>
    </row>
    <row r="362" spans="1:1">
      <c r="A362" s="95"/>
    </row>
    <row r="363" spans="1:1">
      <c r="A363" s="95"/>
    </row>
    <row r="364" spans="1:1">
      <c r="A364" s="95"/>
    </row>
    <row r="365" spans="1:1">
      <c r="A365" s="95"/>
    </row>
    <row r="366" spans="1:1">
      <c r="A366" s="95"/>
    </row>
    <row r="367" spans="1:1">
      <c r="A367" s="95"/>
    </row>
    <row r="368" spans="1:1">
      <c r="A368" s="95"/>
    </row>
    <row r="369" spans="1:1">
      <c r="A369" s="95"/>
    </row>
    <row r="370" spans="1:1">
      <c r="A370" s="95"/>
    </row>
    <row r="371" spans="1:1">
      <c r="A371" s="95"/>
    </row>
    <row r="372" spans="1:1">
      <c r="A372" s="95"/>
    </row>
    <row r="373" spans="1:1">
      <c r="A373" s="95"/>
    </row>
    <row r="374" spans="1:1">
      <c r="A374" s="95"/>
    </row>
    <row r="375" spans="1:1">
      <c r="A375" s="95"/>
    </row>
    <row r="376" spans="1:1">
      <c r="A376" s="95"/>
    </row>
    <row r="377" spans="1:1">
      <c r="A377" s="95"/>
    </row>
    <row r="378" spans="1:1">
      <c r="A378" s="95"/>
    </row>
    <row r="379" spans="1:1">
      <c r="A379" s="95"/>
    </row>
    <row r="380" spans="1:1">
      <c r="A380" s="95"/>
    </row>
    <row r="381" spans="1:1">
      <c r="A381" s="95"/>
    </row>
    <row r="382" spans="1:1">
      <c r="A382" s="95"/>
    </row>
    <row r="383" spans="1:1">
      <c r="A383" s="95"/>
    </row>
    <row r="384" spans="1:1">
      <c r="A384" s="95"/>
    </row>
    <row r="385" spans="1:1">
      <c r="A385" s="95"/>
    </row>
    <row r="386" spans="1:1">
      <c r="A386" s="95"/>
    </row>
    <row r="387" spans="1:1">
      <c r="A387" s="95"/>
    </row>
    <row r="388" spans="1:1">
      <c r="A388" s="95"/>
    </row>
    <row r="389" spans="1:1">
      <c r="A389" s="95"/>
    </row>
    <row r="390" spans="1:1">
      <c r="A390" s="95"/>
    </row>
    <row r="391" spans="1:1">
      <c r="A391" s="95"/>
    </row>
    <row r="392" spans="1:1">
      <c r="A392" s="95"/>
    </row>
    <row r="393" spans="1:1">
      <c r="A393" s="95"/>
    </row>
    <row r="394" spans="1:1">
      <c r="A394" s="95"/>
    </row>
    <row r="395" spans="1:1">
      <c r="A395" s="95"/>
    </row>
    <row r="396" spans="1:1">
      <c r="A396" s="95"/>
    </row>
    <row r="397" spans="1:1">
      <c r="A397" s="95"/>
    </row>
    <row r="398" spans="1:1">
      <c r="A398" s="95"/>
    </row>
    <row r="399" spans="1:1">
      <c r="A399" s="95"/>
    </row>
    <row r="400" spans="1:1">
      <c r="A400" s="95"/>
    </row>
    <row r="401" spans="1:1">
      <c r="A401" s="95"/>
    </row>
    <row r="402" spans="1:1">
      <c r="A402" s="95"/>
    </row>
    <row r="403" spans="1:1">
      <c r="A403" s="95"/>
    </row>
    <row r="404" spans="1:1">
      <c r="A404" s="95"/>
    </row>
    <row r="405" spans="1:1">
      <c r="A405" s="95"/>
    </row>
    <row r="406" spans="1:1">
      <c r="A406" s="95"/>
    </row>
    <row r="407" spans="1:1">
      <c r="A407" s="95"/>
    </row>
    <row r="408" spans="1:1">
      <c r="A408" s="95"/>
    </row>
    <row r="409" spans="1:1">
      <c r="A409" s="95"/>
    </row>
    <row r="410" spans="1:1">
      <c r="A410" s="95"/>
    </row>
    <row r="411" spans="1:1">
      <c r="A411" s="95"/>
    </row>
    <row r="412" spans="1:1">
      <c r="A412" s="95"/>
    </row>
    <row r="413" spans="1:1">
      <c r="A413" s="95"/>
    </row>
    <row r="414" spans="1:1">
      <c r="A414" s="95"/>
    </row>
    <row r="415" spans="1:1">
      <c r="A415" s="95"/>
    </row>
    <row r="416" spans="1:1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37"/>
  <sheetViews>
    <sheetView topLeftCell="A354" workbookViewId="0">
      <selection activeCell="C368" sqref="C368"/>
    </sheetView>
  </sheetViews>
  <sheetFormatPr defaultRowHeight="15"/>
  <cols>
    <col min="1" max="1" width="21.28515625" style="21" bestFit="1" customWidth="1"/>
    <col min="2" max="2" width="61.7109375" bestFit="1" customWidth="1"/>
    <col min="3" max="3" width="15.140625" style="22" customWidth="1"/>
    <col min="4" max="7" width="15.140625" style="22" bestFit="1" customWidth="1"/>
    <col min="8" max="8" width="12" bestFit="1" customWidth="1"/>
  </cols>
  <sheetData>
    <row r="1" spans="1:9">
      <c r="A1" s="28" t="s">
        <v>19</v>
      </c>
      <c r="B1" s="29" t="s">
        <v>20</v>
      </c>
      <c r="C1" s="30" t="s">
        <v>21</v>
      </c>
      <c r="D1" s="30" t="s">
        <v>22</v>
      </c>
      <c r="E1" s="31" t="s">
        <v>23</v>
      </c>
      <c r="F1" s="30" t="s">
        <v>24</v>
      </c>
      <c r="G1" s="30" t="s">
        <v>25</v>
      </c>
      <c r="H1" s="32" t="s">
        <v>614</v>
      </c>
    </row>
    <row r="2" spans="1:9" ht="15" customHeight="1">
      <c r="A2" s="175">
        <v>1</v>
      </c>
      <c r="B2" s="174" t="s">
        <v>26</v>
      </c>
      <c r="C2" s="161">
        <v>98005162.969999999</v>
      </c>
      <c r="D2" s="161">
        <v>116845575.98</v>
      </c>
      <c r="E2" s="162">
        <v>118591966.03</v>
      </c>
      <c r="F2" s="161">
        <v>-1746390.05</v>
      </c>
      <c r="G2" s="161">
        <v>96258772.920000002</v>
      </c>
      <c r="H2" s="14">
        <f>G2/1000</f>
        <v>96258.772920000003</v>
      </c>
      <c r="I2">
        <f>LEN(A2)</f>
        <v>1</v>
      </c>
    </row>
    <row r="3" spans="1:9" ht="15" customHeight="1">
      <c r="A3" s="175">
        <v>12</v>
      </c>
      <c r="B3" s="174" t="s">
        <v>27</v>
      </c>
      <c r="C3" s="161">
        <v>14483137.07</v>
      </c>
      <c r="D3" s="161">
        <v>102421308.68000001</v>
      </c>
      <c r="E3" s="162">
        <v>104072368.97</v>
      </c>
      <c r="F3" s="161">
        <v>-1651060.29</v>
      </c>
      <c r="G3" s="161">
        <v>12832076.779999999</v>
      </c>
      <c r="I3" s="82">
        <f t="shared" ref="I3:I66" si="0">LEN(A3)</f>
        <v>2</v>
      </c>
    </row>
    <row r="4" spans="1:9" ht="15" customHeight="1">
      <c r="A4" s="175">
        <v>121</v>
      </c>
      <c r="B4" s="174" t="s">
        <v>28</v>
      </c>
      <c r="C4" s="161">
        <v>249661.01</v>
      </c>
      <c r="D4" s="161">
        <v>65726023.799999997</v>
      </c>
      <c r="E4" s="162">
        <v>65883549.899999999</v>
      </c>
      <c r="F4" s="161">
        <v>-157526.1</v>
      </c>
      <c r="G4" s="161">
        <v>92134.91</v>
      </c>
      <c r="I4" s="82">
        <f t="shared" si="0"/>
        <v>3</v>
      </c>
    </row>
    <row r="5" spans="1:9" ht="15" customHeight="1">
      <c r="A5" s="175">
        <v>1213</v>
      </c>
      <c r="B5" s="174" t="s">
        <v>29</v>
      </c>
      <c r="C5" s="161">
        <v>249661.01</v>
      </c>
      <c r="D5" s="161">
        <v>65726023.799999997</v>
      </c>
      <c r="E5" s="162">
        <v>65883549.899999999</v>
      </c>
      <c r="F5" s="161">
        <v>-157526.1</v>
      </c>
      <c r="G5" s="161">
        <v>92134.91</v>
      </c>
      <c r="I5" s="82">
        <f t="shared" si="0"/>
        <v>4</v>
      </c>
    </row>
    <row r="6" spans="1:9" ht="15" customHeight="1">
      <c r="A6" s="175">
        <v>12131</v>
      </c>
      <c r="B6" s="174" t="s">
        <v>29</v>
      </c>
      <c r="C6" s="161">
        <v>249661.01</v>
      </c>
      <c r="D6" s="161">
        <v>65726023.799999997</v>
      </c>
      <c r="E6" s="162">
        <v>65883549.899999999</v>
      </c>
      <c r="F6" s="161">
        <v>-157526.1</v>
      </c>
      <c r="G6" s="161">
        <v>92134.91</v>
      </c>
      <c r="I6" s="82">
        <f t="shared" si="0"/>
        <v>5</v>
      </c>
    </row>
    <row r="7" spans="1:9" ht="15" customHeight="1">
      <c r="A7" s="175">
        <v>121319</v>
      </c>
      <c r="B7" s="174" t="s">
        <v>29</v>
      </c>
      <c r="C7" s="161">
        <v>249661.01</v>
      </c>
      <c r="D7" s="161">
        <v>65726023.799999997</v>
      </c>
      <c r="E7" s="162">
        <v>65883549.899999999</v>
      </c>
      <c r="F7" s="161">
        <v>-157526.1</v>
      </c>
      <c r="G7" s="161">
        <v>92134.91</v>
      </c>
      <c r="I7" s="82">
        <f t="shared" si="0"/>
        <v>6</v>
      </c>
    </row>
    <row r="8" spans="1:9" ht="15" customHeight="1">
      <c r="A8" s="175">
        <v>12131901</v>
      </c>
      <c r="B8" s="174" t="s">
        <v>29</v>
      </c>
      <c r="C8" s="161">
        <v>249661.01</v>
      </c>
      <c r="D8" s="161">
        <v>65726023.799999997</v>
      </c>
      <c r="E8" s="162">
        <v>65883549.899999999</v>
      </c>
      <c r="F8" s="161">
        <v>-157526.1</v>
      </c>
      <c r="G8" s="161">
        <v>92134.91</v>
      </c>
      <c r="I8" s="82">
        <f t="shared" si="0"/>
        <v>8</v>
      </c>
    </row>
    <row r="9" spans="1:9" ht="15" customHeight="1">
      <c r="A9" s="175">
        <v>121319011</v>
      </c>
      <c r="B9" s="174" t="s">
        <v>29</v>
      </c>
      <c r="C9" s="161">
        <v>249661.01</v>
      </c>
      <c r="D9" s="161">
        <v>65726023.799999997</v>
      </c>
      <c r="E9" s="162">
        <v>65883549.899999999</v>
      </c>
      <c r="F9" s="161">
        <v>-157526.1</v>
      </c>
      <c r="G9" s="161">
        <v>92134.91</v>
      </c>
      <c r="I9" s="82">
        <f t="shared" si="0"/>
        <v>9</v>
      </c>
    </row>
    <row r="10" spans="1:9" ht="15" customHeight="1">
      <c r="A10" s="175">
        <v>121319011000001</v>
      </c>
      <c r="B10" s="174" t="s">
        <v>30</v>
      </c>
      <c r="C10" s="161">
        <v>7867.03</v>
      </c>
      <c r="D10" s="161">
        <v>22861278.120000001</v>
      </c>
      <c r="E10" s="162">
        <v>22840741.199999999</v>
      </c>
      <c r="F10" s="161">
        <v>20536.919999999998</v>
      </c>
      <c r="G10" s="161">
        <v>28403.95</v>
      </c>
      <c r="I10" s="82">
        <f t="shared" si="0"/>
        <v>15</v>
      </c>
    </row>
    <row r="11" spans="1:9" ht="15" customHeight="1">
      <c r="A11" s="175">
        <v>121319011000002</v>
      </c>
      <c r="B11" s="174" t="s">
        <v>31</v>
      </c>
      <c r="C11" s="161">
        <v>2837.64</v>
      </c>
      <c r="D11" s="161">
        <v>0</v>
      </c>
      <c r="E11" s="162">
        <v>220</v>
      </c>
      <c r="F11" s="161">
        <v>-220</v>
      </c>
      <c r="G11" s="161">
        <v>2617.64</v>
      </c>
      <c r="I11" s="82">
        <f t="shared" si="0"/>
        <v>15</v>
      </c>
    </row>
    <row r="12" spans="1:9" ht="15" customHeight="1">
      <c r="A12" s="175">
        <v>121319011000003</v>
      </c>
      <c r="B12" s="174" t="s">
        <v>32</v>
      </c>
      <c r="C12" s="161">
        <v>26583.360000000001</v>
      </c>
      <c r="D12" s="161">
        <v>12663.17</v>
      </c>
      <c r="E12" s="162">
        <v>2417.5</v>
      </c>
      <c r="F12" s="161">
        <v>10245.67</v>
      </c>
      <c r="G12" s="161">
        <v>36829.03</v>
      </c>
      <c r="I12" s="82">
        <f t="shared" si="0"/>
        <v>15</v>
      </c>
    </row>
    <row r="13" spans="1:9" ht="15" customHeight="1">
      <c r="A13" s="175">
        <v>121319011000004</v>
      </c>
      <c r="B13" s="174" t="s">
        <v>33</v>
      </c>
      <c r="C13" s="161">
        <v>190292.51</v>
      </c>
      <c r="D13" s="161">
        <v>25238231.420000002</v>
      </c>
      <c r="E13" s="162">
        <v>25419673.469999999</v>
      </c>
      <c r="F13" s="161">
        <v>-181442.05</v>
      </c>
      <c r="G13" s="161">
        <v>8850.4599999999991</v>
      </c>
      <c r="I13" s="82">
        <f t="shared" si="0"/>
        <v>15</v>
      </c>
    </row>
    <row r="14" spans="1:9" ht="15" customHeight="1">
      <c r="A14" s="175">
        <v>121319011000005</v>
      </c>
      <c r="B14" s="174" t="s">
        <v>34</v>
      </c>
      <c r="C14" s="161">
        <v>22080.47</v>
      </c>
      <c r="D14" s="161">
        <v>17589169.530000001</v>
      </c>
      <c r="E14" s="162">
        <v>17595816.170000002</v>
      </c>
      <c r="F14" s="161">
        <v>-6646.64</v>
      </c>
      <c r="G14" s="161">
        <v>15433.83</v>
      </c>
      <c r="I14" s="82">
        <f t="shared" si="0"/>
        <v>15</v>
      </c>
    </row>
    <row r="15" spans="1:9" ht="15" customHeight="1">
      <c r="A15" s="175">
        <v>121319011000006</v>
      </c>
      <c r="B15" s="174" t="s">
        <v>35</v>
      </c>
      <c r="C15" s="161">
        <v>0</v>
      </c>
      <c r="D15" s="161">
        <v>24681.56</v>
      </c>
      <c r="E15" s="162">
        <v>24681.56</v>
      </c>
      <c r="F15" s="161">
        <v>0</v>
      </c>
      <c r="G15" s="161">
        <v>0</v>
      </c>
      <c r="I15" s="82">
        <f t="shared" si="0"/>
        <v>15</v>
      </c>
    </row>
    <row r="16" spans="1:9" ht="15" customHeight="1">
      <c r="A16" s="175">
        <v>122</v>
      </c>
      <c r="B16" s="174" t="s">
        <v>36</v>
      </c>
      <c r="C16" s="161">
        <v>8044961.7599999998</v>
      </c>
      <c r="D16" s="161">
        <v>12034041.720000001</v>
      </c>
      <c r="E16" s="162">
        <v>13958809.48</v>
      </c>
      <c r="F16" s="161">
        <v>-1924767.76</v>
      </c>
      <c r="G16" s="161">
        <v>6120194</v>
      </c>
      <c r="I16" s="82">
        <f t="shared" si="0"/>
        <v>3</v>
      </c>
    </row>
    <row r="17" spans="1:9" ht="15" customHeight="1">
      <c r="A17" s="175">
        <v>1221</v>
      </c>
      <c r="B17" s="174" t="s">
        <v>37</v>
      </c>
      <c r="C17" s="161">
        <v>0</v>
      </c>
      <c r="D17" s="161">
        <v>4082749.4</v>
      </c>
      <c r="E17" s="162">
        <v>4082749.4</v>
      </c>
      <c r="F17" s="161">
        <v>0</v>
      </c>
      <c r="G17" s="161">
        <v>0</v>
      </c>
      <c r="I17" s="82">
        <f t="shared" si="0"/>
        <v>4</v>
      </c>
    </row>
    <row r="18" spans="1:9" ht="15" customHeight="1">
      <c r="A18" s="175">
        <v>12212</v>
      </c>
      <c r="B18" s="174" t="s">
        <v>38</v>
      </c>
      <c r="C18" s="161">
        <v>0</v>
      </c>
      <c r="D18" s="161">
        <v>4082749.4</v>
      </c>
      <c r="E18" s="162">
        <v>4082749.4</v>
      </c>
      <c r="F18" s="161">
        <v>0</v>
      </c>
      <c r="G18" s="161">
        <v>0</v>
      </c>
      <c r="I18" s="82">
        <f t="shared" si="0"/>
        <v>5</v>
      </c>
    </row>
    <row r="19" spans="1:9" ht="15" customHeight="1">
      <c r="A19" s="175">
        <v>122129</v>
      </c>
      <c r="B19" s="174" t="s">
        <v>38</v>
      </c>
      <c r="C19" s="161">
        <v>0</v>
      </c>
      <c r="D19" s="161">
        <v>4082749.4</v>
      </c>
      <c r="E19" s="162">
        <v>4082749.4</v>
      </c>
      <c r="F19" s="161">
        <v>0</v>
      </c>
      <c r="G19" s="161">
        <v>0</v>
      </c>
      <c r="I19" s="82">
        <f t="shared" si="0"/>
        <v>6</v>
      </c>
    </row>
    <row r="20" spans="1:9" ht="15" customHeight="1">
      <c r="A20" s="175">
        <v>12212901</v>
      </c>
      <c r="B20" s="174" t="s">
        <v>39</v>
      </c>
      <c r="C20" s="161">
        <v>0</v>
      </c>
      <c r="D20" s="161">
        <v>4082749.4</v>
      </c>
      <c r="E20" s="162">
        <v>4082749.4</v>
      </c>
      <c r="F20" s="161">
        <v>0</v>
      </c>
      <c r="G20" s="161">
        <v>0</v>
      </c>
      <c r="I20" s="82">
        <f t="shared" si="0"/>
        <v>8</v>
      </c>
    </row>
    <row r="21" spans="1:9" ht="15" customHeight="1">
      <c r="A21" s="175">
        <v>122129011</v>
      </c>
      <c r="B21" s="174" t="s">
        <v>40</v>
      </c>
      <c r="C21" s="161">
        <v>0</v>
      </c>
      <c r="D21" s="161">
        <v>456132.3</v>
      </c>
      <c r="E21" s="162">
        <v>456132.3</v>
      </c>
      <c r="F21" s="161">
        <v>0</v>
      </c>
      <c r="G21" s="161">
        <v>0</v>
      </c>
      <c r="I21" s="82">
        <f t="shared" si="0"/>
        <v>9</v>
      </c>
    </row>
    <row r="22" spans="1:9" ht="15" customHeight="1">
      <c r="A22" s="175">
        <v>122129011000001</v>
      </c>
      <c r="B22" s="174" t="s">
        <v>41</v>
      </c>
      <c r="C22" s="161">
        <v>0</v>
      </c>
      <c r="D22" s="161">
        <v>456132.3</v>
      </c>
      <c r="E22" s="162">
        <v>456132.3</v>
      </c>
      <c r="F22" s="161">
        <v>0</v>
      </c>
      <c r="G22" s="161">
        <v>0</v>
      </c>
      <c r="I22" s="82">
        <f t="shared" si="0"/>
        <v>15</v>
      </c>
    </row>
    <row r="23" spans="1:9" ht="15" customHeight="1">
      <c r="A23" s="175">
        <v>122129012</v>
      </c>
      <c r="B23" s="174" t="s">
        <v>42</v>
      </c>
      <c r="C23" s="161">
        <v>0</v>
      </c>
      <c r="D23" s="161">
        <v>3626617.1</v>
      </c>
      <c r="E23" s="162">
        <v>3626617.1</v>
      </c>
      <c r="F23" s="161">
        <v>0</v>
      </c>
      <c r="G23" s="161">
        <v>0</v>
      </c>
      <c r="I23" s="82">
        <f t="shared" si="0"/>
        <v>9</v>
      </c>
    </row>
    <row r="24" spans="1:9" ht="15" customHeight="1">
      <c r="A24" s="175">
        <v>122129012000001</v>
      </c>
      <c r="B24" s="174" t="s">
        <v>41</v>
      </c>
      <c r="C24" s="161">
        <v>0</v>
      </c>
      <c r="D24" s="161">
        <v>3626617.1</v>
      </c>
      <c r="E24" s="162">
        <v>3626617.1</v>
      </c>
      <c r="F24" s="161">
        <v>0</v>
      </c>
      <c r="G24" s="161">
        <v>0</v>
      </c>
      <c r="I24" s="82">
        <f t="shared" si="0"/>
        <v>15</v>
      </c>
    </row>
    <row r="25" spans="1:9" ht="15" customHeight="1">
      <c r="A25" s="175">
        <v>1222</v>
      </c>
      <c r="B25" s="174" t="s">
        <v>43</v>
      </c>
      <c r="C25" s="161">
        <v>8044961.7599999998</v>
      </c>
      <c r="D25" s="161">
        <v>7951292.3200000003</v>
      </c>
      <c r="E25" s="162">
        <v>9876060.0800000001</v>
      </c>
      <c r="F25" s="161">
        <v>-1924767.76</v>
      </c>
      <c r="G25" s="161">
        <v>6120194</v>
      </c>
      <c r="I25" s="82">
        <f t="shared" si="0"/>
        <v>4</v>
      </c>
    </row>
    <row r="26" spans="1:9" ht="15" customHeight="1">
      <c r="A26" s="175">
        <v>12221</v>
      </c>
      <c r="B26" s="174" t="s">
        <v>44</v>
      </c>
      <c r="C26" s="161">
        <v>8044961.7599999998</v>
      </c>
      <c r="D26" s="161">
        <v>7518369.1699999999</v>
      </c>
      <c r="E26" s="162">
        <v>9443136.9299999997</v>
      </c>
      <c r="F26" s="161">
        <v>-1924767.76</v>
      </c>
      <c r="G26" s="161">
        <v>6120194</v>
      </c>
      <c r="I26" s="82">
        <f t="shared" si="0"/>
        <v>5</v>
      </c>
    </row>
    <row r="27" spans="1:9" ht="15" customHeight="1">
      <c r="A27" s="175">
        <v>122219</v>
      </c>
      <c r="B27" s="174" t="s">
        <v>44</v>
      </c>
      <c r="C27" s="161">
        <v>8044961.7599999998</v>
      </c>
      <c r="D27" s="161">
        <v>7518369.1699999999</v>
      </c>
      <c r="E27" s="162">
        <v>9443136.9299999997</v>
      </c>
      <c r="F27" s="161">
        <v>-1924767.76</v>
      </c>
      <c r="G27" s="161">
        <v>6120194</v>
      </c>
      <c r="I27" s="82">
        <f t="shared" si="0"/>
        <v>6</v>
      </c>
    </row>
    <row r="28" spans="1:9" ht="15" customHeight="1">
      <c r="A28" s="175">
        <v>12221902</v>
      </c>
      <c r="B28" s="174" t="s">
        <v>45</v>
      </c>
      <c r="C28" s="161">
        <v>8044961.7599999998</v>
      </c>
      <c r="D28" s="161">
        <v>7518369.1699999999</v>
      </c>
      <c r="E28" s="162">
        <v>9443136.9299999997</v>
      </c>
      <c r="F28" s="161">
        <v>-1924767.76</v>
      </c>
      <c r="G28" s="161">
        <v>6120194</v>
      </c>
      <c r="I28" s="82">
        <f t="shared" si="0"/>
        <v>8</v>
      </c>
    </row>
    <row r="29" spans="1:9" ht="15" customHeight="1">
      <c r="A29" s="175">
        <v>122219021</v>
      </c>
      <c r="B29" s="174" t="s">
        <v>40</v>
      </c>
      <c r="C29" s="161">
        <v>8044961.7599999998</v>
      </c>
      <c r="D29" s="161">
        <v>7518369.1699999999</v>
      </c>
      <c r="E29" s="162">
        <v>9443136.9299999997</v>
      </c>
      <c r="F29" s="161">
        <v>-1924767.76</v>
      </c>
      <c r="G29" s="161">
        <v>6120194</v>
      </c>
      <c r="I29" s="82">
        <f t="shared" si="0"/>
        <v>9</v>
      </c>
    </row>
    <row r="30" spans="1:9" ht="15" customHeight="1">
      <c r="A30" s="175">
        <v>122219021000006</v>
      </c>
      <c r="B30" s="174" t="s">
        <v>517</v>
      </c>
      <c r="C30" s="161">
        <v>8044961.7599999998</v>
      </c>
      <c r="D30" s="161">
        <v>7518369.1699999999</v>
      </c>
      <c r="E30" s="162">
        <v>9443136.9299999997</v>
      </c>
      <c r="F30" s="161">
        <v>-1924767.76</v>
      </c>
      <c r="G30" s="161">
        <v>6120194</v>
      </c>
      <c r="I30" s="82">
        <f t="shared" si="0"/>
        <v>15</v>
      </c>
    </row>
    <row r="31" spans="1:9" ht="15" customHeight="1">
      <c r="A31" s="175">
        <v>12222</v>
      </c>
      <c r="B31" s="174" t="s">
        <v>46</v>
      </c>
      <c r="C31" s="161">
        <v>0</v>
      </c>
      <c r="D31" s="161">
        <v>432923.15</v>
      </c>
      <c r="E31" s="162">
        <v>432923.15</v>
      </c>
      <c r="F31" s="161">
        <v>0</v>
      </c>
      <c r="G31" s="161">
        <v>0</v>
      </c>
      <c r="I31" s="82">
        <f t="shared" si="0"/>
        <v>5</v>
      </c>
    </row>
    <row r="32" spans="1:9" ht="15" customHeight="1">
      <c r="A32" s="175">
        <v>122229</v>
      </c>
      <c r="B32" s="174" t="s">
        <v>46</v>
      </c>
      <c r="C32" s="161">
        <v>0</v>
      </c>
      <c r="D32" s="161">
        <v>432923.15</v>
      </c>
      <c r="E32" s="162">
        <v>432923.15</v>
      </c>
      <c r="F32" s="161">
        <v>0</v>
      </c>
      <c r="G32" s="161">
        <v>0</v>
      </c>
      <c r="I32" s="82">
        <f t="shared" si="0"/>
        <v>6</v>
      </c>
    </row>
    <row r="33" spans="1:9" ht="15" customHeight="1">
      <c r="A33" s="175">
        <v>12222901</v>
      </c>
      <c r="B33" s="174" t="s">
        <v>47</v>
      </c>
      <c r="C33" s="161">
        <v>0</v>
      </c>
      <c r="D33" s="161">
        <v>432923.15</v>
      </c>
      <c r="E33" s="162">
        <v>432923.15</v>
      </c>
      <c r="F33" s="161">
        <v>0</v>
      </c>
      <c r="G33" s="161">
        <v>0</v>
      </c>
      <c r="I33" s="82">
        <f t="shared" si="0"/>
        <v>8</v>
      </c>
    </row>
    <row r="34" spans="1:9" ht="15" customHeight="1">
      <c r="A34" s="175">
        <v>122229011</v>
      </c>
      <c r="B34" s="174" t="s">
        <v>40</v>
      </c>
      <c r="C34" s="161">
        <v>0</v>
      </c>
      <c r="D34" s="161">
        <v>56878</v>
      </c>
      <c r="E34" s="162">
        <v>56878</v>
      </c>
      <c r="F34" s="161">
        <v>0</v>
      </c>
      <c r="G34" s="161">
        <v>0</v>
      </c>
      <c r="I34" s="82">
        <f t="shared" si="0"/>
        <v>9</v>
      </c>
    </row>
    <row r="35" spans="1:9" ht="15" customHeight="1">
      <c r="A35" s="175">
        <v>122229011000002</v>
      </c>
      <c r="B35" s="174" t="s">
        <v>500</v>
      </c>
      <c r="C35" s="161">
        <v>0</v>
      </c>
      <c r="D35" s="161">
        <v>56878</v>
      </c>
      <c r="E35" s="162">
        <v>56878</v>
      </c>
      <c r="F35" s="161">
        <v>0</v>
      </c>
      <c r="G35" s="161">
        <v>0</v>
      </c>
      <c r="I35" s="82">
        <f t="shared" si="0"/>
        <v>15</v>
      </c>
    </row>
    <row r="36" spans="1:9" ht="15" customHeight="1">
      <c r="A36" s="175">
        <v>122229012</v>
      </c>
      <c r="B36" s="174" t="s">
        <v>42</v>
      </c>
      <c r="C36" s="161">
        <v>0</v>
      </c>
      <c r="D36" s="161">
        <v>376045.15</v>
      </c>
      <c r="E36" s="162">
        <v>376045.15</v>
      </c>
      <c r="F36" s="161">
        <v>0</v>
      </c>
      <c r="G36" s="161">
        <v>0</v>
      </c>
      <c r="I36" s="82">
        <f t="shared" si="0"/>
        <v>9</v>
      </c>
    </row>
    <row r="37" spans="1:9" ht="15" customHeight="1">
      <c r="A37" s="175">
        <v>122229012000002</v>
      </c>
      <c r="B37" s="174" t="s">
        <v>48</v>
      </c>
      <c r="C37" s="161">
        <v>0</v>
      </c>
      <c r="D37" s="161">
        <v>376045.15</v>
      </c>
      <c r="E37" s="162">
        <v>376045.15</v>
      </c>
      <c r="F37" s="161">
        <v>0</v>
      </c>
      <c r="G37" s="161">
        <v>0</v>
      </c>
      <c r="I37" s="82">
        <f t="shared" si="0"/>
        <v>15</v>
      </c>
    </row>
    <row r="38" spans="1:9" ht="15" customHeight="1">
      <c r="A38" s="175">
        <v>123</v>
      </c>
      <c r="B38" s="174" t="s">
        <v>49</v>
      </c>
      <c r="C38" s="161">
        <v>4022036.41</v>
      </c>
      <c r="D38" s="161">
        <v>23336707.670000002</v>
      </c>
      <c r="E38" s="162">
        <v>22939650.75</v>
      </c>
      <c r="F38" s="161">
        <v>397056.92</v>
      </c>
      <c r="G38" s="161">
        <v>4419093.33</v>
      </c>
      <c r="I38" s="82">
        <f t="shared" si="0"/>
        <v>3</v>
      </c>
    </row>
    <row r="39" spans="1:9" ht="15" customHeight="1">
      <c r="A39" s="175">
        <v>1231</v>
      </c>
      <c r="B39" s="174" t="s">
        <v>50</v>
      </c>
      <c r="C39" s="161">
        <v>3965825.78</v>
      </c>
      <c r="D39" s="161">
        <v>23240309.800000001</v>
      </c>
      <c r="E39" s="162">
        <v>22870018.510000002</v>
      </c>
      <c r="F39" s="161">
        <v>370291.29</v>
      </c>
      <c r="G39" s="161">
        <v>4336117.07</v>
      </c>
      <c r="I39" s="82">
        <f t="shared" si="0"/>
        <v>4</v>
      </c>
    </row>
    <row r="40" spans="1:9" ht="15" customHeight="1">
      <c r="A40" s="175">
        <v>12312</v>
      </c>
      <c r="B40" s="174" t="s">
        <v>51</v>
      </c>
      <c r="C40" s="161">
        <v>3965825.78</v>
      </c>
      <c r="D40" s="161">
        <v>23240309.800000001</v>
      </c>
      <c r="E40" s="162">
        <v>22870018.510000002</v>
      </c>
      <c r="F40" s="161">
        <v>370291.29</v>
      </c>
      <c r="G40" s="161">
        <v>4336117.07</v>
      </c>
      <c r="I40" s="82">
        <f t="shared" si="0"/>
        <v>5</v>
      </c>
    </row>
    <row r="41" spans="1:9" ht="15" customHeight="1">
      <c r="A41" s="175">
        <v>123121</v>
      </c>
      <c r="B41" s="174" t="s">
        <v>52</v>
      </c>
      <c r="C41" s="161">
        <v>3684085.6</v>
      </c>
      <c r="D41" s="161">
        <v>22994638.25</v>
      </c>
      <c r="E41" s="162">
        <v>22631018.829999998</v>
      </c>
      <c r="F41" s="161">
        <v>363619.42</v>
      </c>
      <c r="G41" s="161">
        <v>4047705.02</v>
      </c>
      <c r="I41" s="82">
        <f t="shared" si="0"/>
        <v>6</v>
      </c>
    </row>
    <row r="42" spans="1:9" ht="15" customHeight="1">
      <c r="A42" s="175">
        <v>12312101</v>
      </c>
      <c r="B42" s="174" t="s">
        <v>53</v>
      </c>
      <c r="C42" s="161">
        <v>12158555.32</v>
      </c>
      <c r="D42" s="161">
        <v>14855288.58</v>
      </c>
      <c r="E42" s="162">
        <v>15068632.42</v>
      </c>
      <c r="F42" s="161">
        <v>-213343.84</v>
      </c>
      <c r="G42" s="161">
        <v>11945211.48</v>
      </c>
      <c r="I42" s="82">
        <f t="shared" si="0"/>
        <v>8</v>
      </c>
    </row>
    <row r="43" spans="1:9" ht="15" customHeight="1">
      <c r="A43" s="175">
        <v>123121011</v>
      </c>
      <c r="B43" s="174" t="s">
        <v>54</v>
      </c>
      <c r="C43" s="161">
        <v>8110156.6299999999</v>
      </c>
      <c r="D43" s="161">
        <v>2724329.58</v>
      </c>
      <c r="E43" s="162">
        <v>3738935.92</v>
      </c>
      <c r="F43" s="161">
        <v>-1014606.34</v>
      </c>
      <c r="G43" s="161">
        <v>7095550.29</v>
      </c>
      <c r="I43" s="82">
        <f t="shared" si="0"/>
        <v>9</v>
      </c>
    </row>
    <row r="44" spans="1:9" ht="15" customHeight="1">
      <c r="A44" s="175">
        <v>123121011000001</v>
      </c>
      <c r="B44" s="174" t="s">
        <v>55</v>
      </c>
      <c r="C44" s="161">
        <v>8110156.6299999999</v>
      </c>
      <c r="D44" s="161">
        <v>2724329.58</v>
      </c>
      <c r="E44" s="162">
        <v>3738935.92</v>
      </c>
      <c r="F44" s="161">
        <v>-1014606.34</v>
      </c>
      <c r="G44" s="161">
        <v>7095550.29</v>
      </c>
      <c r="I44" s="82">
        <f t="shared" si="0"/>
        <v>15</v>
      </c>
    </row>
    <row r="45" spans="1:9" ht="15" customHeight="1">
      <c r="A45" s="175">
        <v>123121012</v>
      </c>
      <c r="B45" s="174" t="s">
        <v>56</v>
      </c>
      <c r="C45" s="161">
        <v>4048398.69</v>
      </c>
      <c r="D45" s="161">
        <v>12130959</v>
      </c>
      <c r="E45" s="162">
        <v>11329696.5</v>
      </c>
      <c r="F45" s="161">
        <v>801262.5</v>
      </c>
      <c r="G45" s="161">
        <v>4849661.1900000004</v>
      </c>
      <c r="I45" s="82">
        <f t="shared" si="0"/>
        <v>9</v>
      </c>
    </row>
    <row r="46" spans="1:9" ht="15" customHeight="1">
      <c r="A46" s="175">
        <v>123121012000001</v>
      </c>
      <c r="B46" s="174" t="s">
        <v>57</v>
      </c>
      <c r="C46" s="161">
        <v>4048398.69</v>
      </c>
      <c r="D46" s="161">
        <v>12130959</v>
      </c>
      <c r="E46" s="162">
        <v>11329696.5</v>
      </c>
      <c r="F46" s="161">
        <v>801262.5</v>
      </c>
      <c r="G46" s="161">
        <v>4849661.1900000004</v>
      </c>
      <c r="I46" s="82">
        <f t="shared" si="0"/>
        <v>15</v>
      </c>
    </row>
    <row r="47" spans="1:9" ht="15" customHeight="1">
      <c r="A47" s="175">
        <v>12312109</v>
      </c>
      <c r="B47" s="174" t="s">
        <v>58</v>
      </c>
      <c r="C47" s="161">
        <v>-8474469.7200000007</v>
      </c>
      <c r="D47" s="161">
        <v>8139349.6699999999</v>
      </c>
      <c r="E47" s="162">
        <v>7562386.4100000001</v>
      </c>
      <c r="F47" s="161">
        <v>576963.26</v>
      </c>
      <c r="G47" s="161">
        <v>-7897506.46</v>
      </c>
      <c r="I47" s="82">
        <f t="shared" si="0"/>
        <v>8</v>
      </c>
    </row>
    <row r="48" spans="1:9" ht="15" customHeight="1">
      <c r="A48" s="175">
        <v>123121091</v>
      </c>
      <c r="B48" s="174" t="s">
        <v>54</v>
      </c>
      <c r="C48" s="161">
        <v>-7903052.6900000004</v>
      </c>
      <c r="D48" s="161">
        <v>7903052.6900000004</v>
      </c>
      <c r="E48" s="162">
        <v>6908916.54</v>
      </c>
      <c r="F48" s="161">
        <v>994136.15</v>
      </c>
      <c r="G48" s="161">
        <v>-6908916.54</v>
      </c>
      <c r="I48" s="82">
        <f t="shared" si="0"/>
        <v>9</v>
      </c>
    </row>
    <row r="49" spans="1:9" ht="15" customHeight="1">
      <c r="A49" s="175">
        <v>123121091000001</v>
      </c>
      <c r="B49" s="174" t="s">
        <v>59</v>
      </c>
      <c r="C49" s="161">
        <v>-7903052.6900000004</v>
      </c>
      <c r="D49" s="161">
        <v>7903052.6900000004</v>
      </c>
      <c r="E49" s="162">
        <v>6908916.54</v>
      </c>
      <c r="F49" s="161">
        <v>994136.15</v>
      </c>
      <c r="G49" s="161">
        <v>-6908916.54</v>
      </c>
      <c r="I49" s="82">
        <f t="shared" si="0"/>
        <v>15</v>
      </c>
    </row>
    <row r="50" spans="1:9" ht="15" customHeight="1">
      <c r="A50" s="175">
        <v>123121092</v>
      </c>
      <c r="B50" s="174" t="s">
        <v>56</v>
      </c>
      <c r="C50" s="161">
        <v>-571417.03</v>
      </c>
      <c r="D50" s="161">
        <v>236296.98</v>
      </c>
      <c r="E50" s="162">
        <v>653469.87</v>
      </c>
      <c r="F50" s="161">
        <v>-417172.89</v>
      </c>
      <c r="G50" s="161">
        <v>-988589.92</v>
      </c>
      <c r="I50" s="82">
        <f t="shared" si="0"/>
        <v>9</v>
      </c>
    </row>
    <row r="51" spans="1:9" ht="15" customHeight="1">
      <c r="A51" s="175">
        <v>123121092000001</v>
      </c>
      <c r="B51" s="174" t="s">
        <v>60</v>
      </c>
      <c r="C51" s="161">
        <v>-571417.03</v>
      </c>
      <c r="D51" s="161">
        <v>236296.98</v>
      </c>
      <c r="E51" s="162">
        <v>653469.87</v>
      </c>
      <c r="F51" s="161">
        <v>-417172.89</v>
      </c>
      <c r="G51" s="161">
        <v>-988589.92</v>
      </c>
      <c r="I51" s="82">
        <f t="shared" si="0"/>
        <v>15</v>
      </c>
    </row>
    <row r="52" spans="1:9" ht="15" customHeight="1">
      <c r="A52" s="175">
        <v>123122</v>
      </c>
      <c r="B52" s="174" t="s">
        <v>61</v>
      </c>
      <c r="C52" s="161">
        <v>281740.18</v>
      </c>
      <c r="D52" s="161">
        <v>245671.55</v>
      </c>
      <c r="E52" s="162">
        <v>238999.67999999999</v>
      </c>
      <c r="F52" s="161">
        <v>6671.87</v>
      </c>
      <c r="G52" s="161">
        <v>288412.05</v>
      </c>
      <c r="I52" s="82">
        <f t="shared" si="0"/>
        <v>6</v>
      </c>
    </row>
    <row r="53" spans="1:9" ht="15" customHeight="1">
      <c r="A53" s="175">
        <v>12312201</v>
      </c>
      <c r="B53" s="174" t="s">
        <v>53</v>
      </c>
      <c r="C53" s="161">
        <v>281740.18</v>
      </c>
      <c r="D53" s="161">
        <v>245671.55</v>
      </c>
      <c r="E53" s="162">
        <v>238999.67999999999</v>
      </c>
      <c r="F53" s="161">
        <v>6671.87</v>
      </c>
      <c r="G53" s="161">
        <v>288412.05</v>
      </c>
      <c r="I53" s="82">
        <f t="shared" si="0"/>
        <v>8</v>
      </c>
    </row>
    <row r="54" spans="1:9" ht="15" customHeight="1">
      <c r="A54" s="175">
        <v>123122012</v>
      </c>
      <c r="B54" s="174" t="s">
        <v>56</v>
      </c>
      <c r="C54" s="161">
        <v>281740.18</v>
      </c>
      <c r="D54" s="161">
        <v>245671.55</v>
      </c>
      <c r="E54" s="162">
        <v>238999.67999999999</v>
      </c>
      <c r="F54" s="161">
        <v>6671.87</v>
      </c>
      <c r="G54" s="161">
        <v>288412.05</v>
      </c>
      <c r="I54" s="82">
        <f t="shared" si="0"/>
        <v>9</v>
      </c>
    </row>
    <row r="55" spans="1:9" ht="15" customHeight="1">
      <c r="A55" s="175">
        <v>123122012000001</v>
      </c>
      <c r="B55" s="174" t="s">
        <v>57</v>
      </c>
      <c r="C55" s="161">
        <v>281740.18</v>
      </c>
      <c r="D55" s="161">
        <v>245671.55</v>
      </c>
      <c r="E55" s="162">
        <v>238999.67999999999</v>
      </c>
      <c r="F55" s="161">
        <v>6671.87</v>
      </c>
      <c r="G55" s="161">
        <v>288412.05</v>
      </c>
      <c r="I55" s="82">
        <f t="shared" si="0"/>
        <v>15</v>
      </c>
    </row>
    <row r="56" spans="1:9" ht="15" customHeight="1">
      <c r="A56" s="175">
        <v>1233</v>
      </c>
      <c r="B56" s="174" t="s">
        <v>62</v>
      </c>
      <c r="C56" s="161">
        <v>56210.63</v>
      </c>
      <c r="D56" s="161">
        <v>76584.37</v>
      </c>
      <c r="E56" s="162">
        <v>69632.240000000005</v>
      </c>
      <c r="F56" s="161">
        <v>6952.13</v>
      </c>
      <c r="G56" s="161">
        <v>63162.76</v>
      </c>
      <c r="I56" s="82">
        <f t="shared" si="0"/>
        <v>4</v>
      </c>
    </row>
    <row r="57" spans="1:9" ht="15" customHeight="1">
      <c r="A57" s="175">
        <v>123321</v>
      </c>
      <c r="B57" s="174" t="s">
        <v>63</v>
      </c>
      <c r="C57" s="161">
        <v>56210.63</v>
      </c>
      <c r="D57" s="161">
        <v>76584.37</v>
      </c>
      <c r="E57" s="162">
        <v>69632.240000000005</v>
      </c>
      <c r="F57" s="161">
        <v>6952.13</v>
      </c>
      <c r="G57" s="161">
        <v>63162.76</v>
      </c>
      <c r="I57" s="82">
        <f t="shared" si="0"/>
        <v>6</v>
      </c>
    </row>
    <row r="58" spans="1:9" ht="15" customHeight="1">
      <c r="A58" s="175">
        <v>12332101</v>
      </c>
      <c r="B58" s="174" t="s">
        <v>62</v>
      </c>
      <c r="C58" s="161">
        <v>56210.63</v>
      </c>
      <c r="D58" s="161">
        <v>76584.37</v>
      </c>
      <c r="E58" s="162">
        <v>69632.240000000005</v>
      </c>
      <c r="F58" s="161">
        <v>6952.13</v>
      </c>
      <c r="G58" s="161">
        <v>63162.76</v>
      </c>
      <c r="I58" s="82">
        <f t="shared" si="0"/>
        <v>8</v>
      </c>
    </row>
    <row r="59" spans="1:9" ht="15" customHeight="1">
      <c r="A59" s="175">
        <v>123321011</v>
      </c>
      <c r="B59" s="174" t="s">
        <v>62</v>
      </c>
      <c r="C59" s="161">
        <v>60926.8</v>
      </c>
      <c r="D59" s="161">
        <v>71868.2</v>
      </c>
      <c r="E59" s="162">
        <v>68930.990000000005</v>
      </c>
      <c r="F59" s="161">
        <v>2937.21</v>
      </c>
      <c r="G59" s="161">
        <v>63864.01</v>
      </c>
      <c r="I59" s="82">
        <f t="shared" si="0"/>
        <v>9</v>
      </c>
    </row>
    <row r="60" spans="1:9" ht="15" customHeight="1">
      <c r="A60" s="175">
        <v>123321011000001</v>
      </c>
      <c r="B60" s="174" t="s">
        <v>64</v>
      </c>
      <c r="C60" s="161">
        <v>1067.08</v>
      </c>
      <c r="D60" s="161">
        <v>563.78</v>
      </c>
      <c r="E60" s="162">
        <v>574.88</v>
      </c>
      <c r="F60" s="161">
        <v>-11.1</v>
      </c>
      <c r="G60" s="161">
        <v>1055.98</v>
      </c>
      <c r="I60" s="82">
        <f t="shared" si="0"/>
        <v>15</v>
      </c>
    </row>
    <row r="61" spans="1:9" ht="15" customHeight="1">
      <c r="A61" s="175">
        <v>123321011000002</v>
      </c>
      <c r="B61" s="174" t="s">
        <v>65</v>
      </c>
      <c r="C61" s="161">
        <v>59859.72</v>
      </c>
      <c r="D61" s="161">
        <v>71304.42</v>
      </c>
      <c r="E61" s="162">
        <v>68356.11</v>
      </c>
      <c r="F61" s="161">
        <v>2948.31</v>
      </c>
      <c r="G61" s="161">
        <v>62808.03</v>
      </c>
      <c r="I61" s="82">
        <f t="shared" si="0"/>
        <v>15</v>
      </c>
    </row>
    <row r="62" spans="1:9" ht="15" customHeight="1">
      <c r="A62" s="175">
        <v>123321019</v>
      </c>
      <c r="B62" s="174" t="s">
        <v>518</v>
      </c>
      <c r="C62" s="161">
        <v>-4716.17</v>
      </c>
      <c r="D62" s="161">
        <v>4716.17</v>
      </c>
      <c r="E62" s="162">
        <v>701.25</v>
      </c>
      <c r="F62" s="161">
        <v>4014.92</v>
      </c>
      <c r="G62" s="161">
        <v>-701.25</v>
      </c>
      <c r="I62" s="82">
        <f t="shared" si="0"/>
        <v>9</v>
      </c>
    </row>
    <row r="63" spans="1:9" ht="15" customHeight="1">
      <c r="A63" s="175">
        <v>123321019000001</v>
      </c>
      <c r="B63" s="174" t="s">
        <v>64</v>
      </c>
      <c r="C63" s="161">
        <v>-877.67</v>
      </c>
      <c r="D63" s="161">
        <v>877.67</v>
      </c>
      <c r="E63" s="162">
        <v>701.25</v>
      </c>
      <c r="F63" s="161">
        <v>176.42</v>
      </c>
      <c r="G63" s="161">
        <v>-701.25</v>
      </c>
      <c r="I63" s="82">
        <f t="shared" si="0"/>
        <v>15</v>
      </c>
    </row>
    <row r="64" spans="1:9" ht="15" customHeight="1">
      <c r="A64" s="175">
        <v>123321019000002</v>
      </c>
      <c r="B64" s="174" t="s">
        <v>65</v>
      </c>
      <c r="C64" s="161">
        <v>-3838.5</v>
      </c>
      <c r="D64" s="161">
        <v>3838.5</v>
      </c>
      <c r="E64" s="162">
        <v>0</v>
      </c>
      <c r="F64" s="161">
        <v>3838.5</v>
      </c>
      <c r="G64" s="161">
        <v>0</v>
      </c>
      <c r="I64" s="82">
        <f t="shared" si="0"/>
        <v>15</v>
      </c>
    </row>
    <row r="65" spans="1:9" ht="15" customHeight="1">
      <c r="A65" s="175">
        <v>1234</v>
      </c>
      <c r="B65" s="174" t="s">
        <v>519</v>
      </c>
      <c r="C65" s="161">
        <v>0</v>
      </c>
      <c r="D65" s="161">
        <v>19813.5</v>
      </c>
      <c r="E65" s="162">
        <v>0</v>
      </c>
      <c r="F65" s="161">
        <v>19813.5</v>
      </c>
      <c r="G65" s="161">
        <v>19813.5</v>
      </c>
      <c r="I65" s="82">
        <f t="shared" si="0"/>
        <v>4</v>
      </c>
    </row>
    <row r="66" spans="1:9" ht="15" customHeight="1">
      <c r="A66" s="175">
        <v>12342</v>
      </c>
      <c r="B66" s="174" t="s">
        <v>520</v>
      </c>
      <c r="C66" s="161">
        <v>0</v>
      </c>
      <c r="D66" s="161">
        <v>19813.5</v>
      </c>
      <c r="E66" s="162">
        <v>0</v>
      </c>
      <c r="F66" s="161">
        <v>19813.5</v>
      </c>
      <c r="G66" s="161">
        <v>19813.5</v>
      </c>
      <c r="I66" s="82">
        <f t="shared" si="0"/>
        <v>5</v>
      </c>
    </row>
    <row r="67" spans="1:9" ht="15" customHeight="1">
      <c r="A67" s="175">
        <v>123421</v>
      </c>
      <c r="B67" s="174" t="s">
        <v>521</v>
      </c>
      <c r="C67" s="161">
        <v>0</v>
      </c>
      <c r="D67" s="161">
        <v>19813.5</v>
      </c>
      <c r="E67" s="162">
        <v>0</v>
      </c>
      <c r="F67" s="161">
        <v>19813.5</v>
      </c>
      <c r="G67" s="161">
        <v>19813.5</v>
      </c>
      <c r="I67" s="82">
        <f t="shared" ref="I67:I130" si="1">LEN(A67)</f>
        <v>6</v>
      </c>
    </row>
    <row r="68" spans="1:9" ht="15" customHeight="1">
      <c r="A68" s="175">
        <v>12342101</v>
      </c>
      <c r="B68" s="174" t="s">
        <v>522</v>
      </c>
      <c r="C68" s="161">
        <v>0</v>
      </c>
      <c r="D68" s="161">
        <v>19813.5</v>
      </c>
      <c r="E68" s="162">
        <v>0</v>
      </c>
      <c r="F68" s="161">
        <v>19813.5</v>
      </c>
      <c r="G68" s="161">
        <v>19813.5</v>
      </c>
      <c r="I68" s="82">
        <f t="shared" si="1"/>
        <v>8</v>
      </c>
    </row>
    <row r="69" spans="1:9" ht="15" customHeight="1">
      <c r="A69" s="175">
        <v>123421011</v>
      </c>
      <c r="B69" s="174" t="s">
        <v>522</v>
      </c>
      <c r="C69" s="161">
        <v>0</v>
      </c>
      <c r="D69" s="161">
        <v>19813.5</v>
      </c>
      <c r="E69" s="162">
        <v>0</v>
      </c>
      <c r="F69" s="161">
        <v>19813.5</v>
      </c>
      <c r="G69" s="161">
        <v>19813.5</v>
      </c>
      <c r="I69" s="82">
        <f t="shared" si="1"/>
        <v>9</v>
      </c>
    </row>
    <row r="70" spans="1:9" ht="15" customHeight="1">
      <c r="A70" s="175">
        <v>123421011000001</v>
      </c>
      <c r="B70" s="174" t="s">
        <v>522</v>
      </c>
      <c r="C70" s="161">
        <v>0</v>
      </c>
      <c r="D70" s="161">
        <v>19813.5</v>
      </c>
      <c r="E70" s="162">
        <v>0</v>
      </c>
      <c r="F70" s="161">
        <v>19813.5</v>
      </c>
      <c r="G70" s="161">
        <v>19813.5</v>
      </c>
      <c r="I70" s="82">
        <f t="shared" si="1"/>
        <v>15</v>
      </c>
    </row>
    <row r="71" spans="1:9" ht="15" customHeight="1">
      <c r="A71" s="175">
        <v>126</v>
      </c>
      <c r="B71" s="174" t="s">
        <v>66</v>
      </c>
      <c r="C71" s="161">
        <v>1845218.94</v>
      </c>
      <c r="D71" s="161">
        <v>15497.49</v>
      </c>
      <c r="E71" s="162">
        <v>1902.54</v>
      </c>
      <c r="F71" s="161">
        <v>13594.95</v>
      </c>
      <c r="G71" s="161">
        <v>1858813.89</v>
      </c>
      <c r="I71" s="82">
        <f t="shared" si="1"/>
        <v>3</v>
      </c>
    </row>
    <row r="72" spans="1:9" ht="15" customHeight="1">
      <c r="A72" s="175">
        <v>1261</v>
      </c>
      <c r="B72" s="174" t="s">
        <v>67</v>
      </c>
      <c r="C72" s="161">
        <v>1845218.94</v>
      </c>
      <c r="D72" s="161">
        <v>15497.49</v>
      </c>
      <c r="E72" s="162">
        <v>1902.54</v>
      </c>
      <c r="F72" s="161">
        <v>13594.95</v>
      </c>
      <c r="G72" s="161">
        <v>1858813.89</v>
      </c>
      <c r="I72" s="82">
        <f t="shared" si="1"/>
        <v>4</v>
      </c>
    </row>
    <row r="73" spans="1:9" ht="15" customHeight="1">
      <c r="A73" s="175">
        <v>12611</v>
      </c>
      <c r="B73" s="174" t="s">
        <v>68</v>
      </c>
      <c r="C73" s="161">
        <v>1845218.94</v>
      </c>
      <c r="D73" s="161">
        <v>15497.49</v>
      </c>
      <c r="E73" s="162">
        <v>1902.54</v>
      </c>
      <c r="F73" s="161">
        <v>13594.95</v>
      </c>
      <c r="G73" s="161">
        <v>1858813.89</v>
      </c>
      <c r="I73" s="82">
        <f t="shared" si="1"/>
        <v>5</v>
      </c>
    </row>
    <row r="74" spans="1:9" ht="15" customHeight="1">
      <c r="A74" s="175">
        <v>126119</v>
      </c>
      <c r="B74" s="174" t="s">
        <v>68</v>
      </c>
      <c r="C74" s="161">
        <v>1845218.94</v>
      </c>
      <c r="D74" s="161">
        <v>15497.49</v>
      </c>
      <c r="E74" s="162">
        <v>1902.54</v>
      </c>
      <c r="F74" s="161">
        <v>13594.95</v>
      </c>
      <c r="G74" s="161">
        <v>1858813.89</v>
      </c>
      <c r="I74" s="82">
        <f t="shared" si="1"/>
        <v>6</v>
      </c>
    </row>
    <row r="75" spans="1:9" ht="15" customHeight="1">
      <c r="A75" s="175">
        <v>12611901</v>
      </c>
      <c r="B75" s="174" t="s">
        <v>69</v>
      </c>
      <c r="C75" s="161">
        <v>1590163.27</v>
      </c>
      <c r="D75" s="161">
        <v>12847.13</v>
      </c>
      <c r="E75" s="162">
        <v>0</v>
      </c>
      <c r="F75" s="161">
        <v>12847.13</v>
      </c>
      <c r="G75" s="161">
        <v>1603010.4</v>
      </c>
      <c r="I75" s="82">
        <f t="shared" si="1"/>
        <v>8</v>
      </c>
    </row>
    <row r="76" spans="1:9" ht="15" customHeight="1">
      <c r="A76" s="175">
        <v>126119011</v>
      </c>
      <c r="B76" s="174" t="s">
        <v>70</v>
      </c>
      <c r="C76" s="161">
        <v>628631.61</v>
      </c>
      <c r="D76" s="161">
        <v>9230.0400000000009</v>
      </c>
      <c r="E76" s="162">
        <v>0</v>
      </c>
      <c r="F76" s="161">
        <v>9230.0400000000009</v>
      </c>
      <c r="G76" s="161">
        <v>637861.65</v>
      </c>
      <c r="I76" s="82">
        <f t="shared" si="1"/>
        <v>9</v>
      </c>
    </row>
    <row r="77" spans="1:9" ht="15" customHeight="1">
      <c r="A77" s="175">
        <v>126119011000001</v>
      </c>
      <c r="B77" s="174" t="s">
        <v>71</v>
      </c>
      <c r="C77" s="161">
        <v>133071.14000000001</v>
      </c>
      <c r="D77" s="161">
        <v>854.96</v>
      </c>
      <c r="E77" s="162">
        <v>0</v>
      </c>
      <c r="F77" s="161">
        <v>854.96</v>
      </c>
      <c r="G77" s="161">
        <v>133926.1</v>
      </c>
      <c r="I77" s="82">
        <f t="shared" si="1"/>
        <v>15</v>
      </c>
    </row>
    <row r="78" spans="1:9" ht="15" customHeight="1">
      <c r="A78" s="175">
        <v>126119011000002</v>
      </c>
      <c r="B78" s="174" t="s">
        <v>72</v>
      </c>
      <c r="C78" s="161">
        <v>495560.47</v>
      </c>
      <c r="D78" s="161">
        <v>8375.08</v>
      </c>
      <c r="E78" s="162">
        <v>0</v>
      </c>
      <c r="F78" s="161">
        <v>8375.08</v>
      </c>
      <c r="G78" s="161">
        <v>503935.55</v>
      </c>
      <c r="I78" s="82">
        <f t="shared" si="1"/>
        <v>15</v>
      </c>
    </row>
    <row r="79" spans="1:9" ht="15" customHeight="1">
      <c r="A79" s="175">
        <v>126119012</v>
      </c>
      <c r="B79" s="174" t="s">
        <v>73</v>
      </c>
      <c r="C79" s="161">
        <v>961531.66</v>
      </c>
      <c r="D79" s="161">
        <v>3617.09</v>
      </c>
      <c r="E79" s="162">
        <v>0</v>
      </c>
      <c r="F79" s="161">
        <v>3617.09</v>
      </c>
      <c r="G79" s="161">
        <v>965148.75</v>
      </c>
      <c r="I79" s="82">
        <f t="shared" si="1"/>
        <v>9</v>
      </c>
    </row>
    <row r="80" spans="1:9" ht="15" customHeight="1">
      <c r="A80" s="175">
        <v>126119012000001</v>
      </c>
      <c r="B80" s="174" t="s">
        <v>501</v>
      </c>
      <c r="C80" s="161">
        <v>961531.66</v>
      </c>
      <c r="D80" s="161">
        <v>3617.09</v>
      </c>
      <c r="E80" s="162">
        <v>0</v>
      </c>
      <c r="F80" s="161">
        <v>3617.09</v>
      </c>
      <c r="G80" s="161">
        <v>965148.75</v>
      </c>
      <c r="I80" s="82">
        <f t="shared" si="1"/>
        <v>15</v>
      </c>
    </row>
    <row r="81" spans="1:9" ht="15" customHeight="1">
      <c r="A81" s="175">
        <v>12611902</v>
      </c>
      <c r="B81" s="174" t="s">
        <v>74</v>
      </c>
      <c r="C81" s="161">
        <v>53479.76</v>
      </c>
      <c r="D81" s="161">
        <v>569.97</v>
      </c>
      <c r="E81" s="162">
        <v>0</v>
      </c>
      <c r="F81" s="161">
        <v>569.97</v>
      </c>
      <c r="G81" s="161">
        <v>54049.73</v>
      </c>
      <c r="I81" s="82">
        <f t="shared" si="1"/>
        <v>8</v>
      </c>
    </row>
    <row r="82" spans="1:9" ht="15" customHeight="1">
      <c r="A82" s="175">
        <v>126119021</v>
      </c>
      <c r="B82" s="174" t="s">
        <v>75</v>
      </c>
      <c r="C82" s="161">
        <v>53479.76</v>
      </c>
      <c r="D82" s="161">
        <v>569.97</v>
      </c>
      <c r="E82" s="162">
        <v>0</v>
      </c>
      <c r="F82" s="161">
        <v>569.97</v>
      </c>
      <c r="G82" s="161">
        <v>54049.73</v>
      </c>
      <c r="I82" s="82">
        <f t="shared" si="1"/>
        <v>9</v>
      </c>
    </row>
    <row r="83" spans="1:9" ht="15" customHeight="1">
      <c r="A83" s="175">
        <v>126119021000001</v>
      </c>
      <c r="B83" s="174" t="s">
        <v>75</v>
      </c>
      <c r="C83" s="161">
        <v>53479.76</v>
      </c>
      <c r="D83" s="161">
        <v>569.97</v>
      </c>
      <c r="E83" s="162">
        <v>0</v>
      </c>
      <c r="F83" s="161">
        <v>569.97</v>
      </c>
      <c r="G83" s="161">
        <v>54049.73</v>
      </c>
      <c r="I83" s="82">
        <f t="shared" si="1"/>
        <v>15</v>
      </c>
    </row>
    <row r="84" spans="1:9" ht="15" customHeight="1">
      <c r="A84" s="175">
        <v>12611904</v>
      </c>
      <c r="B84" s="174" t="s">
        <v>76</v>
      </c>
      <c r="C84" s="161">
        <v>1902.57</v>
      </c>
      <c r="D84" s="161">
        <v>2080.39</v>
      </c>
      <c r="E84" s="162">
        <v>1902.54</v>
      </c>
      <c r="F84" s="161">
        <v>177.85</v>
      </c>
      <c r="G84" s="161">
        <v>2080.42</v>
      </c>
      <c r="I84" s="82">
        <f t="shared" si="1"/>
        <v>8</v>
      </c>
    </row>
    <row r="85" spans="1:9" ht="15" customHeight="1">
      <c r="A85" s="175">
        <v>126119041</v>
      </c>
      <c r="B85" s="174" t="s">
        <v>76</v>
      </c>
      <c r="C85" s="161">
        <v>1902.57</v>
      </c>
      <c r="D85" s="161">
        <v>2080.39</v>
      </c>
      <c r="E85" s="162">
        <v>1902.54</v>
      </c>
      <c r="F85" s="161">
        <v>177.85</v>
      </c>
      <c r="G85" s="161">
        <v>2080.42</v>
      </c>
      <c r="I85" s="82">
        <f t="shared" si="1"/>
        <v>9</v>
      </c>
    </row>
    <row r="86" spans="1:9" ht="15" customHeight="1">
      <c r="A86" s="175">
        <v>126119041000001</v>
      </c>
      <c r="B86" s="174" t="s">
        <v>77</v>
      </c>
      <c r="C86" s="161">
        <v>338.81</v>
      </c>
      <c r="D86" s="161">
        <v>370.48</v>
      </c>
      <c r="E86" s="162">
        <v>338.81</v>
      </c>
      <c r="F86" s="161">
        <v>31.67</v>
      </c>
      <c r="G86" s="161">
        <v>370.48</v>
      </c>
      <c r="I86" s="82">
        <f t="shared" si="1"/>
        <v>15</v>
      </c>
    </row>
    <row r="87" spans="1:9" ht="15" customHeight="1">
      <c r="A87" s="175">
        <v>126119041000002</v>
      </c>
      <c r="B87" s="174" t="s">
        <v>78</v>
      </c>
      <c r="C87" s="161">
        <v>1563.76</v>
      </c>
      <c r="D87" s="161">
        <v>1709.91</v>
      </c>
      <c r="E87" s="162">
        <v>1563.73</v>
      </c>
      <c r="F87" s="161">
        <v>146.18</v>
      </c>
      <c r="G87" s="161">
        <v>1709.94</v>
      </c>
      <c r="I87" s="82">
        <f t="shared" si="1"/>
        <v>15</v>
      </c>
    </row>
    <row r="88" spans="1:9" ht="15" customHeight="1">
      <c r="A88" s="175">
        <v>12611908</v>
      </c>
      <c r="B88" s="174" t="s">
        <v>79</v>
      </c>
      <c r="C88" s="161">
        <v>199673.34</v>
      </c>
      <c r="D88" s="161">
        <v>0</v>
      </c>
      <c r="E88" s="162">
        <v>0</v>
      </c>
      <c r="F88" s="161">
        <v>0</v>
      </c>
      <c r="G88" s="161">
        <v>199673.34</v>
      </c>
      <c r="I88" s="82">
        <f t="shared" si="1"/>
        <v>8</v>
      </c>
    </row>
    <row r="89" spans="1:9" ht="15" customHeight="1">
      <c r="A89" s="175">
        <v>126119088</v>
      </c>
      <c r="B89" s="174" t="s">
        <v>79</v>
      </c>
      <c r="C89" s="161">
        <v>199673.34</v>
      </c>
      <c r="D89" s="161">
        <v>0</v>
      </c>
      <c r="E89" s="162">
        <v>0</v>
      </c>
      <c r="F89" s="161">
        <v>0</v>
      </c>
      <c r="G89" s="161">
        <v>199673.34</v>
      </c>
      <c r="I89" s="82">
        <f t="shared" si="1"/>
        <v>9</v>
      </c>
    </row>
    <row r="90" spans="1:9" ht="15" customHeight="1">
      <c r="A90" s="175">
        <v>126119088000001</v>
      </c>
      <c r="B90" s="174" t="s">
        <v>80</v>
      </c>
      <c r="C90" s="161">
        <v>146426.99</v>
      </c>
      <c r="D90" s="161">
        <v>0</v>
      </c>
      <c r="E90" s="162">
        <v>0</v>
      </c>
      <c r="F90" s="161">
        <v>0</v>
      </c>
      <c r="G90" s="161">
        <v>146426.99</v>
      </c>
      <c r="I90" s="82">
        <f t="shared" si="1"/>
        <v>15</v>
      </c>
    </row>
    <row r="91" spans="1:9" ht="15" customHeight="1">
      <c r="A91" s="175">
        <v>126119088000002</v>
      </c>
      <c r="B91" s="174" t="s">
        <v>81</v>
      </c>
      <c r="C91" s="161">
        <v>53246.35</v>
      </c>
      <c r="D91" s="161">
        <v>0</v>
      </c>
      <c r="E91" s="162">
        <v>0</v>
      </c>
      <c r="F91" s="161">
        <v>0</v>
      </c>
      <c r="G91" s="161">
        <v>53246.35</v>
      </c>
      <c r="I91" s="82">
        <f t="shared" si="1"/>
        <v>15</v>
      </c>
    </row>
    <row r="92" spans="1:9" ht="15" customHeight="1">
      <c r="A92" s="175">
        <v>127</v>
      </c>
      <c r="B92" s="174" t="s">
        <v>82</v>
      </c>
      <c r="C92" s="161">
        <v>307132.65999999997</v>
      </c>
      <c r="D92" s="161">
        <v>1298317.04</v>
      </c>
      <c r="E92" s="162">
        <v>1286495.8799999999</v>
      </c>
      <c r="F92" s="161">
        <v>11821.16</v>
      </c>
      <c r="G92" s="161">
        <v>318953.82</v>
      </c>
      <c r="I92" s="82">
        <f t="shared" si="1"/>
        <v>3</v>
      </c>
    </row>
    <row r="93" spans="1:9" ht="15" customHeight="1">
      <c r="A93" s="175">
        <v>1278</v>
      </c>
      <c r="B93" s="174" t="s">
        <v>83</v>
      </c>
      <c r="C93" s="161">
        <v>307132.65999999997</v>
      </c>
      <c r="D93" s="161">
        <v>1298317.04</v>
      </c>
      <c r="E93" s="162">
        <v>1286495.8799999999</v>
      </c>
      <c r="F93" s="161">
        <v>11821.16</v>
      </c>
      <c r="G93" s="161">
        <v>318953.82</v>
      </c>
      <c r="I93" s="82">
        <f t="shared" si="1"/>
        <v>4</v>
      </c>
    </row>
    <row r="94" spans="1:9" ht="15" customHeight="1">
      <c r="A94" s="175">
        <v>12781</v>
      </c>
      <c r="B94" s="174" t="s">
        <v>84</v>
      </c>
      <c r="C94" s="161">
        <v>307132.65999999997</v>
      </c>
      <c r="D94" s="161">
        <v>1298317.04</v>
      </c>
      <c r="E94" s="162">
        <v>1286495.8799999999</v>
      </c>
      <c r="F94" s="161">
        <v>11821.16</v>
      </c>
      <c r="G94" s="161">
        <v>318953.82</v>
      </c>
      <c r="I94" s="82">
        <f t="shared" si="1"/>
        <v>5</v>
      </c>
    </row>
    <row r="95" spans="1:9" ht="15" customHeight="1">
      <c r="A95" s="175">
        <v>127819</v>
      </c>
      <c r="B95" s="174" t="s">
        <v>84</v>
      </c>
      <c r="C95" s="161">
        <v>307132.65999999997</v>
      </c>
      <c r="D95" s="161">
        <v>1298317.04</v>
      </c>
      <c r="E95" s="162">
        <v>1286495.8799999999</v>
      </c>
      <c r="F95" s="161">
        <v>11821.16</v>
      </c>
      <c r="G95" s="161">
        <v>318953.82</v>
      </c>
      <c r="I95" s="82">
        <f t="shared" si="1"/>
        <v>6</v>
      </c>
    </row>
    <row r="96" spans="1:9" ht="15" customHeight="1">
      <c r="A96" s="175">
        <v>12781901</v>
      </c>
      <c r="B96" s="174" t="s">
        <v>85</v>
      </c>
      <c r="C96" s="161">
        <v>307132.65999999997</v>
      </c>
      <c r="D96" s="161">
        <v>1298317.04</v>
      </c>
      <c r="E96" s="162">
        <v>1286495.8799999999</v>
      </c>
      <c r="F96" s="161">
        <v>11821.16</v>
      </c>
      <c r="G96" s="161">
        <v>318953.82</v>
      </c>
      <c r="I96" s="82">
        <f t="shared" si="1"/>
        <v>8</v>
      </c>
    </row>
    <row r="97" spans="1:9" ht="15" customHeight="1">
      <c r="A97" s="175">
        <v>127819015</v>
      </c>
      <c r="B97" s="174" t="s">
        <v>86</v>
      </c>
      <c r="C97" s="161">
        <v>307132.65999999997</v>
      </c>
      <c r="D97" s="161">
        <v>1298317.04</v>
      </c>
      <c r="E97" s="162">
        <v>1286495.8799999999</v>
      </c>
      <c r="F97" s="161">
        <v>11821.16</v>
      </c>
      <c r="G97" s="161">
        <v>318953.82</v>
      </c>
      <c r="I97" s="82">
        <f t="shared" si="1"/>
        <v>9</v>
      </c>
    </row>
    <row r="98" spans="1:9" ht="15" customHeight="1">
      <c r="A98" s="175">
        <v>127819015000001</v>
      </c>
      <c r="B98" s="174" t="s">
        <v>87</v>
      </c>
      <c r="C98" s="161">
        <v>0</v>
      </c>
      <c r="D98" s="161">
        <v>958180.08</v>
      </c>
      <c r="E98" s="162">
        <v>958180.08</v>
      </c>
      <c r="F98" s="161">
        <v>0</v>
      </c>
      <c r="G98" s="161">
        <v>0</v>
      </c>
      <c r="I98" s="82">
        <f t="shared" si="1"/>
        <v>15</v>
      </c>
    </row>
    <row r="99" spans="1:9" ht="15" customHeight="1">
      <c r="A99" s="175">
        <v>127819015000003</v>
      </c>
      <c r="B99" s="174" t="s">
        <v>88</v>
      </c>
      <c r="C99" s="161">
        <v>4540.4399999999996</v>
      </c>
      <c r="D99" s="161">
        <v>159681.32999999999</v>
      </c>
      <c r="E99" s="162">
        <v>137404.47</v>
      </c>
      <c r="F99" s="161">
        <v>22276.86</v>
      </c>
      <c r="G99" s="161">
        <v>26817.3</v>
      </c>
      <c r="I99" s="82">
        <f t="shared" si="1"/>
        <v>15</v>
      </c>
    </row>
    <row r="100" spans="1:9" ht="15" customHeight="1">
      <c r="A100" s="175">
        <v>127819015000004</v>
      </c>
      <c r="B100" s="174" t="s">
        <v>89</v>
      </c>
      <c r="C100" s="161">
        <v>4105.6099999999997</v>
      </c>
      <c r="D100" s="161">
        <v>5831.88</v>
      </c>
      <c r="E100" s="162">
        <v>2915.94</v>
      </c>
      <c r="F100" s="161">
        <v>2915.94</v>
      </c>
      <c r="G100" s="161">
        <v>7021.55</v>
      </c>
      <c r="I100" s="82">
        <f t="shared" si="1"/>
        <v>15</v>
      </c>
    </row>
    <row r="101" spans="1:9" ht="15" customHeight="1">
      <c r="A101" s="175">
        <v>127819015000005</v>
      </c>
      <c r="B101" s="174" t="s">
        <v>90</v>
      </c>
      <c r="C101" s="161">
        <v>298486.61</v>
      </c>
      <c r="D101" s="161">
        <v>174623.75</v>
      </c>
      <c r="E101" s="162">
        <v>187995.39</v>
      </c>
      <c r="F101" s="161">
        <v>-13371.64</v>
      </c>
      <c r="G101" s="161">
        <v>285114.96999999997</v>
      </c>
      <c r="I101" s="82">
        <f t="shared" si="1"/>
        <v>15</v>
      </c>
    </row>
    <row r="102" spans="1:9" ht="15" customHeight="1">
      <c r="A102" s="175">
        <v>128</v>
      </c>
      <c r="B102" s="174" t="s">
        <v>94</v>
      </c>
      <c r="C102" s="161">
        <v>14126.29</v>
      </c>
      <c r="D102" s="161">
        <v>10720.96</v>
      </c>
      <c r="E102" s="162">
        <v>1960.42</v>
      </c>
      <c r="F102" s="161">
        <v>8760.5400000000009</v>
      </c>
      <c r="G102" s="161">
        <v>22886.83</v>
      </c>
      <c r="I102" s="82">
        <f t="shared" si="1"/>
        <v>3</v>
      </c>
    </row>
    <row r="103" spans="1:9" ht="15" customHeight="1">
      <c r="A103" s="175">
        <v>1281</v>
      </c>
      <c r="B103" s="174" t="s">
        <v>95</v>
      </c>
      <c r="C103" s="161">
        <v>14126.29</v>
      </c>
      <c r="D103" s="161">
        <v>10720.96</v>
      </c>
      <c r="E103" s="162">
        <v>1960.42</v>
      </c>
      <c r="F103" s="161">
        <v>8760.5400000000009</v>
      </c>
      <c r="G103" s="161">
        <v>22886.83</v>
      </c>
      <c r="I103" s="82">
        <f t="shared" si="1"/>
        <v>4</v>
      </c>
    </row>
    <row r="104" spans="1:9" ht="15" customHeight="1">
      <c r="A104" s="175">
        <v>12811</v>
      </c>
      <c r="B104" s="174" t="s">
        <v>12</v>
      </c>
      <c r="C104" s="161">
        <v>14126.29</v>
      </c>
      <c r="D104" s="161">
        <v>10720.96</v>
      </c>
      <c r="E104" s="162">
        <v>1960.42</v>
      </c>
      <c r="F104" s="161">
        <v>8760.5400000000009</v>
      </c>
      <c r="G104" s="161">
        <v>22886.83</v>
      </c>
      <c r="I104" s="82">
        <f t="shared" si="1"/>
        <v>5</v>
      </c>
    </row>
    <row r="105" spans="1:9" ht="15" customHeight="1">
      <c r="A105" s="175">
        <v>128119</v>
      </c>
      <c r="B105" s="174" t="s">
        <v>12</v>
      </c>
      <c r="C105" s="161">
        <v>14126.29</v>
      </c>
      <c r="D105" s="161">
        <v>10720.96</v>
      </c>
      <c r="E105" s="162">
        <v>1960.42</v>
      </c>
      <c r="F105" s="161">
        <v>8760.5400000000009</v>
      </c>
      <c r="G105" s="161">
        <v>22886.83</v>
      </c>
      <c r="I105" s="82">
        <f t="shared" si="1"/>
        <v>6</v>
      </c>
    </row>
    <row r="106" spans="1:9" ht="15" customHeight="1">
      <c r="A106" s="175">
        <v>12811901</v>
      </c>
      <c r="B106" s="174" t="s">
        <v>95</v>
      </c>
      <c r="C106" s="161">
        <v>14126.29</v>
      </c>
      <c r="D106" s="161">
        <v>10720.96</v>
      </c>
      <c r="E106" s="162">
        <v>1960.42</v>
      </c>
      <c r="F106" s="161">
        <v>8760.5400000000009</v>
      </c>
      <c r="G106" s="161">
        <v>22886.83</v>
      </c>
      <c r="I106" s="82">
        <f t="shared" si="1"/>
        <v>8</v>
      </c>
    </row>
    <row r="107" spans="1:9" ht="15" customHeight="1">
      <c r="A107" s="175">
        <v>128119011</v>
      </c>
      <c r="B107" s="174" t="s">
        <v>95</v>
      </c>
      <c r="C107" s="161">
        <v>14126.29</v>
      </c>
      <c r="D107" s="161">
        <v>10720.96</v>
      </c>
      <c r="E107" s="162">
        <v>1960.42</v>
      </c>
      <c r="F107" s="161">
        <v>8760.5400000000009</v>
      </c>
      <c r="G107" s="161">
        <v>22886.83</v>
      </c>
      <c r="I107" s="82">
        <f t="shared" si="1"/>
        <v>9</v>
      </c>
    </row>
    <row r="108" spans="1:9" ht="15" customHeight="1">
      <c r="A108" s="175">
        <v>128119011000001</v>
      </c>
      <c r="B108" s="174" t="s">
        <v>96</v>
      </c>
      <c r="C108" s="161">
        <v>14126.29</v>
      </c>
      <c r="D108" s="161">
        <v>10720.96</v>
      </c>
      <c r="E108" s="162">
        <v>1960.42</v>
      </c>
      <c r="F108" s="161">
        <v>8760.5400000000009</v>
      </c>
      <c r="G108" s="161">
        <v>22886.83</v>
      </c>
      <c r="I108" s="82">
        <f t="shared" si="1"/>
        <v>15</v>
      </c>
    </row>
    <row r="109" spans="1:9" ht="15" customHeight="1">
      <c r="A109" s="175">
        <v>13</v>
      </c>
      <c r="B109" s="174" t="s">
        <v>97</v>
      </c>
      <c r="C109" s="161">
        <v>83522025.900000006</v>
      </c>
      <c r="D109" s="161">
        <v>14424267.300000001</v>
      </c>
      <c r="E109" s="162">
        <v>14519597.060000001</v>
      </c>
      <c r="F109" s="161">
        <v>-95329.76</v>
      </c>
      <c r="G109" s="161">
        <v>83426696.140000001</v>
      </c>
      <c r="I109" s="82">
        <f t="shared" si="1"/>
        <v>2</v>
      </c>
    </row>
    <row r="110" spans="1:9" ht="15" customHeight="1">
      <c r="A110" s="175">
        <v>131</v>
      </c>
      <c r="B110" s="174" t="s">
        <v>98</v>
      </c>
      <c r="C110" s="161">
        <v>82851961.379999995</v>
      </c>
      <c r="D110" s="161">
        <v>14424267.300000001</v>
      </c>
      <c r="E110" s="162">
        <v>14485411.060000001</v>
      </c>
      <c r="F110" s="161">
        <v>-61143.76</v>
      </c>
      <c r="G110" s="161">
        <v>82790817.620000005</v>
      </c>
      <c r="I110" s="82">
        <f t="shared" si="1"/>
        <v>3</v>
      </c>
    </row>
    <row r="111" spans="1:9" ht="15" customHeight="1">
      <c r="A111" s="175">
        <v>1311</v>
      </c>
      <c r="B111" s="174" t="s">
        <v>99</v>
      </c>
      <c r="C111" s="161">
        <v>15020068.789999999</v>
      </c>
      <c r="D111" s="161">
        <v>101561.35</v>
      </c>
      <c r="E111" s="162">
        <v>16600.13</v>
      </c>
      <c r="F111" s="161">
        <v>84961.22</v>
      </c>
      <c r="G111" s="161">
        <v>15105030.01</v>
      </c>
      <c r="I111" s="82">
        <f t="shared" si="1"/>
        <v>4</v>
      </c>
    </row>
    <row r="112" spans="1:9" ht="15" customHeight="1">
      <c r="A112" s="175">
        <v>13112</v>
      </c>
      <c r="B112" s="174" t="s">
        <v>100</v>
      </c>
      <c r="C112" s="161">
        <v>15020068.789999999</v>
      </c>
      <c r="D112" s="161">
        <v>101561.35</v>
      </c>
      <c r="E112" s="162">
        <v>16600.13</v>
      </c>
      <c r="F112" s="161">
        <v>84961.22</v>
      </c>
      <c r="G112" s="161">
        <v>15105030.01</v>
      </c>
      <c r="I112" s="82">
        <f t="shared" si="1"/>
        <v>5</v>
      </c>
    </row>
    <row r="113" spans="1:9" ht="15" customHeight="1">
      <c r="A113" s="175">
        <v>131129</v>
      </c>
      <c r="B113" s="174" t="s">
        <v>46</v>
      </c>
      <c r="C113" s="161">
        <v>15020068.789999999</v>
      </c>
      <c r="D113" s="161">
        <v>101561.35</v>
      </c>
      <c r="E113" s="162">
        <v>16600.13</v>
      </c>
      <c r="F113" s="161">
        <v>84961.22</v>
      </c>
      <c r="G113" s="161">
        <v>15105030.01</v>
      </c>
      <c r="I113" s="82">
        <f t="shared" si="1"/>
        <v>6</v>
      </c>
    </row>
    <row r="114" spans="1:9" ht="15" customHeight="1">
      <c r="A114" s="175">
        <v>131129011000001</v>
      </c>
      <c r="B114" s="174" t="s">
        <v>101</v>
      </c>
      <c r="C114" s="161">
        <v>14414299.16</v>
      </c>
      <c r="D114" s="161">
        <v>101561.35</v>
      </c>
      <c r="E114" s="162">
        <v>0</v>
      </c>
      <c r="F114" s="161">
        <v>101561.35</v>
      </c>
      <c r="G114" s="161">
        <v>14515860.51</v>
      </c>
      <c r="I114" s="82">
        <f t="shared" si="1"/>
        <v>15</v>
      </c>
    </row>
    <row r="115" spans="1:9" ht="15" customHeight="1">
      <c r="A115" s="175">
        <v>131129012000001</v>
      </c>
      <c r="B115" s="174" t="s">
        <v>102</v>
      </c>
      <c r="C115" s="161">
        <v>605769.63</v>
      </c>
      <c r="D115" s="161">
        <v>0</v>
      </c>
      <c r="E115" s="162">
        <v>16600.13</v>
      </c>
      <c r="F115" s="161">
        <v>-16600.13</v>
      </c>
      <c r="G115" s="161">
        <v>589169.5</v>
      </c>
      <c r="I115" s="82">
        <f t="shared" si="1"/>
        <v>15</v>
      </c>
    </row>
    <row r="116" spans="1:9" ht="15" customHeight="1">
      <c r="A116" s="175">
        <v>1312</v>
      </c>
      <c r="B116" s="174" t="s">
        <v>43</v>
      </c>
      <c r="C116" s="161">
        <v>53553435.990000002</v>
      </c>
      <c r="D116" s="161">
        <v>410966.53</v>
      </c>
      <c r="E116" s="162">
        <v>60330.32</v>
      </c>
      <c r="F116" s="161">
        <v>350636.21</v>
      </c>
      <c r="G116" s="161">
        <v>53904072.200000003</v>
      </c>
      <c r="I116" s="82">
        <f t="shared" si="1"/>
        <v>4</v>
      </c>
    </row>
    <row r="117" spans="1:9" ht="15" customHeight="1">
      <c r="A117" s="175">
        <v>13122</v>
      </c>
      <c r="B117" s="174" t="s">
        <v>100</v>
      </c>
      <c r="C117" s="161">
        <v>53553435.990000002</v>
      </c>
      <c r="D117" s="161">
        <v>410966.53</v>
      </c>
      <c r="E117" s="162">
        <v>60330.32</v>
      </c>
      <c r="F117" s="161">
        <v>350636.21</v>
      </c>
      <c r="G117" s="161">
        <v>53904072.200000003</v>
      </c>
      <c r="I117" s="82">
        <f t="shared" si="1"/>
        <v>5</v>
      </c>
    </row>
    <row r="118" spans="1:9" ht="15" customHeight="1">
      <c r="A118" s="175">
        <v>131229</v>
      </c>
      <c r="B118" s="174" t="s">
        <v>100</v>
      </c>
      <c r="C118" s="161">
        <v>53553435.990000002</v>
      </c>
      <c r="D118" s="161">
        <v>410966.53</v>
      </c>
      <c r="E118" s="162">
        <v>60330.32</v>
      </c>
      <c r="F118" s="161">
        <v>350636.21</v>
      </c>
      <c r="G118" s="161">
        <v>53904072.200000003</v>
      </c>
      <c r="I118" s="82">
        <f t="shared" si="1"/>
        <v>6</v>
      </c>
    </row>
    <row r="119" spans="1:9" ht="15" customHeight="1">
      <c r="A119" s="175">
        <v>13122901</v>
      </c>
      <c r="B119" s="174" t="s">
        <v>47</v>
      </c>
      <c r="C119" s="161">
        <v>53553435.990000002</v>
      </c>
      <c r="D119" s="161">
        <v>410966.53</v>
      </c>
      <c r="E119" s="162">
        <v>60330.32</v>
      </c>
      <c r="F119" s="161">
        <v>350636.21</v>
      </c>
      <c r="G119" s="161">
        <v>53904072.200000003</v>
      </c>
      <c r="I119" s="82">
        <f t="shared" si="1"/>
        <v>8</v>
      </c>
    </row>
    <row r="120" spans="1:9" ht="15" customHeight="1">
      <c r="A120" s="175">
        <v>131229011</v>
      </c>
      <c r="B120" s="174" t="s">
        <v>40</v>
      </c>
      <c r="C120" s="161">
        <v>50144679.990000002</v>
      </c>
      <c r="D120" s="161">
        <v>410966.53</v>
      </c>
      <c r="E120" s="162">
        <v>0</v>
      </c>
      <c r="F120" s="161">
        <v>410966.53</v>
      </c>
      <c r="G120" s="161">
        <v>50555646.520000003</v>
      </c>
      <c r="I120" s="82">
        <f t="shared" si="1"/>
        <v>9</v>
      </c>
    </row>
    <row r="121" spans="1:9" ht="15" customHeight="1">
      <c r="A121" s="175">
        <v>131229011000002</v>
      </c>
      <c r="B121" s="174" t="s">
        <v>101</v>
      </c>
      <c r="C121" s="161">
        <v>50144679.990000002</v>
      </c>
      <c r="D121" s="161">
        <v>410966.53</v>
      </c>
      <c r="E121" s="162">
        <v>0</v>
      </c>
      <c r="F121" s="161">
        <v>410966.53</v>
      </c>
      <c r="G121" s="161">
        <v>50555646.520000003</v>
      </c>
      <c r="I121" s="82">
        <f t="shared" si="1"/>
        <v>15</v>
      </c>
    </row>
    <row r="122" spans="1:9" ht="15" customHeight="1">
      <c r="A122" s="175">
        <v>131229012</v>
      </c>
      <c r="B122" s="174" t="s">
        <v>42</v>
      </c>
      <c r="C122" s="161">
        <v>3408756</v>
      </c>
      <c r="D122" s="161">
        <v>0</v>
      </c>
      <c r="E122" s="162">
        <v>60330.32</v>
      </c>
      <c r="F122" s="161">
        <v>-60330.32</v>
      </c>
      <c r="G122" s="161">
        <v>3348425.68</v>
      </c>
      <c r="I122" s="82">
        <f t="shared" si="1"/>
        <v>9</v>
      </c>
    </row>
    <row r="123" spans="1:9" ht="15" customHeight="1">
      <c r="A123" s="175">
        <v>131229012000002</v>
      </c>
      <c r="B123" s="174" t="s">
        <v>102</v>
      </c>
      <c r="C123" s="161">
        <v>3408756</v>
      </c>
      <c r="D123" s="161">
        <v>0</v>
      </c>
      <c r="E123" s="162">
        <v>60330.32</v>
      </c>
      <c r="F123" s="161">
        <v>-60330.32</v>
      </c>
      <c r="G123" s="161">
        <v>3348425.68</v>
      </c>
      <c r="I123" s="82">
        <f t="shared" si="1"/>
        <v>15</v>
      </c>
    </row>
    <row r="124" spans="1:9" ht="15" customHeight="1">
      <c r="A124" s="175">
        <v>1316</v>
      </c>
      <c r="B124" s="174" t="s">
        <v>103</v>
      </c>
      <c r="C124" s="161">
        <v>14278456.6</v>
      </c>
      <c r="D124" s="161">
        <v>13892713.1</v>
      </c>
      <c r="E124" s="162">
        <v>14408480.609999999</v>
      </c>
      <c r="F124" s="161">
        <v>-515767.51</v>
      </c>
      <c r="G124" s="161">
        <v>13762689.09</v>
      </c>
      <c r="I124" s="82">
        <f t="shared" si="1"/>
        <v>4</v>
      </c>
    </row>
    <row r="125" spans="1:9" ht="15" customHeight="1">
      <c r="A125" s="175">
        <v>13161</v>
      </c>
      <c r="B125" s="174" t="s">
        <v>104</v>
      </c>
      <c r="C125" s="161">
        <v>14278456.6</v>
      </c>
      <c r="D125" s="161">
        <v>13892713.1</v>
      </c>
      <c r="E125" s="162">
        <v>14408480.609999999</v>
      </c>
      <c r="F125" s="161">
        <v>-515767.51</v>
      </c>
      <c r="G125" s="161">
        <v>13762689.09</v>
      </c>
      <c r="I125" s="82">
        <f t="shared" si="1"/>
        <v>5</v>
      </c>
    </row>
    <row r="126" spans="1:9" ht="15" customHeight="1">
      <c r="A126" s="175">
        <v>131618</v>
      </c>
      <c r="B126" s="174" t="s">
        <v>105</v>
      </c>
      <c r="C126" s="161">
        <v>6694260.3099999996</v>
      </c>
      <c r="D126" s="161">
        <v>6305804.6200000001</v>
      </c>
      <c r="E126" s="162">
        <v>6786722.8899999997</v>
      </c>
      <c r="F126" s="161">
        <v>-480918.27</v>
      </c>
      <c r="G126" s="161">
        <v>6213342.04</v>
      </c>
      <c r="I126" s="82">
        <f t="shared" si="1"/>
        <v>6</v>
      </c>
    </row>
    <row r="127" spans="1:9" ht="15" customHeight="1">
      <c r="A127" s="175">
        <v>13161801</v>
      </c>
      <c r="B127" s="174" t="s">
        <v>105</v>
      </c>
      <c r="C127" s="161">
        <v>6694260.3099999996</v>
      </c>
      <c r="D127" s="161">
        <v>6305804.6200000001</v>
      </c>
      <c r="E127" s="162">
        <v>6786722.8899999997</v>
      </c>
      <c r="F127" s="161">
        <v>-480918.27</v>
      </c>
      <c r="G127" s="161">
        <v>6213342.04</v>
      </c>
      <c r="I127" s="82">
        <f t="shared" si="1"/>
        <v>8</v>
      </c>
    </row>
    <row r="128" spans="1:9" ht="15" customHeight="1">
      <c r="A128" s="175">
        <v>131618011</v>
      </c>
      <c r="B128" s="174" t="s">
        <v>106</v>
      </c>
      <c r="C128" s="161">
        <v>4922250.2300000004</v>
      </c>
      <c r="D128" s="161">
        <v>4636621.04</v>
      </c>
      <c r="E128" s="162">
        <v>4990237.42</v>
      </c>
      <c r="F128" s="161">
        <v>-353616.38</v>
      </c>
      <c r="G128" s="161">
        <v>4568633.8499999996</v>
      </c>
      <c r="I128" s="82">
        <f t="shared" si="1"/>
        <v>9</v>
      </c>
    </row>
    <row r="129" spans="1:9" ht="15" customHeight="1">
      <c r="A129" s="175">
        <v>131618011000001</v>
      </c>
      <c r="B129" s="174" t="s">
        <v>107</v>
      </c>
      <c r="C129" s="161">
        <v>4922250.2300000004</v>
      </c>
      <c r="D129" s="161">
        <v>4636621.04</v>
      </c>
      <c r="E129" s="162">
        <v>4990237.42</v>
      </c>
      <c r="F129" s="161">
        <v>-353616.38</v>
      </c>
      <c r="G129" s="161">
        <v>4568633.8499999996</v>
      </c>
      <c r="I129" s="82">
        <f t="shared" si="1"/>
        <v>15</v>
      </c>
    </row>
    <row r="130" spans="1:9" ht="15" customHeight="1">
      <c r="A130" s="175">
        <v>131618012</v>
      </c>
      <c r="B130" s="174" t="s">
        <v>108</v>
      </c>
      <c r="C130" s="161">
        <v>1772010.08</v>
      </c>
      <c r="D130" s="161">
        <v>1669183.58</v>
      </c>
      <c r="E130" s="162">
        <v>1796485.47</v>
      </c>
      <c r="F130" s="161">
        <v>-127301.89</v>
      </c>
      <c r="G130" s="161">
        <v>1644708.19</v>
      </c>
      <c r="I130" s="82">
        <f t="shared" si="1"/>
        <v>9</v>
      </c>
    </row>
    <row r="131" spans="1:9" ht="15" customHeight="1">
      <c r="A131" s="175">
        <v>131618012000001</v>
      </c>
      <c r="B131" s="174" t="s">
        <v>109</v>
      </c>
      <c r="C131" s="161">
        <v>1772010.08</v>
      </c>
      <c r="D131" s="161">
        <v>1669183.58</v>
      </c>
      <c r="E131" s="162">
        <v>1796485.47</v>
      </c>
      <c r="F131" s="161">
        <v>-127301.89</v>
      </c>
      <c r="G131" s="161">
        <v>1644708.19</v>
      </c>
      <c r="I131" s="82">
        <f t="shared" ref="I131:I194" si="2">LEN(A131)</f>
        <v>15</v>
      </c>
    </row>
    <row r="132" spans="1:9" ht="15" customHeight="1">
      <c r="A132" s="175">
        <v>131619</v>
      </c>
      <c r="B132" s="174" t="s">
        <v>104</v>
      </c>
      <c r="C132" s="161">
        <v>7584196.29</v>
      </c>
      <c r="D132" s="161">
        <v>7586908.4800000004</v>
      </c>
      <c r="E132" s="162">
        <v>7621757.7199999997</v>
      </c>
      <c r="F132" s="161">
        <v>-34849.24</v>
      </c>
      <c r="G132" s="161">
        <v>7549347.0499999998</v>
      </c>
      <c r="I132" s="82">
        <f t="shared" si="2"/>
        <v>6</v>
      </c>
    </row>
    <row r="133" spans="1:9" ht="15" customHeight="1">
      <c r="A133" s="175">
        <v>13161901</v>
      </c>
      <c r="B133" s="174" t="s">
        <v>110</v>
      </c>
      <c r="C133" s="161">
        <v>7584196.29</v>
      </c>
      <c r="D133" s="161">
        <v>7586908.4800000004</v>
      </c>
      <c r="E133" s="162">
        <v>7621757.7199999997</v>
      </c>
      <c r="F133" s="161">
        <v>-34849.24</v>
      </c>
      <c r="G133" s="161">
        <v>7549347.0499999998</v>
      </c>
      <c r="I133" s="82">
        <f t="shared" si="2"/>
        <v>8</v>
      </c>
    </row>
    <row r="134" spans="1:9" ht="15" customHeight="1">
      <c r="A134" s="175">
        <v>131619011</v>
      </c>
      <c r="B134" s="174" t="s">
        <v>111</v>
      </c>
      <c r="C134" s="161">
        <v>5576614.9199999999</v>
      </c>
      <c r="D134" s="161">
        <v>5578609.1799999997</v>
      </c>
      <c r="E134" s="162">
        <v>5604233.6200000001</v>
      </c>
      <c r="F134" s="161">
        <v>-25624.44</v>
      </c>
      <c r="G134" s="161">
        <v>5550990.4800000004</v>
      </c>
      <c r="I134" s="82">
        <f t="shared" si="2"/>
        <v>9</v>
      </c>
    </row>
    <row r="135" spans="1:9" ht="15" customHeight="1">
      <c r="A135" s="175">
        <v>131619011000001</v>
      </c>
      <c r="B135" s="174" t="s">
        <v>112</v>
      </c>
      <c r="C135" s="161">
        <v>5576614.9199999999</v>
      </c>
      <c r="D135" s="161">
        <v>5578609.1799999997</v>
      </c>
      <c r="E135" s="162">
        <v>5604233.6200000001</v>
      </c>
      <c r="F135" s="161">
        <v>-25624.44</v>
      </c>
      <c r="G135" s="161">
        <v>5550990.4800000004</v>
      </c>
      <c r="I135" s="82">
        <f t="shared" si="2"/>
        <v>15</v>
      </c>
    </row>
    <row r="136" spans="1:9" ht="15" customHeight="1">
      <c r="A136" s="175">
        <v>131619012</v>
      </c>
      <c r="B136" s="174" t="s">
        <v>113</v>
      </c>
      <c r="C136" s="161">
        <v>2007581.37</v>
      </c>
      <c r="D136" s="161">
        <v>2008299.3</v>
      </c>
      <c r="E136" s="162">
        <v>2017524.1</v>
      </c>
      <c r="F136" s="161">
        <v>-9224.7999999999993</v>
      </c>
      <c r="G136" s="161">
        <v>1998356.57</v>
      </c>
      <c r="I136" s="82">
        <f t="shared" si="2"/>
        <v>9</v>
      </c>
    </row>
    <row r="137" spans="1:9" ht="15" customHeight="1">
      <c r="A137" s="175">
        <v>131619012000001</v>
      </c>
      <c r="B137" s="174" t="s">
        <v>114</v>
      </c>
      <c r="C137" s="161">
        <v>2007581.37</v>
      </c>
      <c r="D137" s="161">
        <v>2008299.3</v>
      </c>
      <c r="E137" s="162">
        <v>2017524.1</v>
      </c>
      <c r="F137" s="161">
        <v>-9224.7999999999993</v>
      </c>
      <c r="G137" s="161">
        <v>1998356.57</v>
      </c>
      <c r="I137" s="82">
        <f t="shared" si="2"/>
        <v>15</v>
      </c>
    </row>
    <row r="138" spans="1:9" ht="15" customHeight="1">
      <c r="A138" s="175">
        <v>1317</v>
      </c>
      <c r="B138" s="174" t="s">
        <v>115</v>
      </c>
      <c r="C138" s="161">
        <v>0</v>
      </c>
      <c r="D138" s="161">
        <v>19026.32</v>
      </c>
      <c r="E138" s="162">
        <v>0</v>
      </c>
      <c r="F138" s="161">
        <v>19026.32</v>
      </c>
      <c r="G138" s="161">
        <v>19026.32</v>
      </c>
      <c r="I138" s="82">
        <f t="shared" si="2"/>
        <v>4</v>
      </c>
    </row>
    <row r="139" spans="1:9" ht="15" customHeight="1">
      <c r="A139" s="175">
        <v>13171</v>
      </c>
      <c r="B139" s="174" t="s">
        <v>115</v>
      </c>
      <c r="C139" s="161">
        <v>0</v>
      </c>
      <c r="D139" s="161">
        <v>19026.32</v>
      </c>
      <c r="E139" s="162">
        <v>0</v>
      </c>
      <c r="F139" s="161">
        <v>19026.32</v>
      </c>
      <c r="G139" s="161">
        <v>19026.32</v>
      </c>
      <c r="I139" s="82">
        <f t="shared" si="2"/>
        <v>5</v>
      </c>
    </row>
    <row r="140" spans="1:9" ht="15" customHeight="1">
      <c r="A140" s="175">
        <v>131719</v>
      </c>
      <c r="B140" s="174" t="s">
        <v>115</v>
      </c>
      <c r="C140" s="161">
        <v>0</v>
      </c>
      <c r="D140" s="161">
        <v>19026.32</v>
      </c>
      <c r="E140" s="162">
        <v>0</v>
      </c>
      <c r="F140" s="161">
        <v>19026.32</v>
      </c>
      <c r="G140" s="161">
        <v>19026.32</v>
      </c>
      <c r="I140" s="82">
        <f t="shared" si="2"/>
        <v>6</v>
      </c>
    </row>
    <row r="141" spans="1:9" ht="15" customHeight="1">
      <c r="A141" s="175">
        <v>13171901</v>
      </c>
      <c r="B141" s="174" t="s">
        <v>115</v>
      </c>
      <c r="C141" s="161">
        <v>0</v>
      </c>
      <c r="D141" s="161">
        <v>19026.32</v>
      </c>
      <c r="E141" s="162">
        <v>0</v>
      </c>
      <c r="F141" s="161">
        <v>19026.32</v>
      </c>
      <c r="G141" s="161">
        <v>19026.32</v>
      </c>
      <c r="I141" s="82">
        <f t="shared" si="2"/>
        <v>8</v>
      </c>
    </row>
    <row r="142" spans="1:9" ht="15" customHeight="1">
      <c r="A142" s="175">
        <v>131719013</v>
      </c>
      <c r="B142" s="174" t="s">
        <v>116</v>
      </c>
      <c r="C142" s="161">
        <v>0</v>
      </c>
      <c r="D142" s="161">
        <v>19026.32</v>
      </c>
      <c r="E142" s="162">
        <v>0</v>
      </c>
      <c r="F142" s="161">
        <v>19026.32</v>
      </c>
      <c r="G142" s="161">
        <v>19026.32</v>
      </c>
      <c r="I142" s="82">
        <f t="shared" si="2"/>
        <v>9</v>
      </c>
    </row>
    <row r="143" spans="1:9" ht="15" customHeight="1">
      <c r="A143" s="175">
        <v>131719013000001</v>
      </c>
      <c r="B143" s="174" t="s">
        <v>117</v>
      </c>
      <c r="C143" s="161">
        <v>0</v>
      </c>
      <c r="D143" s="161">
        <v>19026.32</v>
      </c>
      <c r="E143" s="162">
        <v>0</v>
      </c>
      <c r="F143" s="161">
        <v>19026.32</v>
      </c>
      <c r="G143" s="161">
        <v>19026.32</v>
      </c>
      <c r="I143" s="82">
        <f t="shared" si="2"/>
        <v>15</v>
      </c>
    </row>
    <row r="144" spans="1:9" ht="15" customHeight="1">
      <c r="A144" s="175">
        <v>133</v>
      </c>
      <c r="B144" s="174" t="s">
        <v>118</v>
      </c>
      <c r="C144" s="161">
        <v>16704.22</v>
      </c>
      <c r="D144" s="161">
        <v>0</v>
      </c>
      <c r="E144" s="162">
        <v>1861.87</v>
      </c>
      <c r="F144" s="161">
        <v>-1861.87</v>
      </c>
      <c r="G144" s="161">
        <v>14842.35</v>
      </c>
      <c r="I144" s="82">
        <f t="shared" si="2"/>
        <v>3</v>
      </c>
    </row>
    <row r="145" spans="1:9" ht="15" customHeight="1">
      <c r="A145" s="175">
        <v>1332</v>
      </c>
      <c r="B145" s="174" t="s">
        <v>119</v>
      </c>
      <c r="C145" s="161">
        <v>16704.22</v>
      </c>
      <c r="D145" s="161">
        <v>0</v>
      </c>
      <c r="E145" s="162">
        <v>1861.87</v>
      </c>
      <c r="F145" s="161">
        <v>-1861.87</v>
      </c>
      <c r="G145" s="161">
        <v>14842.35</v>
      </c>
      <c r="I145" s="82">
        <f t="shared" si="2"/>
        <v>4</v>
      </c>
    </row>
    <row r="146" spans="1:9" ht="15" customHeight="1">
      <c r="A146" s="175">
        <v>13321</v>
      </c>
      <c r="B146" s="174" t="s">
        <v>120</v>
      </c>
      <c r="C146" s="161">
        <v>10027.52</v>
      </c>
      <c r="D146" s="161">
        <v>0</v>
      </c>
      <c r="E146" s="162">
        <v>604.19000000000005</v>
      </c>
      <c r="F146" s="161">
        <v>-604.19000000000005</v>
      </c>
      <c r="G146" s="161">
        <v>9423.33</v>
      </c>
      <c r="I146" s="82">
        <f t="shared" si="2"/>
        <v>5</v>
      </c>
    </row>
    <row r="147" spans="1:9" ht="15" customHeight="1">
      <c r="A147" s="175">
        <v>133219</v>
      </c>
      <c r="B147" s="174" t="s">
        <v>120</v>
      </c>
      <c r="C147" s="161">
        <v>10027.52</v>
      </c>
      <c r="D147" s="161">
        <v>0</v>
      </c>
      <c r="E147" s="162">
        <v>604.19000000000005</v>
      </c>
      <c r="F147" s="161">
        <v>-604.19000000000005</v>
      </c>
      <c r="G147" s="161">
        <v>9423.33</v>
      </c>
      <c r="I147" s="82">
        <f t="shared" si="2"/>
        <v>6</v>
      </c>
    </row>
    <row r="148" spans="1:9" ht="15" customHeight="1">
      <c r="A148" s="175">
        <v>13321901</v>
      </c>
      <c r="B148" s="174" t="s">
        <v>121</v>
      </c>
      <c r="C148" s="161">
        <v>95578.6</v>
      </c>
      <c r="D148" s="161">
        <v>0</v>
      </c>
      <c r="E148" s="162">
        <v>0</v>
      </c>
      <c r="F148" s="161">
        <v>0</v>
      </c>
      <c r="G148" s="161">
        <v>95578.6</v>
      </c>
      <c r="I148" s="82">
        <f t="shared" si="2"/>
        <v>8</v>
      </c>
    </row>
    <row r="149" spans="1:9" ht="15" customHeight="1">
      <c r="A149" s="175">
        <v>133219012</v>
      </c>
      <c r="B149" s="174" t="s">
        <v>122</v>
      </c>
      <c r="C149" s="161">
        <v>95578.6</v>
      </c>
      <c r="D149" s="161">
        <v>0</v>
      </c>
      <c r="E149" s="162">
        <v>0</v>
      </c>
      <c r="F149" s="161">
        <v>0</v>
      </c>
      <c r="G149" s="161">
        <v>95578.6</v>
      </c>
      <c r="I149" s="82">
        <f t="shared" si="2"/>
        <v>9</v>
      </c>
    </row>
    <row r="150" spans="1:9" ht="15" customHeight="1">
      <c r="A150" s="175">
        <v>133219012000001</v>
      </c>
      <c r="B150" s="174" t="s">
        <v>123</v>
      </c>
      <c r="C150" s="161">
        <v>95578.6</v>
      </c>
      <c r="D150" s="161">
        <v>0</v>
      </c>
      <c r="E150" s="162">
        <v>0</v>
      </c>
      <c r="F150" s="161">
        <v>0</v>
      </c>
      <c r="G150" s="161">
        <v>95578.6</v>
      </c>
      <c r="I150" s="82">
        <f t="shared" si="2"/>
        <v>15</v>
      </c>
    </row>
    <row r="151" spans="1:9" ht="15" customHeight="1">
      <c r="A151" s="175">
        <v>13321903</v>
      </c>
      <c r="B151" s="174" t="s">
        <v>124</v>
      </c>
      <c r="C151" s="161">
        <v>-85551.08</v>
      </c>
      <c r="D151" s="161">
        <v>0</v>
      </c>
      <c r="E151" s="162">
        <v>604.19000000000005</v>
      </c>
      <c r="F151" s="161">
        <v>-604.19000000000005</v>
      </c>
      <c r="G151" s="161">
        <v>-86155.27</v>
      </c>
      <c r="I151" s="82">
        <f t="shared" si="2"/>
        <v>8</v>
      </c>
    </row>
    <row r="152" spans="1:9" ht="15" customHeight="1">
      <c r="A152" s="175">
        <v>133219032</v>
      </c>
      <c r="B152" s="174" t="s">
        <v>122</v>
      </c>
      <c r="C152" s="161">
        <v>-85551.08</v>
      </c>
      <c r="D152" s="161">
        <v>0</v>
      </c>
      <c r="E152" s="162">
        <v>604.19000000000005</v>
      </c>
      <c r="F152" s="161">
        <v>-604.19000000000005</v>
      </c>
      <c r="G152" s="161">
        <v>-86155.27</v>
      </c>
      <c r="I152" s="82">
        <f t="shared" si="2"/>
        <v>9</v>
      </c>
    </row>
    <row r="153" spans="1:9" ht="15" customHeight="1">
      <c r="A153" s="175">
        <v>133219032000001</v>
      </c>
      <c r="B153" s="174" t="s">
        <v>124</v>
      </c>
      <c r="C153" s="161">
        <v>-85551.08</v>
      </c>
      <c r="D153" s="161">
        <v>0</v>
      </c>
      <c r="E153" s="162">
        <v>604.19000000000005</v>
      </c>
      <c r="F153" s="161">
        <v>-604.19000000000005</v>
      </c>
      <c r="G153" s="161">
        <v>-86155.27</v>
      </c>
      <c r="I153" s="82">
        <f t="shared" si="2"/>
        <v>15</v>
      </c>
    </row>
    <row r="154" spans="1:9" ht="15" customHeight="1">
      <c r="A154" s="175">
        <v>13322</v>
      </c>
      <c r="B154" s="174" t="s">
        <v>125</v>
      </c>
      <c r="C154" s="161">
        <v>6676.7</v>
      </c>
      <c r="D154" s="161">
        <v>0</v>
      </c>
      <c r="E154" s="162">
        <v>1257.68</v>
      </c>
      <c r="F154" s="161">
        <v>-1257.68</v>
      </c>
      <c r="G154" s="161">
        <v>5419.02</v>
      </c>
      <c r="I154" s="82">
        <f t="shared" si="2"/>
        <v>5</v>
      </c>
    </row>
    <row r="155" spans="1:9" ht="15" customHeight="1">
      <c r="A155" s="175">
        <v>133229</v>
      </c>
      <c r="B155" s="174" t="s">
        <v>125</v>
      </c>
      <c r="C155" s="161">
        <v>6676.7</v>
      </c>
      <c r="D155" s="161">
        <v>0</v>
      </c>
      <c r="E155" s="162">
        <v>1257.68</v>
      </c>
      <c r="F155" s="161">
        <v>-1257.68</v>
      </c>
      <c r="G155" s="161">
        <v>5419.02</v>
      </c>
      <c r="I155" s="82">
        <f t="shared" si="2"/>
        <v>6</v>
      </c>
    </row>
    <row r="156" spans="1:9" ht="15" customHeight="1">
      <c r="A156" s="175">
        <v>13322901</v>
      </c>
      <c r="B156" s="174" t="s">
        <v>121</v>
      </c>
      <c r="C156" s="161">
        <v>1116084.06</v>
      </c>
      <c r="D156" s="161">
        <v>0</v>
      </c>
      <c r="E156" s="162">
        <v>0</v>
      </c>
      <c r="F156" s="161">
        <v>0</v>
      </c>
      <c r="G156" s="161">
        <v>1116084.06</v>
      </c>
      <c r="I156" s="82">
        <f t="shared" si="2"/>
        <v>8</v>
      </c>
    </row>
    <row r="157" spans="1:9" ht="15" customHeight="1">
      <c r="A157" s="175">
        <v>133229011</v>
      </c>
      <c r="B157" s="174" t="s">
        <v>119</v>
      </c>
      <c r="C157" s="161">
        <v>141828.04</v>
      </c>
      <c r="D157" s="161">
        <v>0</v>
      </c>
      <c r="E157" s="162">
        <v>0</v>
      </c>
      <c r="F157" s="161">
        <v>0</v>
      </c>
      <c r="G157" s="161">
        <v>141828.04</v>
      </c>
      <c r="I157" s="82">
        <f t="shared" si="2"/>
        <v>9</v>
      </c>
    </row>
    <row r="158" spans="1:9" ht="15" customHeight="1">
      <c r="A158" s="175">
        <v>133229011000001</v>
      </c>
      <c r="B158" s="174" t="s">
        <v>126</v>
      </c>
      <c r="C158" s="161">
        <v>141828.04</v>
      </c>
      <c r="D158" s="161">
        <v>0</v>
      </c>
      <c r="E158" s="162">
        <v>0</v>
      </c>
      <c r="F158" s="161">
        <v>0</v>
      </c>
      <c r="G158" s="161">
        <v>141828.04</v>
      </c>
      <c r="I158" s="82">
        <f t="shared" si="2"/>
        <v>15</v>
      </c>
    </row>
    <row r="159" spans="1:9" ht="15" customHeight="1">
      <c r="A159" s="175">
        <v>133229012</v>
      </c>
      <c r="B159" s="174" t="s">
        <v>122</v>
      </c>
      <c r="C159" s="161">
        <v>94855.5</v>
      </c>
      <c r="D159" s="161">
        <v>0</v>
      </c>
      <c r="E159" s="162">
        <v>0</v>
      </c>
      <c r="F159" s="161">
        <v>0</v>
      </c>
      <c r="G159" s="161">
        <v>94855.5</v>
      </c>
      <c r="I159" s="82">
        <f t="shared" si="2"/>
        <v>9</v>
      </c>
    </row>
    <row r="160" spans="1:9" ht="15" customHeight="1">
      <c r="A160" s="175">
        <v>133229012000001</v>
      </c>
      <c r="B160" s="174" t="s">
        <v>123</v>
      </c>
      <c r="C160" s="161">
        <v>94855.5</v>
      </c>
      <c r="D160" s="161">
        <v>0</v>
      </c>
      <c r="E160" s="162">
        <v>0</v>
      </c>
      <c r="F160" s="161">
        <v>0</v>
      </c>
      <c r="G160" s="161">
        <v>94855.5</v>
      </c>
      <c r="I160" s="82">
        <f t="shared" si="2"/>
        <v>15</v>
      </c>
    </row>
    <row r="161" spans="1:9" ht="15" customHeight="1">
      <c r="A161" s="175">
        <v>133229013</v>
      </c>
      <c r="B161" s="174" t="s">
        <v>127</v>
      </c>
      <c r="C161" s="161">
        <v>612029.47</v>
      </c>
      <c r="D161" s="161">
        <v>0</v>
      </c>
      <c r="E161" s="162">
        <v>0</v>
      </c>
      <c r="F161" s="161">
        <v>0</v>
      </c>
      <c r="G161" s="161">
        <v>612029.47</v>
      </c>
      <c r="I161" s="82">
        <f t="shared" si="2"/>
        <v>9</v>
      </c>
    </row>
    <row r="162" spans="1:9" ht="15" customHeight="1">
      <c r="A162" s="175">
        <v>133229013000001</v>
      </c>
      <c r="B162" s="174" t="s">
        <v>127</v>
      </c>
      <c r="C162" s="161">
        <v>612029.47</v>
      </c>
      <c r="D162" s="161">
        <v>0</v>
      </c>
      <c r="E162" s="162">
        <v>0</v>
      </c>
      <c r="F162" s="161">
        <v>0</v>
      </c>
      <c r="G162" s="161">
        <v>612029.47</v>
      </c>
      <c r="I162" s="82">
        <f t="shared" si="2"/>
        <v>15</v>
      </c>
    </row>
    <row r="163" spans="1:9" ht="15" customHeight="1">
      <c r="A163" s="175">
        <v>133229014</v>
      </c>
      <c r="B163" s="174" t="s">
        <v>128</v>
      </c>
      <c r="C163" s="161">
        <v>267371.05</v>
      </c>
      <c r="D163" s="161">
        <v>0</v>
      </c>
      <c r="E163" s="162">
        <v>0</v>
      </c>
      <c r="F163" s="161">
        <v>0</v>
      </c>
      <c r="G163" s="161">
        <v>267371.05</v>
      </c>
      <c r="I163" s="82">
        <f t="shared" si="2"/>
        <v>9</v>
      </c>
    </row>
    <row r="164" spans="1:9" ht="15" customHeight="1">
      <c r="A164" s="175">
        <v>133229014000001</v>
      </c>
      <c r="B164" s="174" t="s">
        <v>129</v>
      </c>
      <c r="C164" s="161">
        <v>267371.05</v>
      </c>
      <c r="D164" s="161">
        <v>0</v>
      </c>
      <c r="E164" s="162">
        <v>0</v>
      </c>
      <c r="F164" s="161">
        <v>0</v>
      </c>
      <c r="G164" s="161">
        <v>267371.05</v>
      </c>
      <c r="I164" s="82">
        <f t="shared" si="2"/>
        <v>15</v>
      </c>
    </row>
    <row r="165" spans="1:9" ht="15" customHeight="1">
      <c r="A165" s="175">
        <v>13322903</v>
      </c>
      <c r="B165" s="174" t="s">
        <v>124</v>
      </c>
      <c r="C165" s="161">
        <v>-1109407.3600000001</v>
      </c>
      <c r="D165" s="161">
        <v>0</v>
      </c>
      <c r="E165" s="162">
        <v>1257.68</v>
      </c>
      <c r="F165" s="161">
        <v>-1257.68</v>
      </c>
      <c r="G165" s="161">
        <v>-1110665.04</v>
      </c>
      <c r="I165" s="82">
        <f t="shared" si="2"/>
        <v>8</v>
      </c>
    </row>
    <row r="166" spans="1:9" ht="15" customHeight="1">
      <c r="A166" s="175">
        <v>133229031</v>
      </c>
      <c r="B166" s="174" t="s">
        <v>119</v>
      </c>
      <c r="C166" s="161">
        <v>-139071.93</v>
      </c>
      <c r="D166" s="161">
        <v>0</v>
      </c>
      <c r="E166" s="162">
        <v>343.1</v>
      </c>
      <c r="F166" s="161">
        <v>-343.1</v>
      </c>
      <c r="G166" s="161">
        <v>-139415.03</v>
      </c>
      <c r="I166" s="82">
        <f t="shared" si="2"/>
        <v>9</v>
      </c>
    </row>
    <row r="167" spans="1:9" ht="15" customHeight="1">
      <c r="A167" s="175">
        <v>133229031000001</v>
      </c>
      <c r="B167" s="174" t="s">
        <v>124</v>
      </c>
      <c r="C167" s="161">
        <v>-139071.93</v>
      </c>
      <c r="D167" s="161">
        <v>0</v>
      </c>
      <c r="E167" s="162">
        <v>343.1</v>
      </c>
      <c r="F167" s="161">
        <v>-343.1</v>
      </c>
      <c r="G167" s="161">
        <v>-139415.03</v>
      </c>
      <c r="I167" s="82">
        <f t="shared" si="2"/>
        <v>15</v>
      </c>
    </row>
    <row r="168" spans="1:9" ht="15" customHeight="1">
      <c r="A168" s="175">
        <v>133229032</v>
      </c>
      <c r="B168" s="174" t="s">
        <v>122</v>
      </c>
      <c r="C168" s="161">
        <v>-93237.19</v>
      </c>
      <c r="D168" s="161">
        <v>0</v>
      </c>
      <c r="E168" s="162">
        <v>415.82</v>
      </c>
      <c r="F168" s="161">
        <v>-415.82</v>
      </c>
      <c r="G168" s="161">
        <v>-93653.01</v>
      </c>
      <c r="I168" s="82">
        <f t="shared" si="2"/>
        <v>9</v>
      </c>
    </row>
    <row r="169" spans="1:9" ht="15" customHeight="1">
      <c r="A169" s="175">
        <v>133229032000001</v>
      </c>
      <c r="B169" s="174" t="s">
        <v>124</v>
      </c>
      <c r="C169" s="161">
        <v>-93237.19</v>
      </c>
      <c r="D169" s="161">
        <v>0</v>
      </c>
      <c r="E169" s="162">
        <v>415.82</v>
      </c>
      <c r="F169" s="161">
        <v>-415.82</v>
      </c>
      <c r="G169" s="161">
        <v>-93653.01</v>
      </c>
      <c r="I169" s="82">
        <f t="shared" si="2"/>
        <v>15</v>
      </c>
    </row>
    <row r="170" spans="1:9" ht="15" customHeight="1">
      <c r="A170" s="175">
        <v>133229033</v>
      </c>
      <c r="B170" s="174" t="s">
        <v>127</v>
      </c>
      <c r="C170" s="161">
        <v>-609727.18999999994</v>
      </c>
      <c r="D170" s="161">
        <v>0</v>
      </c>
      <c r="E170" s="162">
        <v>498.76</v>
      </c>
      <c r="F170" s="161">
        <v>-498.76</v>
      </c>
      <c r="G170" s="161">
        <v>-610225.94999999995</v>
      </c>
      <c r="I170" s="82">
        <f t="shared" si="2"/>
        <v>9</v>
      </c>
    </row>
    <row r="171" spans="1:9" ht="15" customHeight="1">
      <c r="A171" s="175">
        <v>133229033000001</v>
      </c>
      <c r="B171" s="174" t="s">
        <v>124</v>
      </c>
      <c r="C171" s="161">
        <v>-609727.18999999994</v>
      </c>
      <c r="D171" s="161">
        <v>0</v>
      </c>
      <c r="E171" s="162">
        <v>498.76</v>
      </c>
      <c r="F171" s="161">
        <v>-498.76</v>
      </c>
      <c r="G171" s="161">
        <v>-610225.94999999995</v>
      </c>
      <c r="I171" s="82">
        <f t="shared" si="2"/>
        <v>15</v>
      </c>
    </row>
    <row r="172" spans="1:9" ht="15" customHeight="1">
      <c r="A172" s="175">
        <v>133229034</v>
      </c>
      <c r="B172" s="174" t="s">
        <v>128</v>
      </c>
      <c r="C172" s="161">
        <v>-267371.05</v>
      </c>
      <c r="D172" s="161">
        <v>0</v>
      </c>
      <c r="E172" s="162">
        <v>0</v>
      </c>
      <c r="F172" s="161">
        <v>0</v>
      </c>
      <c r="G172" s="161">
        <v>-267371.05</v>
      </c>
      <c r="I172" s="82">
        <f t="shared" si="2"/>
        <v>9</v>
      </c>
    </row>
    <row r="173" spans="1:9" ht="15" customHeight="1">
      <c r="A173" s="175">
        <v>133229034000001</v>
      </c>
      <c r="B173" s="174" t="s">
        <v>124</v>
      </c>
      <c r="C173" s="161">
        <v>-267371.05</v>
      </c>
      <c r="D173" s="161">
        <v>0</v>
      </c>
      <c r="E173" s="162">
        <v>0</v>
      </c>
      <c r="F173" s="161">
        <v>0</v>
      </c>
      <c r="G173" s="161">
        <v>-267371.05</v>
      </c>
      <c r="I173" s="82">
        <f t="shared" si="2"/>
        <v>15</v>
      </c>
    </row>
    <row r="174" spans="1:9" ht="15" customHeight="1">
      <c r="A174" s="175">
        <v>134</v>
      </c>
      <c r="B174" s="174" t="s">
        <v>130</v>
      </c>
      <c r="C174" s="161">
        <v>653360.30000000005</v>
      </c>
      <c r="D174" s="161">
        <v>0</v>
      </c>
      <c r="E174" s="162">
        <v>32324.13</v>
      </c>
      <c r="F174" s="161">
        <v>-32324.13</v>
      </c>
      <c r="G174" s="161">
        <v>621036.17000000004</v>
      </c>
      <c r="I174" s="82">
        <f t="shared" si="2"/>
        <v>3</v>
      </c>
    </row>
    <row r="175" spans="1:9" ht="15" customHeight="1">
      <c r="A175" s="175">
        <v>1341</v>
      </c>
      <c r="B175" s="174" t="s">
        <v>131</v>
      </c>
      <c r="C175" s="161">
        <v>653360.30000000005</v>
      </c>
      <c r="D175" s="161">
        <v>0</v>
      </c>
      <c r="E175" s="162">
        <v>32324.13</v>
      </c>
      <c r="F175" s="161">
        <v>-32324.13</v>
      </c>
      <c r="G175" s="161">
        <v>621036.17000000004</v>
      </c>
      <c r="I175" s="82">
        <f t="shared" si="2"/>
        <v>4</v>
      </c>
    </row>
    <row r="176" spans="1:9" ht="15" customHeight="1">
      <c r="A176" s="175">
        <v>13412</v>
      </c>
      <c r="B176" s="174" t="s">
        <v>132</v>
      </c>
      <c r="C176" s="161">
        <v>653360.30000000005</v>
      </c>
      <c r="D176" s="161">
        <v>0</v>
      </c>
      <c r="E176" s="162">
        <v>32324.13</v>
      </c>
      <c r="F176" s="161">
        <v>-32324.13</v>
      </c>
      <c r="G176" s="161">
        <v>621036.17000000004</v>
      </c>
      <c r="I176" s="82">
        <f t="shared" si="2"/>
        <v>5</v>
      </c>
    </row>
    <row r="177" spans="1:9" ht="15" customHeight="1">
      <c r="A177" s="175">
        <v>134129</v>
      </c>
      <c r="B177" s="174" t="s">
        <v>132</v>
      </c>
      <c r="C177" s="161">
        <v>653360.30000000005</v>
      </c>
      <c r="D177" s="161">
        <v>0</v>
      </c>
      <c r="E177" s="162">
        <v>32324.13</v>
      </c>
      <c r="F177" s="161">
        <v>-32324.13</v>
      </c>
      <c r="G177" s="161">
        <v>621036.17000000004</v>
      </c>
      <c r="I177" s="82">
        <f t="shared" si="2"/>
        <v>6</v>
      </c>
    </row>
    <row r="178" spans="1:9" ht="15" customHeight="1">
      <c r="A178" s="175">
        <v>13412901</v>
      </c>
      <c r="B178" s="174" t="s">
        <v>121</v>
      </c>
      <c r="C178" s="161">
        <v>2097447.4700000002</v>
      </c>
      <c r="D178" s="161">
        <v>0</v>
      </c>
      <c r="E178" s="162">
        <v>0</v>
      </c>
      <c r="F178" s="161">
        <v>0</v>
      </c>
      <c r="G178" s="161">
        <v>2097447.4700000002</v>
      </c>
      <c r="I178" s="82">
        <f t="shared" si="2"/>
        <v>8</v>
      </c>
    </row>
    <row r="179" spans="1:9" ht="15" customHeight="1">
      <c r="A179" s="175">
        <v>134129011</v>
      </c>
      <c r="B179" s="174" t="s">
        <v>133</v>
      </c>
      <c r="C179" s="161">
        <v>2097447.4700000002</v>
      </c>
      <c r="D179" s="161">
        <v>0</v>
      </c>
      <c r="E179" s="162">
        <v>0</v>
      </c>
      <c r="F179" s="161">
        <v>0</v>
      </c>
      <c r="G179" s="161">
        <v>2097447.4700000002</v>
      </c>
      <c r="I179" s="82">
        <f t="shared" si="2"/>
        <v>9</v>
      </c>
    </row>
    <row r="180" spans="1:9" ht="15" customHeight="1">
      <c r="A180" s="175">
        <v>134129011000001</v>
      </c>
      <c r="B180" s="174" t="s">
        <v>133</v>
      </c>
      <c r="C180" s="161">
        <v>963012.63</v>
      </c>
      <c r="D180" s="161">
        <v>0</v>
      </c>
      <c r="E180" s="162">
        <v>0</v>
      </c>
      <c r="F180" s="161">
        <v>0</v>
      </c>
      <c r="G180" s="161">
        <v>963012.63</v>
      </c>
      <c r="I180" s="82">
        <f t="shared" si="2"/>
        <v>15</v>
      </c>
    </row>
    <row r="181" spans="1:9" ht="15" customHeight="1">
      <c r="A181" s="175">
        <v>134129011000002</v>
      </c>
      <c r="B181" s="174" t="s">
        <v>134</v>
      </c>
      <c r="C181" s="161">
        <v>1134434.8400000001</v>
      </c>
      <c r="D181" s="161">
        <v>0</v>
      </c>
      <c r="E181" s="162">
        <v>0</v>
      </c>
      <c r="F181" s="161">
        <v>0</v>
      </c>
      <c r="G181" s="161">
        <v>1134434.8400000001</v>
      </c>
      <c r="I181" s="82">
        <f t="shared" si="2"/>
        <v>15</v>
      </c>
    </row>
    <row r="182" spans="1:9" ht="15" customHeight="1">
      <c r="A182" s="175">
        <v>13412903</v>
      </c>
      <c r="B182" s="174" t="s">
        <v>135</v>
      </c>
      <c r="C182" s="161">
        <v>-1444087.17</v>
      </c>
      <c r="D182" s="161">
        <v>0</v>
      </c>
      <c r="E182" s="162">
        <v>32324.13</v>
      </c>
      <c r="F182" s="161">
        <v>-32324.13</v>
      </c>
      <c r="G182" s="161">
        <v>-1476411.3</v>
      </c>
      <c r="I182" s="82">
        <f t="shared" si="2"/>
        <v>8</v>
      </c>
    </row>
    <row r="183" spans="1:9" ht="15" customHeight="1">
      <c r="A183" s="175">
        <v>134129031</v>
      </c>
      <c r="B183" s="174" t="s">
        <v>136</v>
      </c>
      <c r="C183" s="161">
        <v>-1444087.17</v>
      </c>
      <c r="D183" s="161">
        <v>0</v>
      </c>
      <c r="E183" s="162">
        <v>32324.13</v>
      </c>
      <c r="F183" s="161">
        <v>-32324.13</v>
      </c>
      <c r="G183" s="161">
        <v>-1476411.3</v>
      </c>
      <c r="I183" s="82">
        <f t="shared" si="2"/>
        <v>9</v>
      </c>
    </row>
    <row r="184" spans="1:9" ht="15" customHeight="1">
      <c r="A184" s="175">
        <v>134129031000001</v>
      </c>
      <c r="B184" s="174" t="s">
        <v>136</v>
      </c>
      <c r="C184" s="161">
        <v>-694926.09</v>
      </c>
      <c r="D184" s="161">
        <v>0</v>
      </c>
      <c r="E184" s="162">
        <v>13416.88</v>
      </c>
      <c r="F184" s="161">
        <v>-13416.88</v>
      </c>
      <c r="G184" s="161">
        <v>-708342.97</v>
      </c>
      <c r="I184" s="82">
        <f t="shared" si="2"/>
        <v>15</v>
      </c>
    </row>
    <row r="185" spans="1:9" ht="15" customHeight="1">
      <c r="A185" s="175">
        <v>134129031000002</v>
      </c>
      <c r="B185" s="174" t="s">
        <v>137</v>
      </c>
      <c r="C185" s="161">
        <v>-749161.08</v>
      </c>
      <c r="D185" s="161">
        <v>0</v>
      </c>
      <c r="E185" s="162">
        <v>18907.25</v>
      </c>
      <c r="F185" s="161">
        <v>-18907.25</v>
      </c>
      <c r="G185" s="161">
        <v>-768068.33</v>
      </c>
      <c r="I185" s="82">
        <f t="shared" si="2"/>
        <v>15</v>
      </c>
    </row>
    <row r="186" spans="1:9" ht="15" customHeight="1">
      <c r="A186" s="175">
        <v>2</v>
      </c>
      <c r="B186" s="174" t="s">
        <v>138</v>
      </c>
      <c r="C186" s="161">
        <v>-97376695.090000004</v>
      </c>
      <c r="D186" s="161">
        <v>54498132.200000003</v>
      </c>
      <c r="E186" s="162">
        <v>53380210.030000001</v>
      </c>
      <c r="F186" s="161">
        <v>1117922.17</v>
      </c>
      <c r="G186" s="161">
        <v>-96258772.920000002</v>
      </c>
      <c r="I186" s="82">
        <f t="shared" si="2"/>
        <v>1</v>
      </c>
    </row>
    <row r="187" spans="1:9" ht="15" customHeight="1">
      <c r="A187" s="175">
        <v>21</v>
      </c>
      <c r="B187" s="174" t="s">
        <v>139</v>
      </c>
      <c r="C187" s="161">
        <v>-28989457.890000001</v>
      </c>
      <c r="D187" s="161">
        <v>47373877.890000001</v>
      </c>
      <c r="E187" s="162">
        <v>44496530.329999998</v>
      </c>
      <c r="F187" s="161">
        <v>2877347.56</v>
      </c>
      <c r="G187" s="161">
        <v>-26112110.329999998</v>
      </c>
      <c r="I187" s="82">
        <f t="shared" si="2"/>
        <v>2</v>
      </c>
    </row>
    <row r="188" spans="1:9" ht="15" customHeight="1">
      <c r="A188" s="175">
        <v>211</v>
      </c>
      <c r="B188" s="174" t="s">
        <v>140</v>
      </c>
      <c r="C188" s="161">
        <v>-11455782.220000001</v>
      </c>
      <c r="D188" s="161">
        <v>20356966.07</v>
      </c>
      <c r="E188" s="162">
        <v>20853574.739999998</v>
      </c>
      <c r="F188" s="161">
        <v>-496608.67</v>
      </c>
      <c r="G188" s="161">
        <v>-11952390.890000001</v>
      </c>
      <c r="I188" s="82">
        <f t="shared" si="2"/>
        <v>3</v>
      </c>
    </row>
    <row r="189" spans="1:9" ht="15" customHeight="1">
      <c r="A189" s="175">
        <v>2111</v>
      </c>
      <c r="B189" s="174" t="s">
        <v>141</v>
      </c>
      <c r="C189" s="161">
        <v>-11455782.220000001</v>
      </c>
      <c r="D189" s="161">
        <v>20356966.07</v>
      </c>
      <c r="E189" s="162">
        <v>20853574.739999998</v>
      </c>
      <c r="F189" s="161">
        <v>-496608.67</v>
      </c>
      <c r="G189" s="161">
        <v>-11952390.890000001</v>
      </c>
      <c r="I189" s="82">
        <f t="shared" si="2"/>
        <v>4</v>
      </c>
    </row>
    <row r="190" spans="1:9" ht="15" customHeight="1">
      <c r="A190" s="175">
        <v>21112</v>
      </c>
      <c r="B190" s="174" t="s">
        <v>142</v>
      </c>
      <c r="C190" s="161">
        <v>-11455782.220000001</v>
      </c>
      <c r="D190" s="161">
        <v>20356966.07</v>
      </c>
      <c r="E190" s="162">
        <v>20853574.739999998</v>
      </c>
      <c r="F190" s="161">
        <v>-496608.67</v>
      </c>
      <c r="G190" s="161">
        <v>-11952390.890000001</v>
      </c>
      <c r="I190" s="82">
        <f t="shared" si="2"/>
        <v>5</v>
      </c>
    </row>
    <row r="191" spans="1:9" ht="15" customHeight="1">
      <c r="A191" s="175">
        <v>211129</v>
      </c>
      <c r="B191" s="174" t="s">
        <v>142</v>
      </c>
      <c r="C191" s="161">
        <v>-11455782.220000001</v>
      </c>
      <c r="D191" s="161">
        <v>20356966.07</v>
      </c>
      <c r="E191" s="162">
        <v>20853574.739999998</v>
      </c>
      <c r="F191" s="161">
        <v>-496608.67</v>
      </c>
      <c r="G191" s="161">
        <v>-11952390.890000001</v>
      </c>
      <c r="I191" s="82">
        <f t="shared" si="2"/>
        <v>6</v>
      </c>
    </row>
    <row r="192" spans="1:9" ht="15" customHeight="1">
      <c r="A192" s="175">
        <v>21112901</v>
      </c>
      <c r="B192" s="174" t="s">
        <v>143</v>
      </c>
      <c r="C192" s="161">
        <v>-96540.160000000003</v>
      </c>
      <c r="D192" s="161">
        <v>96540.160000000003</v>
      </c>
      <c r="E192" s="162">
        <v>91195.21</v>
      </c>
      <c r="F192" s="161">
        <v>5344.95</v>
      </c>
      <c r="G192" s="161">
        <v>-91195.21</v>
      </c>
      <c r="I192" s="82">
        <f t="shared" si="2"/>
        <v>8</v>
      </c>
    </row>
    <row r="193" spans="1:9" ht="15" customHeight="1">
      <c r="A193" s="175">
        <v>211129011</v>
      </c>
      <c r="B193" s="174" t="s">
        <v>144</v>
      </c>
      <c r="C193" s="161">
        <v>-96540.160000000003</v>
      </c>
      <c r="D193" s="161">
        <v>96540.160000000003</v>
      </c>
      <c r="E193" s="162">
        <v>91195.21</v>
      </c>
      <c r="F193" s="161">
        <v>5344.95</v>
      </c>
      <c r="G193" s="161">
        <v>-91195.21</v>
      </c>
      <c r="I193" s="82">
        <f t="shared" si="2"/>
        <v>9</v>
      </c>
    </row>
    <row r="194" spans="1:9" ht="15" customHeight="1">
      <c r="A194" s="175">
        <v>211129011000001</v>
      </c>
      <c r="B194" s="174" t="s">
        <v>145</v>
      </c>
      <c r="C194" s="161">
        <v>-96540.160000000003</v>
      </c>
      <c r="D194" s="161">
        <v>96540.160000000003</v>
      </c>
      <c r="E194" s="162">
        <v>91195.21</v>
      </c>
      <c r="F194" s="161">
        <v>5344.95</v>
      </c>
      <c r="G194" s="161">
        <v>-91195.21</v>
      </c>
      <c r="I194" s="82">
        <f t="shared" si="2"/>
        <v>15</v>
      </c>
    </row>
    <row r="195" spans="1:9" ht="15" customHeight="1">
      <c r="A195" s="175">
        <v>21112903</v>
      </c>
      <c r="B195" s="174" t="s">
        <v>146</v>
      </c>
      <c r="C195" s="161">
        <v>-4160081.56</v>
      </c>
      <c r="D195" s="161">
        <v>13061265.41</v>
      </c>
      <c r="E195" s="162">
        <v>13291270.26</v>
      </c>
      <c r="F195" s="161">
        <v>-230004.85</v>
      </c>
      <c r="G195" s="161">
        <v>-4390086.41</v>
      </c>
      <c r="I195" s="82">
        <f t="shared" ref="I195:I258" si="3">LEN(A195)</f>
        <v>8</v>
      </c>
    </row>
    <row r="196" spans="1:9" ht="15" customHeight="1">
      <c r="A196" s="175">
        <v>211129031</v>
      </c>
      <c r="B196" s="174" t="s">
        <v>147</v>
      </c>
      <c r="C196" s="161">
        <v>-4160081.56</v>
      </c>
      <c r="D196" s="161">
        <v>13061265.41</v>
      </c>
      <c r="E196" s="162">
        <v>13291270.26</v>
      </c>
      <c r="F196" s="161">
        <v>-230004.85</v>
      </c>
      <c r="G196" s="161">
        <v>-4390086.41</v>
      </c>
      <c r="I196" s="82">
        <f t="shared" si="3"/>
        <v>9</v>
      </c>
    </row>
    <row r="197" spans="1:9" ht="15" customHeight="1">
      <c r="A197" s="175">
        <v>211129031000001</v>
      </c>
      <c r="B197" s="174" t="s">
        <v>147</v>
      </c>
      <c r="C197" s="161">
        <v>-4160081.56</v>
      </c>
      <c r="D197" s="161">
        <v>13061265.41</v>
      </c>
      <c r="E197" s="162">
        <v>13291270.26</v>
      </c>
      <c r="F197" s="161">
        <v>-230004.85</v>
      </c>
      <c r="G197" s="161">
        <v>-4390086.41</v>
      </c>
      <c r="I197" s="82">
        <f t="shared" si="3"/>
        <v>15</v>
      </c>
    </row>
    <row r="198" spans="1:9" ht="15" customHeight="1">
      <c r="A198" s="175">
        <v>21112904</v>
      </c>
      <c r="B198" s="174" t="s">
        <v>148</v>
      </c>
      <c r="C198" s="161">
        <v>-7199160.5</v>
      </c>
      <c r="D198" s="161">
        <v>7199160.5</v>
      </c>
      <c r="E198" s="162">
        <v>7471109.2699999996</v>
      </c>
      <c r="F198" s="161">
        <v>-271948.77</v>
      </c>
      <c r="G198" s="161">
        <v>-7471109.2699999996</v>
      </c>
      <c r="I198" s="82">
        <f t="shared" si="3"/>
        <v>8</v>
      </c>
    </row>
    <row r="199" spans="1:9" ht="15" customHeight="1">
      <c r="A199" s="175">
        <v>211129041</v>
      </c>
      <c r="B199" s="174" t="s">
        <v>148</v>
      </c>
      <c r="C199" s="161">
        <v>-7199160.5</v>
      </c>
      <c r="D199" s="161">
        <v>7199160.5</v>
      </c>
      <c r="E199" s="162">
        <v>7471109.2699999996</v>
      </c>
      <c r="F199" s="161">
        <v>-271948.77</v>
      </c>
      <c r="G199" s="161">
        <v>-7471109.2699999996</v>
      </c>
      <c r="I199" s="82">
        <f t="shared" si="3"/>
        <v>9</v>
      </c>
    </row>
    <row r="200" spans="1:9" ht="15" customHeight="1">
      <c r="A200" s="175">
        <v>211129041000001</v>
      </c>
      <c r="B200" s="174" t="s">
        <v>148</v>
      </c>
      <c r="C200" s="161">
        <v>-7199160.5</v>
      </c>
      <c r="D200" s="161">
        <v>7199160.5</v>
      </c>
      <c r="E200" s="162">
        <v>7471109.2699999996</v>
      </c>
      <c r="F200" s="161">
        <v>-271948.77</v>
      </c>
      <c r="G200" s="161">
        <v>-7471109.2699999996</v>
      </c>
      <c r="I200" s="82">
        <f t="shared" si="3"/>
        <v>15</v>
      </c>
    </row>
    <row r="201" spans="1:9" ht="15" customHeight="1">
      <c r="A201" s="175">
        <v>213</v>
      </c>
      <c r="B201" s="174" t="s">
        <v>149</v>
      </c>
      <c r="C201" s="161">
        <v>-108899.17</v>
      </c>
      <c r="D201" s="161">
        <v>2142297.2799999998</v>
      </c>
      <c r="E201" s="162">
        <v>2654114.4500000002</v>
      </c>
      <c r="F201" s="161">
        <v>-511817.17</v>
      </c>
      <c r="G201" s="161">
        <v>-620716.34</v>
      </c>
      <c r="I201" s="82">
        <f t="shared" si="3"/>
        <v>3</v>
      </c>
    </row>
    <row r="202" spans="1:9" ht="15" customHeight="1">
      <c r="A202" s="175">
        <v>2134</v>
      </c>
      <c r="B202" s="174" t="s">
        <v>150</v>
      </c>
      <c r="C202" s="161">
        <v>-108899.17</v>
      </c>
      <c r="D202" s="161">
        <v>2142297.2799999998</v>
      </c>
      <c r="E202" s="162">
        <v>2654114.4500000002</v>
      </c>
      <c r="F202" s="161">
        <v>-511817.17</v>
      </c>
      <c r="G202" s="161">
        <v>-620716.34</v>
      </c>
      <c r="I202" s="82">
        <f t="shared" si="3"/>
        <v>4</v>
      </c>
    </row>
    <row r="203" spans="1:9" ht="15" customHeight="1">
      <c r="A203" s="175">
        <v>21342</v>
      </c>
      <c r="B203" s="174" t="s">
        <v>151</v>
      </c>
      <c r="C203" s="161">
        <v>-108899.17</v>
      </c>
      <c r="D203" s="161">
        <v>2142297.2799999998</v>
      </c>
      <c r="E203" s="162">
        <v>2654114.4500000002</v>
      </c>
      <c r="F203" s="161">
        <v>-511817.17</v>
      </c>
      <c r="G203" s="161">
        <v>-620716.34</v>
      </c>
      <c r="I203" s="82">
        <f t="shared" si="3"/>
        <v>5</v>
      </c>
    </row>
    <row r="204" spans="1:9" ht="15" customHeight="1">
      <c r="A204" s="175">
        <v>213429</v>
      </c>
      <c r="B204" s="174" t="s">
        <v>151</v>
      </c>
      <c r="C204" s="161">
        <v>-108899.17</v>
      </c>
      <c r="D204" s="161">
        <v>2142297.2799999998</v>
      </c>
      <c r="E204" s="162">
        <v>2654114.4500000002</v>
      </c>
      <c r="F204" s="161">
        <v>-511817.17</v>
      </c>
      <c r="G204" s="161">
        <v>-620716.34</v>
      </c>
      <c r="I204" s="82">
        <f t="shared" si="3"/>
        <v>6</v>
      </c>
    </row>
    <row r="205" spans="1:9" ht="15" customHeight="1">
      <c r="A205" s="175">
        <v>21342901</v>
      </c>
      <c r="B205" s="174" t="s">
        <v>152</v>
      </c>
      <c r="C205" s="161">
        <v>-108899.17</v>
      </c>
      <c r="D205" s="161">
        <v>2142297.2799999998</v>
      </c>
      <c r="E205" s="162">
        <v>2654114.4500000002</v>
      </c>
      <c r="F205" s="161">
        <v>-511817.17</v>
      </c>
      <c r="G205" s="161">
        <v>-620716.34</v>
      </c>
      <c r="I205" s="82">
        <f t="shared" si="3"/>
        <v>8</v>
      </c>
    </row>
    <row r="206" spans="1:9" ht="15" customHeight="1">
      <c r="A206" s="175">
        <v>213429012</v>
      </c>
      <c r="B206" s="174" t="s">
        <v>153</v>
      </c>
      <c r="C206" s="161">
        <v>-108899.17</v>
      </c>
      <c r="D206" s="161">
        <v>2142297.2799999998</v>
      </c>
      <c r="E206" s="162">
        <v>2654114.4500000002</v>
      </c>
      <c r="F206" s="161">
        <v>-511817.17</v>
      </c>
      <c r="G206" s="161">
        <v>-620716.34</v>
      </c>
      <c r="I206" s="82">
        <f t="shared" si="3"/>
        <v>9</v>
      </c>
    </row>
    <row r="207" spans="1:9" ht="15" customHeight="1">
      <c r="A207" s="175">
        <v>213429012000001</v>
      </c>
      <c r="B207" s="174" t="s">
        <v>154</v>
      </c>
      <c r="C207" s="161">
        <v>-108899.17</v>
      </c>
      <c r="D207" s="161">
        <v>2142297.2799999998</v>
      </c>
      <c r="E207" s="162">
        <v>2654114.4500000002</v>
      </c>
      <c r="F207" s="161">
        <v>-511817.17</v>
      </c>
      <c r="G207" s="161">
        <v>-620716.34</v>
      </c>
      <c r="I207" s="82">
        <f t="shared" si="3"/>
        <v>15</v>
      </c>
    </row>
    <row r="208" spans="1:9" ht="15" customHeight="1">
      <c r="A208" s="175">
        <v>216</v>
      </c>
      <c r="B208" s="174" t="s">
        <v>155</v>
      </c>
      <c r="C208" s="161">
        <v>-1836315.56</v>
      </c>
      <c r="D208" s="161">
        <v>2486832.29</v>
      </c>
      <c r="E208" s="162">
        <v>2222921.37</v>
      </c>
      <c r="F208" s="161">
        <v>263910.92</v>
      </c>
      <c r="G208" s="161">
        <v>-1572404.64</v>
      </c>
      <c r="I208" s="82">
        <f t="shared" si="3"/>
        <v>3</v>
      </c>
    </row>
    <row r="209" spans="1:9" ht="15" customHeight="1">
      <c r="A209" s="175">
        <v>2161</v>
      </c>
      <c r="B209" s="174" t="s">
        <v>156</v>
      </c>
      <c r="C209" s="161">
        <v>-1471230.69</v>
      </c>
      <c r="D209" s="161">
        <v>2118885.81</v>
      </c>
      <c r="E209" s="162">
        <v>1647451.02</v>
      </c>
      <c r="F209" s="161">
        <v>471434.79</v>
      </c>
      <c r="G209" s="161">
        <v>-999795.9</v>
      </c>
      <c r="I209" s="82">
        <f t="shared" si="3"/>
        <v>4</v>
      </c>
    </row>
    <row r="210" spans="1:9" ht="15" customHeight="1">
      <c r="A210" s="175">
        <v>21611</v>
      </c>
      <c r="B210" s="174" t="s">
        <v>157</v>
      </c>
      <c r="C210" s="161">
        <v>-1471230.69</v>
      </c>
      <c r="D210" s="161">
        <v>2118885.81</v>
      </c>
      <c r="E210" s="162">
        <v>1647451.02</v>
      </c>
      <c r="F210" s="161">
        <v>471434.79</v>
      </c>
      <c r="G210" s="161">
        <v>-999795.9</v>
      </c>
      <c r="I210" s="82">
        <f t="shared" si="3"/>
        <v>5</v>
      </c>
    </row>
    <row r="211" spans="1:9" ht="15" customHeight="1">
      <c r="A211" s="175">
        <v>216119</v>
      </c>
      <c r="B211" s="174" t="s">
        <v>157</v>
      </c>
      <c r="C211" s="161">
        <v>-1471230.69</v>
      </c>
      <c r="D211" s="161">
        <v>2118885.81</v>
      </c>
      <c r="E211" s="162">
        <v>1647451.02</v>
      </c>
      <c r="F211" s="161">
        <v>471434.79</v>
      </c>
      <c r="G211" s="161">
        <v>-999795.9</v>
      </c>
      <c r="I211" s="82">
        <f t="shared" si="3"/>
        <v>6</v>
      </c>
    </row>
    <row r="212" spans="1:9" ht="15" customHeight="1">
      <c r="A212" s="175">
        <v>21611901</v>
      </c>
      <c r="B212" s="174" t="s">
        <v>158</v>
      </c>
      <c r="C212" s="161">
        <v>-163156.44</v>
      </c>
      <c r="D212" s="161">
        <v>226053.42</v>
      </c>
      <c r="E212" s="162">
        <v>119252.38</v>
      </c>
      <c r="F212" s="161">
        <v>106801.04</v>
      </c>
      <c r="G212" s="161">
        <v>-56355.4</v>
      </c>
      <c r="I212" s="82">
        <f t="shared" si="3"/>
        <v>8</v>
      </c>
    </row>
    <row r="213" spans="1:9" ht="15" customHeight="1">
      <c r="A213" s="175">
        <v>216119011</v>
      </c>
      <c r="B213" s="174" t="s">
        <v>158</v>
      </c>
      <c r="C213" s="161">
        <v>-163156.44</v>
      </c>
      <c r="D213" s="161">
        <v>226053.42</v>
      </c>
      <c r="E213" s="162">
        <v>119252.38</v>
      </c>
      <c r="F213" s="161">
        <v>106801.04</v>
      </c>
      <c r="G213" s="161">
        <v>-56355.4</v>
      </c>
      <c r="I213" s="82">
        <f t="shared" si="3"/>
        <v>9</v>
      </c>
    </row>
    <row r="214" spans="1:9" ht="15" customHeight="1">
      <c r="A214" s="175">
        <v>216119011000001</v>
      </c>
      <c r="B214" s="174" t="s">
        <v>158</v>
      </c>
      <c r="C214" s="161">
        <v>-163156.44</v>
      </c>
      <c r="D214" s="161">
        <v>226053.42</v>
      </c>
      <c r="E214" s="162">
        <v>119252.38</v>
      </c>
      <c r="F214" s="161">
        <v>106801.04</v>
      </c>
      <c r="G214" s="161">
        <v>-56355.4</v>
      </c>
      <c r="I214" s="82">
        <f t="shared" si="3"/>
        <v>15</v>
      </c>
    </row>
    <row r="215" spans="1:9" ht="15" customHeight="1">
      <c r="A215" s="175">
        <v>21611902</v>
      </c>
      <c r="B215" s="174" t="s">
        <v>159</v>
      </c>
      <c r="C215" s="161">
        <v>-60918.36</v>
      </c>
      <c r="D215" s="161">
        <v>84118.07</v>
      </c>
      <c r="E215" s="162">
        <v>44724.24</v>
      </c>
      <c r="F215" s="161">
        <v>39393.83</v>
      </c>
      <c r="G215" s="161">
        <v>-21524.53</v>
      </c>
      <c r="I215" s="82">
        <f t="shared" si="3"/>
        <v>8</v>
      </c>
    </row>
    <row r="216" spans="1:9" ht="15" customHeight="1">
      <c r="A216" s="175">
        <v>216119021</v>
      </c>
      <c r="B216" s="174" t="s">
        <v>159</v>
      </c>
      <c r="C216" s="161">
        <v>-60918.36</v>
      </c>
      <c r="D216" s="161">
        <v>84118.07</v>
      </c>
      <c r="E216" s="162">
        <v>44724.24</v>
      </c>
      <c r="F216" s="161">
        <v>39393.83</v>
      </c>
      <c r="G216" s="161">
        <v>-21524.53</v>
      </c>
      <c r="I216" s="82">
        <f t="shared" si="3"/>
        <v>9</v>
      </c>
    </row>
    <row r="217" spans="1:9" ht="15" customHeight="1">
      <c r="A217" s="175">
        <v>216119021000001</v>
      </c>
      <c r="B217" s="174" t="s">
        <v>159</v>
      </c>
      <c r="C217" s="161">
        <v>-60918.36</v>
      </c>
      <c r="D217" s="161">
        <v>84118.07</v>
      </c>
      <c r="E217" s="162">
        <v>44724.24</v>
      </c>
      <c r="F217" s="161">
        <v>39393.83</v>
      </c>
      <c r="G217" s="161">
        <v>-21524.53</v>
      </c>
      <c r="I217" s="82">
        <f t="shared" si="3"/>
        <v>15</v>
      </c>
    </row>
    <row r="218" spans="1:9" ht="15" customHeight="1">
      <c r="A218" s="175">
        <v>216119031</v>
      </c>
      <c r="B218" s="174" t="s">
        <v>160</v>
      </c>
      <c r="C218" s="161">
        <v>-261297.15</v>
      </c>
      <c r="D218" s="161">
        <v>261296.94</v>
      </c>
      <c r="E218" s="162">
        <v>255068.03</v>
      </c>
      <c r="F218" s="161">
        <v>6228.91</v>
      </c>
      <c r="G218" s="161">
        <v>-255068.24</v>
      </c>
      <c r="I218" s="82">
        <f t="shared" si="3"/>
        <v>9</v>
      </c>
    </row>
    <row r="219" spans="1:9" ht="15" customHeight="1">
      <c r="A219" s="175">
        <v>216119031000001</v>
      </c>
      <c r="B219" s="174" t="s">
        <v>160</v>
      </c>
      <c r="C219" s="161">
        <v>-261297.15</v>
      </c>
      <c r="D219" s="161">
        <v>261296.94</v>
      </c>
      <c r="E219" s="162">
        <v>255068.03</v>
      </c>
      <c r="F219" s="161">
        <v>6228.91</v>
      </c>
      <c r="G219" s="161">
        <v>-255068.24</v>
      </c>
      <c r="I219" s="82">
        <f t="shared" si="3"/>
        <v>15</v>
      </c>
    </row>
    <row r="220" spans="1:9" ht="15" customHeight="1">
      <c r="A220" s="175">
        <v>216119033</v>
      </c>
      <c r="B220" s="174" t="s">
        <v>161</v>
      </c>
      <c r="C220" s="161">
        <v>-256467.98</v>
      </c>
      <c r="D220" s="161">
        <v>773933.66</v>
      </c>
      <c r="E220" s="162">
        <v>517465.68</v>
      </c>
      <c r="F220" s="161">
        <v>256467.98</v>
      </c>
      <c r="G220" s="161">
        <v>0</v>
      </c>
      <c r="I220" s="82">
        <f t="shared" si="3"/>
        <v>9</v>
      </c>
    </row>
    <row r="221" spans="1:9" ht="15" customHeight="1">
      <c r="A221" s="175">
        <v>216119033000001</v>
      </c>
      <c r="B221" s="174" t="s">
        <v>161</v>
      </c>
      <c r="C221" s="161">
        <v>-256467.98</v>
      </c>
      <c r="D221" s="161">
        <v>773933.66</v>
      </c>
      <c r="E221" s="162">
        <v>517465.68</v>
      </c>
      <c r="F221" s="161">
        <v>256467.98</v>
      </c>
      <c r="G221" s="161">
        <v>0</v>
      </c>
      <c r="I221" s="82">
        <f t="shared" si="3"/>
        <v>15</v>
      </c>
    </row>
    <row r="222" spans="1:9" ht="15" customHeight="1">
      <c r="A222" s="175">
        <v>216119034</v>
      </c>
      <c r="B222" s="174" t="s">
        <v>162</v>
      </c>
      <c r="C222" s="161">
        <v>-213984.05</v>
      </c>
      <c r="D222" s="161">
        <v>237861.54</v>
      </c>
      <c r="E222" s="162">
        <v>220049.46</v>
      </c>
      <c r="F222" s="161">
        <v>17812.080000000002</v>
      </c>
      <c r="G222" s="161">
        <v>-196171.97</v>
      </c>
      <c r="I222" s="82">
        <f t="shared" si="3"/>
        <v>9</v>
      </c>
    </row>
    <row r="223" spans="1:9" ht="15" customHeight="1">
      <c r="A223" s="175">
        <v>216119034000001</v>
      </c>
      <c r="B223" s="174" t="s">
        <v>162</v>
      </c>
      <c r="C223" s="161">
        <v>-213984.05</v>
      </c>
      <c r="D223" s="161">
        <v>237861.54</v>
      </c>
      <c r="E223" s="162">
        <v>220049.46</v>
      </c>
      <c r="F223" s="161">
        <v>17812.080000000002</v>
      </c>
      <c r="G223" s="161">
        <v>-196171.97</v>
      </c>
      <c r="I223" s="82">
        <f t="shared" si="3"/>
        <v>15</v>
      </c>
    </row>
    <row r="224" spans="1:9" ht="15" customHeight="1">
      <c r="A224" s="175">
        <v>216119035</v>
      </c>
      <c r="B224" s="174" t="s">
        <v>163</v>
      </c>
      <c r="C224" s="161">
        <v>-33667.120000000003</v>
      </c>
      <c r="D224" s="161">
        <v>53882.62</v>
      </c>
      <c r="E224" s="162">
        <v>52690.33</v>
      </c>
      <c r="F224" s="161">
        <v>1192.29</v>
      </c>
      <c r="G224" s="161">
        <v>-32474.83</v>
      </c>
      <c r="I224" s="82">
        <f t="shared" si="3"/>
        <v>9</v>
      </c>
    </row>
    <row r="225" spans="1:9" ht="15" customHeight="1">
      <c r="A225" s="175">
        <v>216119035000001</v>
      </c>
      <c r="B225" s="174" t="s">
        <v>163</v>
      </c>
      <c r="C225" s="161">
        <v>-33667.120000000003</v>
      </c>
      <c r="D225" s="161">
        <v>53882.62</v>
      </c>
      <c r="E225" s="162">
        <v>52690.33</v>
      </c>
      <c r="F225" s="161">
        <v>1192.29</v>
      </c>
      <c r="G225" s="161">
        <v>-32474.83</v>
      </c>
      <c r="I225" s="82">
        <f t="shared" si="3"/>
        <v>15</v>
      </c>
    </row>
    <row r="226" spans="1:9" ht="15" customHeight="1">
      <c r="A226" s="175">
        <v>216119036</v>
      </c>
      <c r="B226" s="174" t="s">
        <v>164</v>
      </c>
      <c r="C226" s="161">
        <v>-481739.59</v>
      </c>
      <c r="D226" s="161">
        <v>481739.56</v>
      </c>
      <c r="E226" s="162">
        <v>438200.9</v>
      </c>
      <c r="F226" s="161">
        <v>43538.66</v>
      </c>
      <c r="G226" s="161">
        <v>-438200.93</v>
      </c>
      <c r="I226" s="82">
        <f t="shared" si="3"/>
        <v>9</v>
      </c>
    </row>
    <row r="227" spans="1:9" ht="15" customHeight="1">
      <c r="A227" s="175">
        <v>216119036000001</v>
      </c>
      <c r="B227" s="174" t="s">
        <v>165</v>
      </c>
      <c r="C227" s="161">
        <v>-67339.94</v>
      </c>
      <c r="D227" s="161">
        <v>67339.94</v>
      </c>
      <c r="E227" s="162">
        <v>61253.89</v>
      </c>
      <c r="F227" s="161">
        <v>6086.05</v>
      </c>
      <c r="G227" s="161">
        <v>-61253.89</v>
      </c>
      <c r="I227" s="82">
        <f t="shared" si="3"/>
        <v>15</v>
      </c>
    </row>
    <row r="228" spans="1:9" ht="15" customHeight="1">
      <c r="A228" s="175">
        <v>216119036000002</v>
      </c>
      <c r="B228" s="174" t="s">
        <v>166</v>
      </c>
      <c r="C228" s="161">
        <v>-414399.65</v>
      </c>
      <c r="D228" s="161">
        <v>414399.62</v>
      </c>
      <c r="E228" s="162">
        <v>376947.01</v>
      </c>
      <c r="F228" s="161">
        <v>37452.61</v>
      </c>
      <c r="G228" s="161">
        <v>-376947.04</v>
      </c>
      <c r="I228" s="82">
        <f t="shared" si="3"/>
        <v>15</v>
      </c>
    </row>
    <row r="229" spans="1:9" ht="15" customHeight="1">
      <c r="A229" s="175">
        <v>2162</v>
      </c>
      <c r="B229" s="174" t="s">
        <v>167</v>
      </c>
      <c r="C229" s="161">
        <v>-365084.87</v>
      </c>
      <c r="D229" s="161">
        <v>367946.48</v>
      </c>
      <c r="E229" s="162">
        <v>575470.35</v>
      </c>
      <c r="F229" s="161">
        <v>-207523.87</v>
      </c>
      <c r="G229" s="161">
        <v>-572608.74</v>
      </c>
      <c r="I229" s="82">
        <f t="shared" si="3"/>
        <v>4</v>
      </c>
    </row>
    <row r="230" spans="1:9" ht="15" customHeight="1">
      <c r="A230" s="175">
        <v>21621</v>
      </c>
      <c r="B230" s="174" t="s">
        <v>168</v>
      </c>
      <c r="C230" s="161">
        <v>-365084.87</v>
      </c>
      <c r="D230" s="161">
        <v>367946.48</v>
      </c>
      <c r="E230" s="162">
        <v>575470.35</v>
      </c>
      <c r="F230" s="161">
        <v>-207523.87</v>
      </c>
      <c r="G230" s="161">
        <v>-572608.74</v>
      </c>
      <c r="I230" s="82">
        <f t="shared" si="3"/>
        <v>5</v>
      </c>
    </row>
    <row r="231" spans="1:9" ht="15" customHeight="1">
      <c r="A231" s="175">
        <v>216219</v>
      </c>
      <c r="B231" s="174" t="s">
        <v>168</v>
      </c>
      <c r="C231" s="161">
        <v>-365084.87</v>
      </c>
      <c r="D231" s="161">
        <v>367946.48</v>
      </c>
      <c r="E231" s="162">
        <v>575470.35</v>
      </c>
      <c r="F231" s="161">
        <v>-207523.87</v>
      </c>
      <c r="G231" s="161">
        <v>-572608.74</v>
      </c>
      <c r="I231" s="82">
        <f t="shared" si="3"/>
        <v>6</v>
      </c>
    </row>
    <row r="232" spans="1:9" ht="15" customHeight="1">
      <c r="A232" s="175">
        <v>21621901</v>
      </c>
      <c r="B232" s="174" t="s">
        <v>169</v>
      </c>
      <c r="C232" s="161">
        <v>-365084.87</v>
      </c>
      <c r="D232" s="161">
        <v>367946.48</v>
      </c>
      <c r="E232" s="162">
        <v>575470.35</v>
      </c>
      <c r="F232" s="161">
        <v>-207523.87</v>
      </c>
      <c r="G232" s="161">
        <v>-572608.74</v>
      </c>
      <c r="I232" s="82">
        <f t="shared" si="3"/>
        <v>8</v>
      </c>
    </row>
    <row r="233" spans="1:9" ht="15" customHeight="1">
      <c r="A233" s="175">
        <v>216219011</v>
      </c>
      <c r="B233" s="174" t="s">
        <v>170</v>
      </c>
      <c r="C233" s="161">
        <v>-97225.87</v>
      </c>
      <c r="D233" s="161">
        <v>100935.36</v>
      </c>
      <c r="E233" s="162">
        <v>308832.73</v>
      </c>
      <c r="F233" s="161">
        <v>-207897.37</v>
      </c>
      <c r="G233" s="161">
        <v>-305123.24</v>
      </c>
      <c r="I233" s="82">
        <f t="shared" si="3"/>
        <v>9</v>
      </c>
    </row>
    <row r="234" spans="1:9" ht="15" customHeight="1">
      <c r="A234" s="175">
        <v>216219011000001</v>
      </c>
      <c r="B234" s="174" t="s">
        <v>170</v>
      </c>
      <c r="C234" s="161">
        <v>-97225.87</v>
      </c>
      <c r="D234" s="161">
        <v>100935.36</v>
      </c>
      <c r="E234" s="162">
        <v>308832.73</v>
      </c>
      <c r="F234" s="161">
        <v>-207897.37</v>
      </c>
      <c r="G234" s="161">
        <v>-305123.24</v>
      </c>
      <c r="I234" s="82">
        <f t="shared" si="3"/>
        <v>15</v>
      </c>
    </row>
    <row r="235" spans="1:9" ht="15" customHeight="1">
      <c r="A235" s="175">
        <v>216219012</v>
      </c>
      <c r="B235" s="174" t="s">
        <v>171</v>
      </c>
      <c r="C235" s="161">
        <v>-114147.33</v>
      </c>
      <c r="D235" s="161">
        <v>114147.73</v>
      </c>
      <c r="E235" s="162">
        <v>117600.38</v>
      </c>
      <c r="F235" s="161">
        <v>-3452.65</v>
      </c>
      <c r="G235" s="161">
        <v>-117599.98</v>
      </c>
      <c r="I235" s="82">
        <f t="shared" si="3"/>
        <v>9</v>
      </c>
    </row>
    <row r="236" spans="1:9" ht="15" customHeight="1">
      <c r="A236" s="175">
        <v>216219012000001</v>
      </c>
      <c r="B236" s="174" t="s">
        <v>171</v>
      </c>
      <c r="C236" s="161">
        <v>-114147.33</v>
      </c>
      <c r="D236" s="161">
        <v>114147.73</v>
      </c>
      <c r="E236" s="162">
        <v>117600.38</v>
      </c>
      <c r="F236" s="161">
        <v>-3452.65</v>
      </c>
      <c r="G236" s="161">
        <v>-117599.98</v>
      </c>
      <c r="I236" s="82">
        <f t="shared" si="3"/>
        <v>15</v>
      </c>
    </row>
    <row r="237" spans="1:9" ht="15" customHeight="1">
      <c r="A237" s="175">
        <v>216219013</v>
      </c>
      <c r="B237" s="174" t="s">
        <v>172</v>
      </c>
      <c r="C237" s="161">
        <v>-79459.850000000006</v>
      </c>
      <c r="D237" s="161">
        <v>80279.149999999994</v>
      </c>
      <c r="E237" s="162">
        <v>73054.02</v>
      </c>
      <c r="F237" s="161">
        <v>7225.13</v>
      </c>
      <c r="G237" s="161">
        <v>-72234.720000000001</v>
      </c>
      <c r="I237" s="82">
        <f t="shared" si="3"/>
        <v>9</v>
      </c>
    </row>
    <row r="238" spans="1:9" ht="15" customHeight="1">
      <c r="A238" s="175">
        <v>216219013000001</v>
      </c>
      <c r="B238" s="174" t="s">
        <v>172</v>
      </c>
      <c r="C238" s="161">
        <v>-79459.850000000006</v>
      </c>
      <c r="D238" s="161">
        <v>80279.149999999994</v>
      </c>
      <c r="E238" s="162">
        <v>73054.02</v>
      </c>
      <c r="F238" s="161">
        <v>7225.13</v>
      </c>
      <c r="G238" s="161">
        <v>-72234.720000000001</v>
      </c>
      <c r="I238" s="82">
        <f t="shared" si="3"/>
        <v>15</v>
      </c>
    </row>
    <row r="239" spans="1:9" ht="15" customHeight="1">
      <c r="A239" s="175">
        <v>216219015</v>
      </c>
      <c r="B239" s="174" t="s">
        <v>173</v>
      </c>
      <c r="C239" s="161">
        <v>-68939.360000000001</v>
      </c>
      <c r="D239" s="161">
        <v>68939.360000000001</v>
      </c>
      <c r="E239" s="162">
        <v>73188.78</v>
      </c>
      <c r="F239" s="161">
        <v>-4249.42</v>
      </c>
      <c r="G239" s="161">
        <v>-73188.78</v>
      </c>
      <c r="I239" s="82">
        <f t="shared" si="3"/>
        <v>9</v>
      </c>
    </row>
    <row r="240" spans="1:9" ht="15" customHeight="1">
      <c r="A240" s="175">
        <v>216219015000001</v>
      </c>
      <c r="B240" s="174" t="s">
        <v>174</v>
      </c>
      <c r="C240" s="161">
        <v>-68939.360000000001</v>
      </c>
      <c r="D240" s="161">
        <v>68939.360000000001</v>
      </c>
      <c r="E240" s="162">
        <v>73188.78</v>
      </c>
      <c r="F240" s="161">
        <v>-4249.42</v>
      </c>
      <c r="G240" s="161">
        <v>-73188.78</v>
      </c>
      <c r="I240" s="82">
        <f t="shared" si="3"/>
        <v>15</v>
      </c>
    </row>
    <row r="241" spans="1:9" ht="15" customHeight="1">
      <c r="A241" s="175">
        <v>216219017</v>
      </c>
      <c r="B241" s="174" t="s">
        <v>175</v>
      </c>
      <c r="C241" s="161">
        <v>-3644.88</v>
      </c>
      <c r="D241" s="161">
        <v>3644.88</v>
      </c>
      <c r="E241" s="162">
        <v>2794.44</v>
      </c>
      <c r="F241" s="161">
        <v>850.44</v>
      </c>
      <c r="G241" s="161">
        <v>-2794.44</v>
      </c>
      <c r="I241" s="82">
        <f t="shared" si="3"/>
        <v>9</v>
      </c>
    </row>
    <row r="242" spans="1:9" ht="15" customHeight="1">
      <c r="A242" s="175">
        <v>216219017000001</v>
      </c>
      <c r="B242" s="174" t="s">
        <v>175</v>
      </c>
      <c r="C242" s="161">
        <v>-3644.88</v>
      </c>
      <c r="D242" s="161">
        <v>3644.88</v>
      </c>
      <c r="E242" s="162">
        <v>2794.44</v>
      </c>
      <c r="F242" s="161">
        <v>850.44</v>
      </c>
      <c r="G242" s="161">
        <v>-2794.44</v>
      </c>
      <c r="I242" s="82">
        <f t="shared" si="3"/>
        <v>15</v>
      </c>
    </row>
    <row r="243" spans="1:9" ht="15" customHeight="1">
      <c r="A243" s="175">
        <v>216219018</v>
      </c>
      <c r="B243" s="174" t="s">
        <v>493</v>
      </c>
      <c r="C243" s="161">
        <v>-1667.58</v>
      </c>
      <c r="D243" s="161">
        <v>0</v>
      </c>
      <c r="E243" s="162">
        <v>0</v>
      </c>
      <c r="F243" s="161">
        <v>0</v>
      </c>
      <c r="G243" s="161">
        <v>-1667.58</v>
      </c>
      <c r="I243" s="82">
        <f t="shared" si="3"/>
        <v>9</v>
      </c>
    </row>
    <row r="244" spans="1:9" ht="15" customHeight="1">
      <c r="A244" s="175">
        <v>216219018000001</v>
      </c>
      <c r="B244" s="174" t="s">
        <v>494</v>
      </c>
      <c r="C244" s="161">
        <v>-1667.58</v>
      </c>
      <c r="D244" s="161">
        <v>0</v>
      </c>
      <c r="E244" s="162">
        <v>0</v>
      </c>
      <c r="F244" s="161">
        <v>0</v>
      </c>
      <c r="G244" s="161">
        <v>-1667.58</v>
      </c>
      <c r="I244" s="82">
        <f t="shared" si="3"/>
        <v>15</v>
      </c>
    </row>
    <row r="245" spans="1:9" ht="15" customHeight="1">
      <c r="A245" s="175">
        <v>218</v>
      </c>
      <c r="B245" s="174" t="s">
        <v>176</v>
      </c>
      <c r="C245" s="161">
        <v>-15588460.939999999</v>
      </c>
      <c r="D245" s="161">
        <v>22387782.25</v>
      </c>
      <c r="E245" s="162">
        <v>18765919.77</v>
      </c>
      <c r="F245" s="161">
        <v>3621862.48</v>
      </c>
      <c r="G245" s="161">
        <v>-11966598.460000001</v>
      </c>
      <c r="I245" s="82">
        <f t="shared" si="3"/>
        <v>3</v>
      </c>
    </row>
    <row r="246" spans="1:9" ht="15" customHeight="1">
      <c r="A246" s="175">
        <v>2181</v>
      </c>
      <c r="B246" s="174" t="s">
        <v>177</v>
      </c>
      <c r="C246" s="161">
        <v>-2615008.11</v>
      </c>
      <c r="D246" s="161">
        <v>2223238.13</v>
      </c>
      <c r="E246" s="162">
        <v>1332866.6200000001</v>
      </c>
      <c r="F246" s="161">
        <v>890371.51</v>
      </c>
      <c r="G246" s="161">
        <v>-1724636.6</v>
      </c>
      <c r="I246" s="82">
        <f t="shared" si="3"/>
        <v>4</v>
      </c>
    </row>
    <row r="247" spans="1:9" ht="15" customHeight="1">
      <c r="A247" s="175">
        <v>21811</v>
      </c>
      <c r="B247" s="174" t="s">
        <v>177</v>
      </c>
      <c r="C247" s="161">
        <v>-2615008.11</v>
      </c>
      <c r="D247" s="161">
        <v>2223238.13</v>
      </c>
      <c r="E247" s="162">
        <v>1332866.6200000001</v>
      </c>
      <c r="F247" s="161">
        <v>890371.51</v>
      </c>
      <c r="G247" s="161">
        <v>-1724636.6</v>
      </c>
      <c r="I247" s="82">
        <f t="shared" si="3"/>
        <v>5</v>
      </c>
    </row>
    <row r="248" spans="1:9" ht="15" customHeight="1">
      <c r="A248" s="175">
        <v>218119</v>
      </c>
      <c r="B248" s="174" t="s">
        <v>177</v>
      </c>
      <c r="C248" s="161">
        <v>-2615008.11</v>
      </c>
      <c r="D248" s="161">
        <v>2223238.13</v>
      </c>
      <c r="E248" s="162">
        <v>1332866.6200000001</v>
      </c>
      <c r="F248" s="161">
        <v>890371.51</v>
      </c>
      <c r="G248" s="161">
        <v>-1724636.6</v>
      </c>
      <c r="I248" s="82">
        <f t="shared" si="3"/>
        <v>6</v>
      </c>
    </row>
    <row r="249" spans="1:9" ht="15" customHeight="1">
      <c r="A249" s="175">
        <v>21811901</v>
      </c>
      <c r="B249" s="174" t="s">
        <v>177</v>
      </c>
      <c r="C249" s="161">
        <v>-2615008.11</v>
      </c>
      <c r="D249" s="161">
        <v>2223238.13</v>
      </c>
      <c r="E249" s="162">
        <v>1332866.6200000001</v>
      </c>
      <c r="F249" s="161">
        <v>890371.51</v>
      </c>
      <c r="G249" s="161">
        <v>-1724636.6</v>
      </c>
      <c r="I249" s="82">
        <f t="shared" si="3"/>
        <v>8</v>
      </c>
    </row>
    <row r="250" spans="1:9" ht="15" customHeight="1">
      <c r="A250" s="175">
        <v>218119011</v>
      </c>
      <c r="B250" s="174" t="s">
        <v>178</v>
      </c>
      <c r="C250" s="161">
        <v>0</v>
      </c>
      <c r="D250" s="161">
        <v>305331.19</v>
      </c>
      <c r="E250" s="162">
        <v>305331.19</v>
      </c>
      <c r="F250" s="161">
        <v>0</v>
      </c>
      <c r="G250" s="161">
        <v>0</v>
      </c>
      <c r="I250" s="82">
        <f t="shared" si="3"/>
        <v>9</v>
      </c>
    </row>
    <row r="251" spans="1:9" ht="15" customHeight="1">
      <c r="A251" s="175">
        <v>218119011000001</v>
      </c>
      <c r="B251" s="174" t="s">
        <v>178</v>
      </c>
      <c r="C251" s="161">
        <v>0</v>
      </c>
      <c r="D251" s="161">
        <v>305331.19</v>
      </c>
      <c r="E251" s="162">
        <v>305331.19</v>
      </c>
      <c r="F251" s="161">
        <v>0</v>
      </c>
      <c r="G251" s="161">
        <v>0</v>
      </c>
      <c r="I251" s="82">
        <f t="shared" si="3"/>
        <v>15</v>
      </c>
    </row>
    <row r="252" spans="1:9" ht="15" customHeight="1">
      <c r="A252" s="175">
        <v>218119012</v>
      </c>
      <c r="B252" s="174" t="s">
        <v>179</v>
      </c>
      <c r="C252" s="161">
        <v>-1122653.2</v>
      </c>
      <c r="D252" s="161">
        <v>1673707.73</v>
      </c>
      <c r="E252" s="162">
        <v>817200.71</v>
      </c>
      <c r="F252" s="161">
        <v>856507.02</v>
      </c>
      <c r="G252" s="161">
        <v>-266146.18</v>
      </c>
      <c r="I252" s="82">
        <f t="shared" si="3"/>
        <v>9</v>
      </c>
    </row>
    <row r="253" spans="1:9" ht="15" customHeight="1">
      <c r="A253" s="175">
        <v>218119012000001</v>
      </c>
      <c r="B253" s="174" t="s">
        <v>180</v>
      </c>
      <c r="C253" s="161">
        <v>-1122653.2</v>
      </c>
      <c r="D253" s="161">
        <v>1673707.73</v>
      </c>
      <c r="E253" s="162">
        <v>817200.71</v>
      </c>
      <c r="F253" s="161">
        <v>856507.02</v>
      </c>
      <c r="G253" s="161">
        <v>-266146.18</v>
      </c>
      <c r="I253" s="82">
        <f t="shared" si="3"/>
        <v>15</v>
      </c>
    </row>
    <row r="254" spans="1:9" ht="15" customHeight="1">
      <c r="A254" s="175">
        <v>218119014</v>
      </c>
      <c r="B254" s="174" t="s">
        <v>181</v>
      </c>
      <c r="C254" s="161">
        <v>-1339487.29</v>
      </c>
      <c r="D254" s="161">
        <v>223511.5</v>
      </c>
      <c r="E254" s="162">
        <v>110270.07</v>
      </c>
      <c r="F254" s="161">
        <v>113241.43</v>
      </c>
      <c r="G254" s="161">
        <v>-1226245.8600000001</v>
      </c>
      <c r="I254" s="82">
        <f t="shared" si="3"/>
        <v>9</v>
      </c>
    </row>
    <row r="255" spans="1:9" ht="15" customHeight="1">
      <c r="A255" s="175">
        <v>218119014000001</v>
      </c>
      <c r="B255" s="174" t="s">
        <v>182</v>
      </c>
      <c r="C255" s="161">
        <v>-993684.93</v>
      </c>
      <c r="D255" s="161">
        <v>166458.88</v>
      </c>
      <c r="E255" s="162">
        <v>82451.91</v>
      </c>
      <c r="F255" s="161">
        <v>84006.97</v>
      </c>
      <c r="G255" s="161">
        <v>-909677.96</v>
      </c>
      <c r="I255" s="82">
        <f t="shared" si="3"/>
        <v>15</v>
      </c>
    </row>
    <row r="256" spans="1:9" ht="15" customHeight="1">
      <c r="A256" s="175">
        <v>218119014000002</v>
      </c>
      <c r="B256" s="174" t="s">
        <v>183</v>
      </c>
      <c r="C256" s="161">
        <v>-345802.36</v>
      </c>
      <c r="D256" s="161">
        <v>57052.62</v>
      </c>
      <c r="E256" s="162">
        <v>27818.16</v>
      </c>
      <c r="F256" s="161">
        <v>29234.46</v>
      </c>
      <c r="G256" s="161">
        <v>-316567.90000000002</v>
      </c>
      <c r="I256" s="82">
        <f t="shared" si="3"/>
        <v>15</v>
      </c>
    </row>
    <row r="257" spans="1:9" ht="15" customHeight="1">
      <c r="A257" s="175">
        <v>218119015</v>
      </c>
      <c r="B257" s="174" t="s">
        <v>184</v>
      </c>
      <c r="C257" s="161">
        <v>-146056.5</v>
      </c>
      <c r="D257" s="161">
        <v>484.26</v>
      </c>
      <c r="E257" s="162">
        <v>73189.42</v>
      </c>
      <c r="F257" s="161">
        <v>-72705.16</v>
      </c>
      <c r="G257" s="161">
        <v>-218761.66</v>
      </c>
      <c r="I257" s="82">
        <f t="shared" si="3"/>
        <v>9</v>
      </c>
    </row>
    <row r="258" spans="1:9" ht="15" customHeight="1">
      <c r="A258" s="175">
        <v>218119015000001</v>
      </c>
      <c r="B258" s="174" t="s">
        <v>185</v>
      </c>
      <c r="C258" s="161">
        <v>-108350.53</v>
      </c>
      <c r="D258" s="161">
        <v>359.12</v>
      </c>
      <c r="E258" s="162">
        <v>54294.73</v>
      </c>
      <c r="F258" s="161">
        <v>-53935.61</v>
      </c>
      <c r="G258" s="161">
        <v>-162286.14000000001</v>
      </c>
      <c r="I258" s="82">
        <f t="shared" si="3"/>
        <v>15</v>
      </c>
    </row>
    <row r="259" spans="1:9" ht="15" customHeight="1">
      <c r="A259" s="175">
        <v>218119015000002</v>
      </c>
      <c r="B259" s="174" t="s">
        <v>186</v>
      </c>
      <c r="C259" s="161">
        <v>-37705.97</v>
      </c>
      <c r="D259" s="161">
        <v>125.14</v>
      </c>
      <c r="E259" s="162">
        <v>18894.689999999999</v>
      </c>
      <c r="F259" s="161">
        <v>-18769.55</v>
      </c>
      <c r="G259" s="161">
        <v>-56475.519999999997</v>
      </c>
      <c r="I259" s="82">
        <f t="shared" ref="I259:I322" si="4">LEN(A259)</f>
        <v>15</v>
      </c>
    </row>
    <row r="260" spans="1:9" ht="15" customHeight="1">
      <c r="A260" s="175">
        <v>218119018</v>
      </c>
      <c r="B260" s="174" t="s">
        <v>187</v>
      </c>
      <c r="C260" s="161">
        <v>-6811.12</v>
      </c>
      <c r="D260" s="161">
        <v>20203.45</v>
      </c>
      <c r="E260" s="162">
        <v>26875.23</v>
      </c>
      <c r="F260" s="161">
        <v>-6671.78</v>
      </c>
      <c r="G260" s="161">
        <v>-13482.9</v>
      </c>
      <c r="I260" s="82">
        <f t="shared" si="4"/>
        <v>9</v>
      </c>
    </row>
    <row r="261" spans="1:9" ht="15" customHeight="1">
      <c r="A261" s="175">
        <v>218119018000001</v>
      </c>
      <c r="B261" s="174" t="s">
        <v>188</v>
      </c>
      <c r="C261" s="161">
        <v>0</v>
      </c>
      <c r="D261" s="161">
        <v>11143.77</v>
      </c>
      <c r="E261" s="162">
        <v>17339.14</v>
      </c>
      <c r="F261" s="161">
        <v>-6195.37</v>
      </c>
      <c r="G261" s="161">
        <v>-6195.37</v>
      </c>
      <c r="I261" s="82">
        <f t="shared" si="4"/>
        <v>15</v>
      </c>
    </row>
    <row r="262" spans="1:9" ht="15" customHeight="1">
      <c r="A262" s="175">
        <v>218119018000002</v>
      </c>
      <c r="B262" s="174" t="s">
        <v>495</v>
      </c>
      <c r="C262" s="161">
        <v>-6811.12</v>
      </c>
      <c r="D262" s="161">
        <v>9059.68</v>
      </c>
      <c r="E262" s="162">
        <v>9536.09</v>
      </c>
      <c r="F262" s="161">
        <v>-476.41</v>
      </c>
      <c r="G262" s="161">
        <v>-7287.53</v>
      </c>
      <c r="I262" s="82">
        <f t="shared" si="4"/>
        <v>15</v>
      </c>
    </row>
    <row r="263" spans="1:9" ht="15" customHeight="1">
      <c r="A263" s="175">
        <v>2182</v>
      </c>
      <c r="B263" s="174" t="s">
        <v>189</v>
      </c>
      <c r="C263" s="161">
        <v>-5171892.66</v>
      </c>
      <c r="D263" s="161">
        <v>5202663.07</v>
      </c>
      <c r="E263" s="162">
        <v>3639990.02</v>
      </c>
      <c r="F263" s="161">
        <v>1562673.05</v>
      </c>
      <c r="G263" s="161">
        <v>-3609219.61</v>
      </c>
      <c r="I263" s="82">
        <f t="shared" si="4"/>
        <v>4</v>
      </c>
    </row>
    <row r="264" spans="1:9" ht="15" customHeight="1">
      <c r="A264" s="175">
        <v>21821</v>
      </c>
      <c r="B264" s="174" t="s">
        <v>189</v>
      </c>
      <c r="C264" s="161">
        <v>-5171892.66</v>
      </c>
      <c r="D264" s="161">
        <v>5202663.07</v>
      </c>
      <c r="E264" s="162">
        <v>3639990.02</v>
      </c>
      <c r="F264" s="161">
        <v>1562673.05</v>
      </c>
      <c r="G264" s="161">
        <v>-3609219.61</v>
      </c>
      <c r="I264" s="82">
        <f t="shared" si="4"/>
        <v>5</v>
      </c>
    </row>
    <row r="265" spans="1:9" ht="15" customHeight="1">
      <c r="A265" s="175">
        <v>218219</v>
      </c>
      <c r="B265" s="174" t="s">
        <v>189</v>
      </c>
      <c r="C265" s="161">
        <v>-5171892.66</v>
      </c>
      <c r="D265" s="161">
        <v>5202663.07</v>
      </c>
      <c r="E265" s="162">
        <v>3639990.02</v>
      </c>
      <c r="F265" s="161">
        <v>1562673.05</v>
      </c>
      <c r="G265" s="161">
        <v>-3609219.61</v>
      </c>
      <c r="I265" s="82">
        <f t="shared" si="4"/>
        <v>6</v>
      </c>
    </row>
    <row r="266" spans="1:9" ht="15" customHeight="1">
      <c r="A266" s="175">
        <v>21821901</v>
      </c>
      <c r="B266" s="174" t="s">
        <v>189</v>
      </c>
      <c r="C266" s="161">
        <v>-5171892.66</v>
      </c>
      <c r="D266" s="161">
        <v>5202663.07</v>
      </c>
      <c r="E266" s="162">
        <v>3639990.02</v>
      </c>
      <c r="F266" s="161">
        <v>1562673.05</v>
      </c>
      <c r="G266" s="161">
        <v>-3609219.61</v>
      </c>
      <c r="I266" s="82">
        <f t="shared" si="4"/>
        <v>8</v>
      </c>
    </row>
    <row r="267" spans="1:9" ht="15" customHeight="1">
      <c r="A267" s="175">
        <v>218219011</v>
      </c>
      <c r="B267" s="174" t="s">
        <v>189</v>
      </c>
      <c r="C267" s="161">
        <v>-5171892.66</v>
      </c>
      <c r="D267" s="161">
        <v>5202663.07</v>
      </c>
      <c r="E267" s="162">
        <v>3639990.02</v>
      </c>
      <c r="F267" s="161">
        <v>1562673.05</v>
      </c>
      <c r="G267" s="161">
        <v>-3609219.61</v>
      </c>
      <c r="I267" s="82">
        <f t="shared" si="4"/>
        <v>9</v>
      </c>
    </row>
    <row r="268" spans="1:9" ht="15" customHeight="1">
      <c r="A268" s="175">
        <v>218219011000001</v>
      </c>
      <c r="B268" s="174" t="s">
        <v>190</v>
      </c>
      <c r="C268" s="161">
        <v>-67970.5</v>
      </c>
      <c r="D268" s="161">
        <v>357238.68</v>
      </c>
      <c r="E268" s="162">
        <v>362306.29</v>
      </c>
      <c r="F268" s="161">
        <v>-5067.6099999999997</v>
      </c>
      <c r="G268" s="161">
        <v>-73038.11</v>
      </c>
      <c r="I268" s="82">
        <f t="shared" si="4"/>
        <v>15</v>
      </c>
    </row>
    <row r="269" spans="1:9" ht="15" customHeight="1">
      <c r="A269" s="175">
        <v>218219011000002</v>
      </c>
      <c r="B269" s="174" t="s">
        <v>191</v>
      </c>
      <c r="C269" s="161">
        <v>-23813.86</v>
      </c>
      <c r="D269" s="161">
        <v>790976.06</v>
      </c>
      <c r="E269" s="162">
        <v>850474.7</v>
      </c>
      <c r="F269" s="161">
        <v>-59498.64</v>
      </c>
      <c r="G269" s="161">
        <v>-83312.5</v>
      </c>
      <c r="I269" s="82">
        <f t="shared" si="4"/>
        <v>15</v>
      </c>
    </row>
    <row r="270" spans="1:9" ht="15" customHeight="1">
      <c r="A270" s="175">
        <v>218219011000005</v>
      </c>
      <c r="B270" s="174" t="s">
        <v>192</v>
      </c>
      <c r="C270" s="161">
        <v>-2146346.7799999998</v>
      </c>
      <c r="D270" s="161">
        <v>1064811.3799999999</v>
      </c>
      <c r="E270" s="162">
        <v>1232484.97</v>
      </c>
      <c r="F270" s="161">
        <v>-167673.59</v>
      </c>
      <c r="G270" s="161">
        <v>-2314020.37</v>
      </c>
      <c r="I270" s="82">
        <f t="shared" si="4"/>
        <v>15</v>
      </c>
    </row>
    <row r="271" spans="1:9" ht="15" customHeight="1">
      <c r="A271" s="175">
        <v>218219011000006</v>
      </c>
      <c r="B271" s="174" t="s">
        <v>193</v>
      </c>
      <c r="C271" s="161">
        <v>-2503300.83</v>
      </c>
      <c r="D271" s="161">
        <v>2680793.38</v>
      </c>
      <c r="E271" s="162">
        <v>1095440.74</v>
      </c>
      <c r="F271" s="161">
        <v>1585352.64</v>
      </c>
      <c r="G271" s="161">
        <v>-917948.19</v>
      </c>
      <c r="I271" s="82">
        <f t="shared" si="4"/>
        <v>15</v>
      </c>
    </row>
    <row r="272" spans="1:9" ht="15" customHeight="1">
      <c r="A272" s="175">
        <v>218219011000007</v>
      </c>
      <c r="B272" s="174" t="s">
        <v>194</v>
      </c>
      <c r="C272" s="161">
        <v>-286357.62</v>
      </c>
      <c r="D272" s="161">
        <v>286357.62</v>
      </c>
      <c r="E272" s="162">
        <v>99283.32</v>
      </c>
      <c r="F272" s="161">
        <v>187074.3</v>
      </c>
      <c r="G272" s="161">
        <v>-99283.32</v>
      </c>
      <c r="I272" s="82">
        <f t="shared" si="4"/>
        <v>15</v>
      </c>
    </row>
    <row r="273" spans="1:9" ht="15" customHeight="1">
      <c r="A273" s="175">
        <v>218219011000008</v>
      </c>
      <c r="B273" s="174" t="s">
        <v>195</v>
      </c>
      <c r="C273" s="161">
        <v>-144103.07</v>
      </c>
      <c r="D273" s="161">
        <v>22485.95</v>
      </c>
      <c r="E273" s="162">
        <v>0</v>
      </c>
      <c r="F273" s="161">
        <v>22485.95</v>
      </c>
      <c r="G273" s="161">
        <v>-121617.12</v>
      </c>
      <c r="I273" s="82">
        <f t="shared" si="4"/>
        <v>15</v>
      </c>
    </row>
    <row r="274" spans="1:9" ht="15" customHeight="1">
      <c r="A274" s="175">
        <v>2185</v>
      </c>
      <c r="B274" s="174" t="s">
        <v>196</v>
      </c>
      <c r="C274" s="161">
        <v>-2412370.12</v>
      </c>
      <c r="D274" s="161">
        <v>14961881.050000001</v>
      </c>
      <c r="E274" s="162">
        <v>13793063.130000001</v>
      </c>
      <c r="F274" s="161">
        <v>1168817.92</v>
      </c>
      <c r="G274" s="161">
        <v>-1243552.2</v>
      </c>
      <c r="I274" s="82">
        <f t="shared" si="4"/>
        <v>4</v>
      </c>
    </row>
    <row r="275" spans="1:9" ht="15" customHeight="1">
      <c r="A275" s="175">
        <v>21851</v>
      </c>
      <c r="B275" s="174" t="s">
        <v>196</v>
      </c>
      <c r="C275" s="161">
        <v>-2412370.12</v>
      </c>
      <c r="D275" s="161">
        <v>14961881.050000001</v>
      </c>
      <c r="E275" s="162">
        <v>13793063.130000001</v>
      </c>
      <c r="F275" s="161">
        <v>1168817.92</v>
      </c>
      <c r="G275" s="161">
        <v>-1243552.2</v>
      </c>
      <c r="I275" s="82">
        <f t="shared" si="4"/>
        <v>5</v>
      </c>
    </row>
    <row r="276" spans="1:9" ht="15" customHeight="1">
      <c r="A276" s="175">
        <v>218519</v>
      </c>
      <c r="B276" s="174" t="s">
        <v>196</v>
      </c>
      <c r="C276" s="161">
        <v>-2412370.12</v>
      </c>
      <c r="D276" s="161">
        <v>14961881.050000001</v>
      </c>
      <c r="E276" s="162">
        <v>13793063.130000001</v>
      </c>
      <c r="F276" s="161">
        <v>1168817.92</v>
      </c>
      <c r="G276" s="161">
        <v>-1243552.2</v>
      </c>
      <c r="I276" s="82">
        <f t="shared" si="4"/>
        <v>6</v>
      </c>
    </row>
    <row r="277" spans="1:9" ht="15" customHeight="1">
      <c r="A277" s="175">
        <v>21851901</v>
      </c>
      <c r="B277" s="174" t="s">
        <v>197</v>
      </c>
      <c r="C277" s="161">
        <v>-2412370.12</v>
      </c>
      <c r="D277" s="161">
        <v>14961881.050000001</v>
      </c>
      <c r="E277" s="162">
        <v>13793063.130000001</v>
      </c>
      <c r="F277" s="161">
        <v>1168817.92</v>
      </c>
      <c r="G277" s="161">
        <v>-1243552.2</v>
      </c>
      <c r="I277" s="82">
        <f t="shared" si="4"/>
        <v>8</v>
      </c>
    </row>
    <row r="278" spans="1:9" ht="15" customHeight="1">
      <c r="A278" s="175">
        <v>218519011</v>
      </c>
      <c r="B278" s="174" t="s">
        <v>198</v>
      </c>
      <c r="C278" s="161">
        <v>-2412370.12</v>
      </c>
      <c r="D278" s="161">
        <v>14961881.050000001</v>
      </c>
      <c r="E278" s="162">
        <v>13793063.130000001</v>
      </c>
      <c r="F278" s="161">
        <v>1168817.92</v>
      </c>
      <c r="G278" s="161">
        <v>-1243552.2</v>
      </c>
      <c r="I278" s="82">
        <f t="shared" si="4"/>
        <v>9</v>
      </c>
    </row>
    <row r="279" spans="1:9" ht="15" customHeight="1">
      <c r="A279" s="175">
        <v>218519011000001</v>
      </c>
      <c r="B279" s="174" t="s">
        <v>198</v>
      </c>
      <c r="C279" s="161">
        <v>-2412370.12</v>
      </c>
      <c r="D279" s="161">
        <v>14961881.050000001</v>
      </c>
      <c r="E279" s="162">
        <v>13793063.130000001</v>
      </c>
      <c r="F279" s="161">
        <v>1168817.92</v>
      </c>
      <c r="G279" s="161">
        <v>-1243552.2</v>
      </c>
      <c r="I279" s="82">
        <f t="shared" si="4"/>
        <v>15</v>
      </c>
    </row>
    <row r="280" spans="1:9" ht="15" customHeight="1">
      <c r="A280" s="175">
        <v>2188</v>
      </c>
      <c r="B280" s="174" t="s">
        <v>199</v>
      </c>
      <c r="C280" s="161">
        <v>-5389190.0499999998</v>
      </c>
      <c r="D280" s="161">
        <v>0</v>
      </c>
      <c r="E280" s="162">
        <v>0</v>
      </c>
      <c r="F280" s="161">
        <v>0</v>
      </c>
      <c r="G280" s="161">
        <v>-5389190.0499999998</v>
      </c>
      <c r="I280" s="82">
        <f t="shared" si="4"/>
        <v>4</v>
      </c>
    </row>
    <row r="281" spans="1:9" ht="15" customHeight="1">
      <c r="A281" s="175">
        <v>21888</v>
      </c>
      <c r="B281" s="174" t="s">
        <v>200</v>
      </c>
      <c r="C281" s="161">
        <v>-5389190.0499999998</v>
      </c>
      <c r="D281" s="161">
        <v>0</v>
      </c>
      <c r="E281" s="162">
        <v>0</v>
      </c>
      <c r="F281" s="161">
        <v>0</v>
      </c>
      <c r="G281" s="161">
        <v>-5389190.0499999998</v>
      </c>
      <c r="I281" s="82">
        <f t="shared" si="4"/>
        <v>5</v>
      </c>
    </row>
    <row r="282" spans="1:9" ht="15" customHeight="1">
      <c r="A282" s="175">
        <v>218889</v>
      </c>
      <c r="B282" s="174" t="s">
        <v>200</v>
      </c>
      <c r="C282" s="161">
        <v>-5389190.0499999998</v>
      </c>
      <c r="D282" s="161">
        <v>0</v>
      </c>
      <c r="E282" s="162">
        <v>0</v>
      </c>
      <c r="F282" s="161">
        <v>0</v>
      </c>
      <c r="G282" s="161">
        <v>-5389190.0499999998</v>
      </c>
      <c r="I282" s="82">
        <f t="shared" si="4"/>
        <v>6</v>
      </c>
    </row>
    <row r="283" spans="1:9" ht="15" customHeight="1">
      <c r="A283" s="175">
        <v>21888908</v>
      </c>
      <c r="B283" s="174" t="s">
        <v>200</v>
      </c>
      <c r="C283" s="161">
        <v>-5389190.0499999998</v>
      </c>
      <c r="D283" s="161">
        <v>0</v>
      </c>
      <c r="E283" s="162">
        <v>0</v>
      </c>
      <c r="F283" s="161">
        <v>0</v>
      </c>
      <c r="G283" s="161">
        <v>-5389190.0499999998</v>
      </c>
      <c r="I283" s="82">
        <f t="shared" si="4"/>
        <v>8</v>
      </c>
    </row>
    <row r="284" spans="1:9" ht="15" customHeight="1">
      <c r="A284" s="175">
        <v>218889082</v>
      </c>
      <c r="B284" s="174" t="s">
        <v>201</v>
      </c>
      <c r="C284" s="161">
        <v>-5389190.0499999998</v>
      </c>
      <c r="D284" s="161">
        <v>0</v>
      </c>
      <c r="E284" s="162">
        <v>0</v>
      </c>
      <c r="F284" s="161">
        <v>0</v>
      </c>
      <c r="G284" s="161">
        <v>-5389190.0499999998</v>
      </c>
      <c r="I284" s="82">
        <f t="shared" si="4"/>
        <v>9</v>
      </c>
    </row>
    <row r="285" spans="1:9" ht="15" customHeight="1">
      <c r="A285" s="175">
        <v>218889082000001</v>
      </c>
      <c r="B285" s="174" t="s">
        <v>202</v>
      </c>
      <c r="C285" s="161">
        <v>-5389190.0499999998</v>
      </c>
      <c r="D285" s="161">
        <v>0</v>
      </c>
      <c r="E285" s="162">
        <v>0</v>
      </c>
      <c r="F285" s="161">
        <v>0</v>
      </c>
      <c r="G285" s="161">
        <v>-5389190.0499999998</v>
      </c>
      <c r="I285" s="82">
        <f t="shared" si="4"/>
        <v>15</v>
      </c>
    </row>
    <row r="286" spans="1:9" ht="15" customHeight="1">
      <c r="A286" s="175">
        <v>23</v>
      </c>
      <c r="B286" s="174" t="s">
        <v>203</v>
      </c>
      <c r="C286" s="161">
        <v>-1424380.75</v>
      </c>
      <c r="D286" s="161">
        <v>1364938.72</v>
      </c>
      <c r="E286" s="162">
        <v>1384193.03</v>
      </c>
      <c r="F286" s="161">
        <v>-19254.310000000001</v>
      </c>
      <c r="G286" s="161">
        <v>-1443635.06</v>
      </c>
      <c r="I286" s="82">
        <f t="shared" si="4"/>
        <v>2</v>
      </c>
    </row>
    <row r="287" spans="1:9" ht="15" customHeight="1">
      <c r="A287" s="175">
        <v>235</v>
      </c>
      <c r="B287" s="174" t="s">
        <v>204</v>
      </c>
      <c r="C287" s="161">
        <v>-1424380.75</v>
      </c>
      <c r="D287" s="161">
        <v>1364938.72</v>
      </c>
      <c r="E287" s="162">
        <v>1384193.03</v>
      </c>
      <c r="F287" s="161">
        <v>-19254.310000000001</v>
      </c>
      <c r="G287" s="161">
        <v>-1443635.06</v>
      </c>
      <c r="I287" s="82">
        <f t="shared" si="4"/>
        <v>3</v>
      </c>
    </row>
    <row r="288" spans="1:9" ht="15" customHeight="1">
      <c r="A288" s="175">
        <v>2353</v>
      </c>
      <c r="B288" s="174" t="s">
        <v>204</v>
      </c>
      <c r="C288" s="161">
        <v>-1424380.75</v>
      </c>
      <c r="D288" s="161">
        <v>1364938.72</v>
      </c>
      <c r="E288" s="162">
        <v>1384193.03</v>
      </c>
      <c r="F288" s="161">
        <v>-19254.310000000001</v>
      </c>
      <c r="G288" s="161">
        <v>-1443635.06</v>
      </c>
      <c r="I288" s="82">
        <f t="shared" si="4"/>
        <v>4</v>
      </c>
    </row>
    <row r="289" spans="1:9" ht="15" customHeight="1">
      <c r="A289" s="175">
        <v>23531</v>
      </c>
      <c r="B289" s="174" t="s">
        <v>205</v>
      </c>
      <c r="C289" s="161">
        <v>-1364938.72</v>
      </c>
      <c r="D289" s="161">
        <v>1364938.72</v>
      </c>
      <c r="E289" s="162">
        <v>1338782.3700000001</v>
      </c>
      <c r="F289" s="161">
        <v>26156.35</v>
      </c>
      <c r="G289" s="161">
        <v>-1338782.3700000001</v>
      </c>
      <c r="I289" s="82">
        <f t="shared" si="4"/>
        <v>5</v>
      </c>
    </row>
    <row r="290" spans="1:9" ht="15" customHeight="1">
      <c r="A290" s="175">
        <v>235319</v>
      </c>
      <c r="B290" s="174" t="s">
        <v>205</v>
      </c>
      <c r="C290" s="161">
        <v>-1364938.72</v>
      </c>
      <c r="D290" s="161">
        <v>1364938.72</v>
      </c>
      <c r="E290" s="162">
        <v>1338782.3700000001</v>
      </c>
      <c r="F290" s="161">
        <v>26156.35</v>
      </c>
      <c r="G290" s="161">
        <v>-1338782.3700000001</v>
      </c>
      <c r="I290" s="82">
        <f t="shared" si="4"/>
        <v>6</v>
      </c>
    </row>
    <row r="291" spans="1:9" ht="15" customHeight="1">
      <c r="A291" s="175">
        <v>23531901</v>
      </c>
      <c r="B291" s="174" t="s">
        <v>206</v>
      </c>
      <c r="C291" s="161">
        <v>-1364938.72</v>
      </c>
      <c r="D291" s="161">
        <v>1364938.72</v>
      </c>
      <c r="E291" s="162">
        <v>1338782.3700000001</v>
      </c>
      <c r="F291" s="161">
        <v>26156.35</v>
      </c>
      <c r="G291" s="161">
        <v>-1338782.3700000001</v>
      </c>
      <c r="I291" s="82">
        <f t="shared" si="4"/>
        <v>8</v>
      </c>
    </row>
    <row r="292" spans="1:9" ht="15" customHeight="1">
      <c r="A292" s="175">
        <v>235319011</v>
      </c>
      <c r="B292" s="174" t="s">
        <v>207</v>
      </c>
      <c r="C292" s="161">
        <v>-1003631.41</v>
      </c>
      <c r="D292" s="161">
        <v>1003631.41</v>
      </c>
      <c r="E292" s="162">
        <v>984398.8</v>
      </c>
      <c r="F292" s="161">
        <v>19232.61</v>
      </c>
      <c r="G292" s="161">
        <v>-984398.8</v>
      </c>
      <c r="I292" s="82">
        <f t="shared" si="4"/>
        <v>9</v>
      </c>
    </row>
    <row r="293" spans="1:9" ht="15" customHeight="1">
      <c r="A293" s="175">
        <v>235319011000001</v>
      </c>
      <c r="B293" s="174" t="s">
        <v>208</v>
      </c>
      <c r="C293" s="161">
        <v>-1003631.41</v>
      </c>
      <c r="D293" s="161">
        <v>1003631.41</v>
      </c>
      <c r="E293" s="162">
        <v>984398.8</v>
      </c>
      <c r="F293" s="161">
        <v>19232.61</v>
      </c>
      <c r="G293" s="161">
        <v>-984398.8</v>
      </c>
      <c r="I293" s="82">
        <f t="shared" si="4"/>
        <v>15</v>
      </c>
    </row>
    <row r="294" spans="1:9" ht="15" customHeight="1">
      <c r="A294" s="175">
        <v>235319012</v>
      </c>
      <c r="B294" s="174" t="s">
        <v>209</v>
      </c>
      <c r="C294" s="161">
        <v>-361307.31</v>
      </c>
      <c r="D294" s="161">
        <v>361307.31</v>
      </c>
      <c r="E294" s="162">
        <v>354383.57</v>
      </c>
      <c r="F294" s="161">
        <v>6923.74</v>
      </c>
      <c r="G294" s="161">
        <v>-354383.57</v>
      </c>
      <c r="I294" s="82">
        <f t="shared" si="4"/>
        <v>9</v>
      </c>
    </row>
    <row r="295" spans="1:9" ht="15" customHeight="1">
      <c r="A295" s="175">
        <v>235319012000001</v>
      </c>
      <c r="B295" s="174" t="s">
        <v>210</v>
      </c>
      <c r="C295" s="161">
        <v>-361307.31</v>
      </c>
      <c r="D295" s="161">
        <v>361307.31</v>
      </c>
      <c r="E295" s="162">
        <v>354383.57</v>
      </c>
      <c r="F295" s="161">
        <v>6923.74</v>
      </c>
      <c r="G295" s="161">
        <v>-354383.57</v>
      </c>
      <c r="I295" s="82">
        <f t="shared" si="4"/>
        <v>15</v>
      </c>
    </row>
    <row r="296" spans="1:9" ht="15" customHeight="1">
      <c r="A296" s="175">
        <v>235329</v>
      </c>
      <c r="B296" s="174" t="s">
        <v>211</v>
      </c>
      <c r="C296" s="161">
        <v>-59442.03</v>
      </c>
      <c r="D296" s="161">
        <v>0</v>
      </c>
      <c r="E296" s="162">
        <v>45410.66</v>
      </c>
      <c r="F296" s="161">
        <v>-45410.66</v>
      </c>
      <c r="G296" s="161">
        <v>-104852.69</v>
      </c>
      <c r="I296" s="82">
        <f t="shared" si="4"/>
        <v>6</v>
      </c>
    </row>
    <row r="297" spans="1:9" ht="15" customHeight="1">
      <c r="A297" s="175">
        <v>23532901</v>
      </c>
      <c r="B297" s="174" t="s">
        <v>212</v>
      </c>
      <c r="C297" s="161">
        <v>-59442.03</v>
      </c>
      <c r="D297" s="161">
        <v>0</v>
      </c>
      <c r="E297" s="162">
        <v>45410.66</v>
      </c>
      <c r="F297" s="161">
        <v>-45410.66</v>
      </c>
      <c r="G297" s="161">
        <v>-104852.69</v>
      </c>
      <c r="I297" s="82">
        <f t="shared" si="4"/>
        <v>8</v>
      </c>
    </row>
    <row r="298" spans="1:9" ht="15" customHeight="1">
      <c r="A298" s="175">
        <v>235329012</v>
      </c>
      <c r="B298" s="174" t="s">
        <v>213</v>
      </c>
      <c r="C298" s="161">
        <v>-21728.82</v>
      </c>
      <c r="D298" s="161">
        <v>0</v>
      </c>
      <c r="E298" s="162">
        <v>45253.35</v>
      </c>
      <c r="F298" s="161">
        <v>-45253.35</v>
      </c>
      <c r="G298" s="161">
        <v>-66982.17</v>
      </c>
      <c r="I298" s="82">
        <f t="shared" si="4"/>
        <v>9</v>
      </c>
    </row>
    <row r="299" spans="1:9" ht="15" customHeight="1">
      <c r="A299" s="175">
        <v>235329012000001</v>
      </c>
      <c r="B299" s="174" t="s">
        <v>214</v>
      </c>
      <c r="C299" s="161">
        <v>-21728.82</v>
      </c>
      <c r="D299" s="161">
        <v>0</v>
      </c>
      <c r="E299" s="162">
        <v>45253.35</v>
      </c>
      <c r="F299" s="161">
        <v>-45253.35</v>
      </c>
      <c r="G299" s="161">
        <v>-66982.17</v>
      </c>
      <c r="I299" s="82">
        <f t="shared" si="4"/>
        <v>15</v>
      </c>
    </row>
    <row r="300" spans="1:9" ht="15" customHeight="1">
      <c r="A300" s="175">
        <v>235329013</v>
      </c>
      <c r="B300" s="174" t="s">
        <v>215</v>
      </c>
      <c r="C300" s="161">
        <v>-37713.21</v>
      </c>
      <c r="D300" s="161">
        <v>0</v>
      </c>
      <c r="E300" s="162">
        <v>157.31</v>
      </c>
      <c r="F300" s="161">
        <v>-157.31</v>
      </c>
      <c r="G300" s="161">
        <v>-37870.519999999997</v>
      </c>
      <c r="I300" s="82">
        <f t="shared" si="4"/>
        <v>9</v>
      </c>
    </row>
    <row r="301" spans="1:9" ht="15" customHeight="1">
      <c r="A301" s="175">
        <v>235329013000001</v>
      </c>
      <c r="B301" s="174" t="s">
        <v>216</v>
      </c>
      <c r="C301" s="161">
        <v>-37713.21</v>
      </c>
      <c r="D301" s="161">
        <v>0</v>
      </c>
      <c r="E301" s="162">
        <v>157.31</v>
      </c>
      <c r="F301" s="161">
        <v>-157.31</v>
      </c>
      <c r="G301" s="161">
        <v>-37870.519999999997</v>
      </c>
      <c r="I301" s="82">
        <f t="shared" si="4"/>
        <v>15</v>
      </c>
    </row>
    <row r="302" spans="1:9" ht="15" customHeight="1">
      <c r="A302" s="175">
        <v>25</v>
      </c>
      <c r="B302" s="174" t="s">
        <v>217</v>
      </c>
      <c r="C302" s="161">
        <v>-66962856.450000003</v>
      </c>
      <c r="D302" s="161">
        <v>5759315.5899999999</v>
      </c>
      <c r="E302" s="162">
        <v>7499486.6699999999</v>
      </c>
      <c r="F302" s="161">
        <v>-1740171.08</v>
      </c>
      <c r="G302" s="161">
        <v>-68703027.530000001</v>
      </c>
      <c r="I302" s="82">
        <f t="shared" si="4"/>
        <v>2</v>
      </c>
    </row>
    <row r="303" spans="1:9" ht="15" customHeight="1">
      <c r="A303" s="175">
        <v>251</v>
      </c>
      <c r="B303" s="174" t="s">
        <v>218</v>
      </c>
      <c r="C303" s="161">
        <v>-39943599</v>
      </c>
      <c r="D303" s="161">
        <v>0</v>
      </c>
      <c r="E303" s="162">
        <v>0</v>
      </c>
      <c r="F303" s="161">
        <v>0</v>
      </c>
      <c r="G303" s="161">
        <v>-39943599</v>
      </c>
      <c r="I303" s="82">
        <f t="shared" si="4"/>
        <v>3</v>
      </c>
    </row>
    <row r="304" spans="1:9" ht="15" customHeight="1">
      <c r="A304" s="175">
        <v>2511</v>
      </c>
      <c r="B304" s="174" t="s">
        <v>219</v>
      </c>
      <c r="C304" s="161">
        <v>-39943599</v>
      </c>
      <c r="D304" s="161">
        <v>0</v>
      </c>
      <c r="E304" s="162">
        <v>0</v>
      </c>
      <c r="F304" s="161">
        <v>0</v>
      </c>
      <c r="G304" s="161">
        <v>-39943599</v>
      </c>
      <c r="I304" s="82">
        <f t="shared" si="4"/>
        <v>4</v>
      </c>
    </row>
    <row r="305" spans="1:9" ht="15" customHeight="1">
      <c r="A305" s="175">
        <v>25111</v>
      </c>
      <c r="B305" s="174" t="s">
        <v>220</v>
      </c>
      <c r="C305" s="161">
        <v>-39943599</v>
      </c>
      <c r="D305" s="161">
        <v>0</v>
      </c>
      <c r="E305" s="162">
        <v>0</v>
      </c>
      <c r="F305" s="161">
        <v>0</v>
      </c>
      <c r="G305" s="161">
        <v>-39943599</v>
      </c>
      <c r="H305" s="14">
        <f>ABS(G305/1000)</f>
        <v>39943.599000000002</v>
      </c>
      <c r="I305" s="82">
        <f t="shared" si="4"/>
        <v>5</v>
      </c>
    </row>
    <row r="306" spans="1:9" ht="15" customHeight="1">
      <c r="A306" s="175">
        <v>251119</v>
      </c>
      <c r="B306" s="174" t="s">
        <v>220</v>
      </c>
      <c r="C306" s="161">
        <v>-39943599</v>
      </c>
      <c r="D306" s="161">
        <v>0</v>
      </c>
      <c r="E306" s="162">
        <v>0</v>
      </c>
      <c r="F306" s="161">
        <v>0</v>
      </c>
      <c r="G306" s="161">
        <v>-39943599</v>
      </c>
      <c r="I306" s="82">
        <f t="shared" si="4"/>
        <v>6</v>
      </c>
    </row>
    <row r="307" spans="1:9" ht="15" customHeight="1">
      <c r="A307" s="175">
        <v>25111901</v>
      </c>
      <c r="B307" s="174" t="s">
        <v>221</v>
      </c>
      <c r="C307" s="161">
        <v>-39943599</v>
      </c>
      <c r="D307" s="161">
        <v>0</v>
      </c>
      <c r="E307" s="162">
        <v>0</v>
      </c>
      <c r="F307" s="161">
        <v>0</v>
      </c>
      <c r="G307" s="161">
        <v>-39943599</v>
      </c>
      <c r="I307" s="82">
        <f t="shared" si="4"/>
        <v>8</v>
      </c>
    </row>
    <row r="308" spans="1:9" ht="15" customHeight="1">
      <c r="A308" s="175">
        <v>251119011</v>
      </c>
      <c r="B308" s="174" t="s">
        <v>222</v>
      </c>
      <c r="C308" s="161">
        <v>-39943599</v>
      </c>
      <c r="D308" s="161">
        <v>0</v>
      </c>
      <c r="E308" s="162">
        <v>0</v>
      </c>
      <c r="F308" s="161">
        <v>0</v>
      </c>
      <c r="G308" s="161">
        <v>-39943599</v>
      </c>
      <c r="I308" s="82">
        <f t="shared" si="4"/>
        <v>9</v>
      </c>
    </row>
    <row r="309" spans="1:9" ht="15" customHeight="1">
      <c r="A309" s="175">
        <v>251119011000001</v>
      </c>
      <c r="B309" s="174" t="s">
        <v>223</v>
      </c>
      <c r="C309" s="161">
        <v>-100000</v>
      </c>
      <c r="D309" s="161">
        <v>0</v>
      </c>
      <c r="E309" s="162">
        <v>0</v>
      </c>
      <c r="F309" s="161">
        <v>0</v>
      </c>
      <c r="G309" s="161">
        <v>-100000</v>
      </c>
      <c r="I309" s="82">
        <f t="shared" si="4"/>
        <v>15</v>
      </c>
    </row>
    <row r="310" spans="1:9" ht="15" customHeight="1">
      <c r="A310" s="175">
        <v>251119011000002</v>
      </c>
      <c r="B310" s="174" t="s">
        <v>224</v>
      </c>
      <c r="C310" s="161">
        <v>-39843599</v>
      </c>
      <c r="D310" s="161">
        <v>0</v>
      </c>
      <c r="E310" s="162">
        <v>0</v>
      </c>
      <c r="F310" s="161">
        <v>0</v>
      </c>
      <c r="G310" s="161">
        <v>-39843599</v>
      </c>
      <c r="I310" s="82">
        <f t="shared" si="4"/>
        <v>15</v>
      </c>
    </row>
    <row r="311" spans="1:9" ht="15" customHeight="1">
      <c r="A311" s="175">
        <v>254</v>
      </c>
      <c r="B311" s="174" t="s">
        <v>225</v>
      </c>
      <c r="C311" s="161">
        <v>-2649586.92</v>
      </c>
      <c r="D311" s="161">
        <v>5341444.62</v>
      </c>
      <c r="E311" s="162">
        <v>5290670.5199999996</v>
      </c>
      <c r="F311" s="161">
        <v>50774.1</v>
      </c>
      <c r="G311" s="161">
        <v>-2598812.8199999998</v>
      </c>
      <c r="I311" s="82">
        <f t="shared" si="4"/>
        <v>3</v>
      </c>
    </row>
    <row r="312" spans="1:9" ht="15" customHeight="1">
      <c r="A312" s="175">
        <v>2541</v>
      </c>
      <c r="B312" s="174" t="s">
        <v>226</v>
      </c>
      <c r="C312" s="161">
        <v>-2649586.92</v>
      </c>
      <c r="D312" s="161">
        <v>5341444.62</v>
      </c>
      <c r="E312" s="162">
        <v>5290670.5199999996</v>
      </c>
      <c r="F312" s="161">
        <v>50774.1</v>
      </c>
      <c r="G312" s="161">
        <v>-2598812.8199999998</v>
      </c>
      <c r="I312" s="82">
        <f t="shared" si="4"/>
        <v>4</v>
      </c>
    </row>
    <row r="313" spans="1:9" ht="15" customHeight="1">
      <c r="A313" s="175">
        <v>25411</v>
      </c>
      <c r="B313" s="174" t="s">
        <v>227</v>
      </c>
      <c r="C313" s="161">
        <v>-2649586.92</v>
      </c>
      <c r="D313" s="161">
        <v>5341444.62</v>
      </c>
      <c r="E313" s="162">
        <v>5290670.5199999996</v>
      </c>
      <c r="F313" s="161">
        <v>50774.1</v>
      </c>
      <c r="G313" s="161">
        <v>-2598812.8199999998</v>
      </c>
      <c r="I313" s="82">
        <f t="shared" si="4"/>
        <v>5</v>
      </c>
    </row>
    <row r="314" spans="1:9" ht="15" customHeight="1">
      <c r="A314" s="175">
        <v>254119</v>
      </c>
      <c r="B314" s="174" t="s">
        <v>227</v>
      </c>
      <c r="C314" s="161">
        <v>-2649586.92</v>
      </c>
      <c r="D314" s="161">
        <v>5341444.62</v>
      </c>
      <c r="E314" s="162">
        <v>5290670.5199999996</v>
      </c>
      <c r="F314" s="161">
        <v>50774.1</v>
      </c>
      <c r="G314" s="161">
        <v>-2598812.8199999998</v>
      </c>
      <c r="I314" s="82">
        <f t="shared" si="4"/>
        <v>6</v>
      </c>
    </row>
    <row r="315" spans="1:9" ht="15" customHeight="1">
      <c r="A315" s="175">
        <v>25411901</v>
      </c>
      <c r="B315" s="174" t="s">
        <v>226</v>
      </c>
      <c r="C315" s="161">
        <v>-2649586.92</v>
      </c>
      <c r="D315" s="161">
        <v>5341444.62</v>
      </c>
      <c r="E315" s="162">
        <v>5290670.5199999996</v>
      </c>
      <c r="F315" s="161">
        <v>50774.1</v>
      </c>
      <c r="G315" s="161">
        <v>-2598812.8199999998</v>
      </c>
      <c r="I315" s="82">
        <f t="shared" si="4"/>
        <v>8</v>
      </c>
    </row>
    <row r="316" spans="1:9" ht="15" customHeight="1">
      <c r="A316" s="175">
        <v>254119011</v>
      </c>
      <c r="B316" s="174" t="s">
        <v>226</v>
      </c>
      <c r="C316" s="161">
        <v>-2649586.92</v>
      </c>
      <c r="D316" s="161">
        <v>5341444.62</v>
      </c>
      <c r="E316" s="162">
        <v>5290670.5199999996</v>
      </c>
      <c r="F316" s="161">
        <v>50774.1</v>
      </c>
      <c r="G316" s="161">
        <v>-2598812.8199999998</v>
      </c>
      <c r="I316" s="82">
        <f t="shared" si="4"/>
        <v>9</v>
      </c>
    </row>
    <row r="317" spans="1:9" ht="15" customHeight="1">
      <c r="A317" s="175">
        <v>254119011000001</v>
      </c>
      <c r="B317" s="174" t="s">
        <v>228</v>
      </c>
      <c r="C317" s="161">
        <v>-4014525.63</v>
      </c>
      <c r="D317" s="161">
        <v>4002662.25</v>
      </c>
      <c r="E317" s="162">
        <v>3925731.8</v>
      </c>
      <c r="F317" s="161">
        <v>76930.45</v>
      </c>
      <c r="G317" s="161">
        <v>-3937595.18</v>
      </c>
      <c r="I317" s="82">
        <f t="shared" si="4"/>
        <v>15</v>
      </c>
    </row>
    <row r="318" spans="1:9" ht="15" customHeight="1">
      <c r="A318" s="175">
        <v>254119011000002</v>
      </c>
      <c r="B318" s="174" t="s">
        <v>229</v>
      </c>
      <c r="C318" s="161">
        <v>1364938.71</v>
      </c>
      <c r="D318" s="161">
        <v>1338782.3700000001</v>
      </c>
      <c r="E318" s="162">
        <v>1364938.72</v>
      </c>
      <c r="F318" s="161">
        <v>-26156.35</v>
      </c>
      <c r="G318" s="161">
        <v>1338782.3600000001</v>
      </c>
      <c r="I318" s="82">
        <f t="shared" si="4"/>
        <v>15</v>
      </c>
    </row>
    <row r="319" spans="1:9" ht="15" customHeight="1">
      <c r="A319" s="175">
        <v>256</v>
      </c>
      <c r="B319" s="174" t="s">
        <v>230</v>
      </c>
      <c r="C319" s="161">
        <v>-24369670.530000001</v>
      </c>
      <c r="D319" s="161">
        <v>417870.97</v>
      </c>
      <c r="E319" s="162">
        <v>2208816.15</v>
      </c>
      <c r="F319" s="161">
        <v>-1790945.18</v>
      </c>
      <c r="G319" s="161">
        <v>-26160615.710000001</v>
      </c>
      <c r="I319" s="82">
        <f t="shared" si="4"/>
        <v>3</v>
      </c>
    </row>
    <row r="320" spans="1:9" ht="15" customHeight="1">
      <c r="A320" s="175">
        <v>2561</v>
      </c>
      <c r="B320" s="174" t="s">
        <v>231</v>
      </c>
      <c r="C320" s="161">
        <v>-24369670.530000001</v>
      </c>
      <c r="D320" s="161">
        <v>417870.97</v>
      </c>
      <c r="E320" s="162">
        <v>2208816.15</v>
      </c>
      <c r="F320" s="161">
        <v>-1790945.18</v>
      </c>
      <c r="G320" s="161">
        <v>-26160615.710000001</v>
      </c>
      <c r="I320" s="82">
        <f t="shared" si="4"/>
        <v>4</v>
      </c>
    </row>
    <row r="321" spans="1:9" ht="15" customHeight="1">
      <c r="A321" s="175">
        <v>25611</v>
      </c>
      <c r="B321" s="174" t="s">
        <v>232</v>
      </c>
      <c r="C321" s="161">
        <v>-24369670.530000001</v>
      </c>
      <c r="D321" s="161">
        <v>417870.97</v>
      </c>
      <c r="E321" s="162">
        <v>2208816.15</v>
      </c>
      <c r="F321" s="161">
        <v>-1790945.18</v>
      </c>
      <c r="G321" s="161">
        <v>-26160615.710000001</v>
      </c>
      <c r="I321" s="82">
        <f t="shared" si="4"/>
        <v>5</v>
      </c>
    </row>
    <row r="322" spans="1:9" ht="15" customHeight="1">
      <c r="A322" s="175">
        <v>256119</v>
      </c>
      <c r="B322" s="174" t="s">
        <v>232</v>
      </c>
      <c r="C322" s="161">
        <v>-24369670.530000001</v>
      </c>
      <c r="D322" s="161">
        <v>417870.97</v>
      </c>
      <c r="E322" s="162">
        <v>2208816.15</v>
      </c>
      <c r="F322" s="161">
        <v>-1790945.18</v>
      </c>
      <c r="G322" s="161">
        <v>-26160615.710000001</v>
      </c>
      <c r="I322" s="82">
        <f t="shared" si="4"/>
        <v>6</v>
      </c>
    </row>
    <row r="323" spans="1:9" ht="15" customHeight="1">
      <c r="A323" s="175">
        <v>25611901</v>
      </c>
      <c r="B323" s="174" t="s">
        <v>233</v>
      </c>
      <c r="C323" s="161">
        <v>-24369670.530000001</v>
      </c>
      <c r="D323" s="161">
        <v>417870.97</v>
      </c>
      <c r="E323" s="162">
        <v>2208816.15</v>
      </c>
      <c r="F323" s="161">
        <v>-1790945.18</v>
      </c>
      <c r="G323" s="161">
        <v>-26160615.710000001</v>
      </c>
      <c r="I323" s="82">
        <f t="shared" ref="I323:I386" si="5">LEN(A323)</f>
        <v>8</v>
      </c>
    </row>
    <row r="324" spans="1:9" ht="15" customHeight="1">
      <c r="A324" s="175">
        <v>256119011</v>
      </c>
      <c r="B324" s="174" t="s">
        <v>234</v>
      </c>
      <c r="C324" s="161">
        <v>-24369670.530000001</v>
      </c>
      <c r="D324" s="161">
        <v>417870.97</v>
      </c>
      <c r="E324" s="162">
        <v>2208816.15</v>
      </c>
      <c r="F324" s="161">
        <v>-1790945.18</v>
      </c>
      <c r="G324" s="161">
        <v>-26160615.710000001</v>
      </c>
      <c r="I324" s="82">
        <f t="shared" si="5"/>
        <v>9</v>
      </c>
    </row>
    <row r="325" spans="1:9" ht="15" customHeight="1">
      <c r="A325" s="175">
        <v>256119011000001</v>
      </c>
      <c r="B325" s="174" t="s">
        <v>234</v>
      </c>
      <c r="C325" s="161">
        <v>-24369670.530000001</v>
      </c>
      <c r="D325" s="161">
        <v>417870.97</v>
      </c>
      <c r="E325" s="162">
        <v>2208816.15</v>
      </c>
      <c r="F325" s="161">
        <v>-1790945.18</v>
      </c>
      <c r="G325" s="161">
        <v>-26160615.710000001</v>
      </c>
      <c r="I325" s="82">
        <f t="shared" si="5"/>
        <v>15</v>
      </c>
    </row>
    <row r="326" spans="1:9" ht="15" customHeight="1">
      <c r="A326" s="175">
        <v>3</v>
      </c>
      <c r="B326" s="174" t="s">
        <v>235</v>
      </c>
      <c r="C326" s="161">
        <v>-29198968.27</v>
      </c>
      <c r="D326" s="161">
        <v>2042391.94</v>
      </c>
      <c r="E326" s="162">
        <v>17004687.859999999</v>
      </c>
      <c r="F326" s="161">
        <v>-14962295.92</v>
      </c>
      <c r="G326" s="161">
        <v>-44161264.189999998</v>
      </c>
      <c r="I326" s="82">
        <f t="shared" si="5"/>
        <v>1</v>
      </c>
    </row>
    <row r="327" spans="1:9" ht="15" customHeight="1">
      <c r="A327" s="175">
        <v>31</v>
      </c>
      <c r="B327" s="174" t="s">
        <v>236</v>
      </c>
      <c r="C327" s="161">
        <v>-29898813.579999998</v>
      </c>
      <c r="D327" s="161">
        <v>1127324.08</v>
      </c>
      <c r="E327" s="162">
        <v>16233629.16</v>
      </c>
      <c r="F327" s="161">
        <v>-15106305.08</v>
      </c>
      <c r="G327" s="161">
        <v>-45005118.659999996</v>
      </c>
      <c r="I327" s="82">
        <f t="shared" si="5"/>
        <v>2</v>
      </c>
    </row>
    <row r="328" spans="1:9" ht="15" customHeight="1">
      <c r="A328" s="175">
        <v>311</v>
      </c>
      <c r="B328" s="174" t="s">
        <v>237</v>
      </c>
      <c r="C328" s="161">
        <v>-29898813.579999998</v>
      </c>
      <c r="D328" s="161">
        <v>1127324.08</v>
      </c>
      <c r="E328" s="162">
        <v>16233629.16</v>
      </c>
      <c r="F328" s="161">
        <v>-15106305.08</v>
      </c>
      <c r="G328" s="161">
        <v>-45005118.659999996</v>
      </c>
      <c r="I328" s="82">
        <f t="shared" si="5"/>
        <v>3</v>
      </c>
    </row>
    <row r="329" spans="1:9" ht="15" customHeight="1">
      <c r="A329" s="175">
        <v>3111</v>
      </c>
      <c r="B329" s="174" t="s">
        <v>238</v>
      </c>
      <c r="C329" s="161">
        <v>-29898813.579999998</v>
      </c>
      <c r="D329" s="161">
        <v>1127324.08</v>
      </c>
      <c r="E329" s="162">
        <v>16233629.16</v>
      </c>
      <c r="F329" s="161">
        <v>-15106305.08</v>
      </c>
      <c r="G329" s="161">
        <v>-45005118.659999996</v>
      </c>
      <c r="I329" s="82">
        <f t="shared" si="5"/>
        <v>4</v>
      </c>
    </row>
    <row r="330" spans="1:9" ht="15" customHeight="1">
      <c r="A330" s="175">
        <v>31112</v>
      </c>
      <c r="B330" s="174" t="s">
        <v>238</v>
      </c>
      <c r="C330" s="161">
        <v>-29898813.579999998</v>
      </c>
      <c r="D330" s="161">
        <v>1127324.08</v>
      </c>
      <c r="E330" s="162">
        <v>16233629.16</v>
      </c>
      <c r="F330" s="161">
        <v>-15106305.08</v>
      </c>
      <c r="G330" s="161">
        <v>-45005118.659999996</v>
      </c>
      <c r="I330" s="82">
        <f t="shared" si="5"/>
        <v>5</v>
      </c>
    </row>
    <row r="331" spans="1:9" ht="15" customHeight="1">
      <c r="A331" s="175">
        <v>311121</v>
      </c>
      <c r="B331" s="174" t="s">
        <v>63</v>
      </c>
      <c r="C331" s="161">
        <v>-29420461.960000001</v>
      </c>
      <c r="D331" s="161">
        <v>1127324.08</v>
      </c>
      <c r="E331" s="162">
        <v>15987957.609999999</v>
      </c>
      <c r="F331" s="161">
        <v>-14860633.529999999</v>
      </c>
      <c r="G331" s="161">
        <v>-44281095.490000002</v>
      </c>
      <c r="I331" s="82">
        <f t="shared" si="5"/>
        <v>6</v>
      </c>
    </row>
    <row r="332" spans="1:9" ht="15" customHeight="1">
      <c r="A332" s="175">
        <v>31112102</v>
      </c>
      <c r="B332" s="174" t="s">
        <v>239</v>
      </c>
      <c r="C332" s="161">
        <v>-5667298.5</v>
      </c>
      <c r="D332" s="161">
        <v>2795.87</v>
      </c>
      <c r="E332" s="162">
        <v>2727888.46</v>
      </c>
      <c r="F332" s="161">
        <v>-2725092.59</v>
      </c>
      <c r="G332" s="161">
        <v>-8392391.0899999999</v>
      </c>
      <c r="I332" s="82">
        <f t="shared" si="5"/>
        <v>8</v>
      </c>
    </row>
    <row r="333" spans="1:9" ht="15" customHeight="1">
      <c r="A333" s="175">
        <v>311121021</v>
      </c>
      <c r="B333" s="174" t="s">
        <v>240</v>
      </c>
      <c r="C333" s="161">
        <v>-5667298.5</v>
      </c>
      <c r="D333" s="161">
        <v>2795.87</v>
      </c>
      <c r="E333" s="162">
        <v>2727888.46</v>
      </c>
      <c r="F333" s="161">
        <v>-2725092.59</v>
      </c>
      <c r="G333" s="161">
        <v>-8392391.0899999999</v>
      </c>
      <c r="I333" s="82">
        <f t="shared" si="5"/>
        <v>9</v>
      </c>
    </row>
    <row r="334" spans="1:9" ht="15" customHeight="1">
      <c r="A334" s="175">
        <v>311121021000001</v>
      </c>
      <c r="B334" s="174" t="s">
        <v>241</v>
      </c>
      <c r="C334" s="161">
        <v>-5667298.5</v>
      </c>
      <c r="D334" s="161">
        <v>2795.87</v>
      </c>
      <c r="E334" s="162">
        <v>2727888.46</v>
      </c>
      <c r="F334" s="161">
        <v>-2725092.59</v>
      </c>
      <c r="G334" s="161">
        <v>-8392391.0899999999</v>
      </c>
      <c r="I334" s="82">
        <f t="shared" si="5"/>
        <v>15</v>
      </c>
    </row>
    <row r="335" spans="1:9" ht="15" customHeight="1">
      <c r="A335" s="175">
        <v>31112106</v>
      </c>
      <c r="B335" s="174" t="s">
        <v>242</v>
      </c>
      <c r="C335" s="161">
        <v>-23753163.460000001</v>
      </c>
      <c r="D335" s="161">
        <v>1124528.21</v>
      </c>
      <c r="E335" s="162">
        <v>13260069.15</v>
      </c>
      <c r="F335" s="161">
        <v>-12135540.939999999</v>
      </c>
      <c r="G335" s="161">
        <v>-35888704.399999999</v>
      </c>
      <c r="I335" s="82">
        <f t="shared" si="5"/>
        <v>8</v>
      </c>
    </row>
    <row r="336" spans="1:9" ht="15" customHeight="1">
      <c r="A336" s="175">
        <v>311121061</v>
      </c>
      <c r="B336" s="174" t="s">
        <v>243</v>
      </c>
      <c r="C336" s="161">
        <v>-23079986.390000001</v>
      </c>
      <c r="D336" s="161">
        <v>779151.92</v>
      </c>
      <c r="E336" s="162">
        <v>12569316.57</v>
      </c>
      <c r="F336" s="161">
        <v>-11790164.65</v>
      </c>
      <c r="G336" s="161">
        <v>-34870151.039999999</v>
      </c>
      <c r="I336" s="82">
        <f t="shared" si="5"/>
        <v>9</v>
      </c>
    </row>
    <row r="337" spans="1:9" ht="15" customHeight="1">
      <c r="A337" s="175">
        <v>311121061000001</v>
      </c>
      <c r="B337" s="174" t="s">
        <v>244</v>
      </c>
      <c r="C337" s="161">
        <v>-23079986.390000001</v>
      </c>
      <c r="D337" s="161">
        <v>779151.92</v>
      </c>
      <c r="E337" s="162">
        <v>12569316.57</v>
      </c>
      <c r="F337" s="161">
        <v>-11790164.65</v>
      </c>
      <c r="G337" s="161">
        <v>-34870151.039999999</v>
      </c>
      <c r="I337" s="82">
        <f t="shared" si="5"/>
        <v>15</v>
      </c>
    </row>
    <row r="338" spans="1:9" ht="15" customHeight="1">
      <c r="A338" s="175">
        <v>311121066</v>
      </c>
      <c r="B338" s="174" t="s">
        <v>525</v>
      </c>
      <c r="C338" s="161">
        <v>-673177.07</v>
      </c>
      <c r="D338" s="161">
        <v>345376.29</v>
      </c>
      <c r="E338" s="162">
        <v>690752.58</v>
      </c>
      <c r="F338" s="161">
        <v>-345376.29</v>
      </c>
      <c r="G338" s="161">
        <v>-1018553.36</v>
      </c>
      <c r="I338" s="82">
        <f t="shared" si="5"/>
        <v>9</v>
      </c>
    </row>
    <row r="339" spans="1:9" ht="15" customHeight="1">
      <c r="A339" s="175">
        <v>311121066000001</v>
      </c>
      <c r="B339" s="174" t="s">
        <v>526</v>
      </c>
      <c r="C339" s="161">
        <v>-673177.07</v>
      </c>
      <c r="D339" s="161">
        <v>345376.29</v>
      </c>
      <c r="E339" s="162">
        <v>690752.58</v>
      </c>
      <c r="F339" s="161">
        <v>-345376.29</v>
      </c>
      <c r="G339" s="161">
        <v>-1018553.36</v>
      </c>
      <c r="I339" s="82">
        <f t="shared" si="5"/>
        <v>15</v>
      </c>
    </row>
    <row r="340" spans="1:9" ht="15" customHeight="1">
      <c r="A340" s="175">
        <v>311122</v>
      </c>
      <c r="B340" s="174" t="s">
        <v>245</v>
      </c>
      <c r="C340" s="161">
        <v>-478351.62</v>
      </c>
      <c r="D340" s="161">
        <v>0</v>
      </c>
      <c r="E340" s="162">
        <v>245671.55</v>
      </c>
      <c r="F340" s="161">
        <v>-245671.55</v>
      </c>
      <c r="G340" s="161">
        <v>-724023.17</v>
      </c>
      <c r="I340" s="82">
        <f t="shared" si="5"/>
        <v>6</v>
      </c>
    </row>
    <row r="341" spans="1:9" ht="15" customHeight="1">
      <c r="A341" s="175">
        <v>31112206</v>
      </c>
      <c r="B341" s="174" t="s">
        <v>242</v>
      </c>
      <c r="C341" s="161">
        <v>-478351.62</v>
      </c>
      <c r="D341" s="161">
        <v>0</v>
      </c>
      <c r="E341" s="162">
        <v>245671.55</v>
      </c>
      <c r="F341" s="161">
        <v>-245671.55</v>
      </c>
      <c r="G341" s="161">
        <v>-724023.17</v>
      </c>
      <c r="I341" s="82">
        <f t="shared" si="5"/>
        <v>8</v>
      </c>
    </row>
    <row r="342" spans="1:9" ht="15" customHeight="1">
      <c r="A342" s="175">
        <v>311122061</v>
      </c>
      <c r="B342" s="174" t="s">
        <v>243</v>
      </c>
      <c r="C342" s="161">
        <v>-478351.62</v>
      </c>
      <c r="D342" s="161">
        <v>0</v>
      </c>
      <c r="E342" s="162">
        <v>245671.55</v>
      </c>
      <c r="F342" s="161">
        <v>-245671.55</v>
      </c>
      <c r="G342" s="161">
        <v>-724023.17</v>
      </c>
      <c r="I342" s="82">
        <f t="shared" si="5"/>
        <v>9</v>
      </c>
    </row>
    <row r="343" spans="1:9" ht="15" customHeight="1">
      <c r="A343" s="175">
        <v>311122061000001</v>
      </c>
      <c r="B343" s="174" t="s">
        <v>246</v>
      </c>
      <c r="C343" s="161">
        <v>-478351.62</v>
      </c>
      <c r="D343" s="161">
        <v>0</v>
      </c>
      <c r="E343" s="162">
        <v>245671.55</v>
      </c>
      <c r="F343" s="161">
        <v>-245671.55</v>
      </c>
      <c r="G343" s="161">
        <v>-724023.17</v>
      </c>
      <c r="I343" s="82">
        <f t="shared" si="5"/>
        <v>15</v>
      </c>
    </row>
    <row r="344" spans="1:9" ht="15" customHeight="1">
      <c r="A344" s="175">
        <v>32</v>
      </c>
      <c r="B344" s="174" t="s">
        <v>247</v>
      </c>
      <c r="C344" s="161">
        <v>1439108.86</v>
      </c>
      <c r="D344" s="161">
        <v>693268.93</v>
      </c>
      <c r="E344" s="162">
        <v>0</v>
      </c>
      <c r="F344" s="161">
        <v>693268.93</v>
      </c>
      <c r="G344" s="161">
        <v>2132377.79</v>
      </c>
      <c r="I344" s="82">
        <f t="shared" si="5"/>
        <v>2</v>
      </c>
    </row>
    <row r="345" spans="1:9" ht="15" customHeight="1">
      <c r="A345" s="175">
        <v>321</v>
      </c>
      <c r="B345" s="174" t="s">
        <v>248</v>
      </c>
      <c r="C345" s="161">
        <v>1439108.86</v>
      </c>
      <c r="D345" s="161">
        <v>693268.93</v>
      </c>
      <c r="E345" s="162">
        <v>0</v>
      </c>
      <c r="F345" s="161">
        <v>693268.93</v>
      </c>
      <c r="G345" s="161">
        <v>2132377.79</v>
      </c>
      <c r="I345" s="82">
        <f t="shared" si="5"/>
        <v>3</v>
      </c>
    </row>
    <row r="346" spans="1:9" ht="15" customHeight="1">
      <c r="A346" s="175">
        <v>3211</v>
      </c>
      <c r="B346" s="174" t="s">
        <v>248</v>
      </c>
      <c r="C346" s="161">
        <v>1439108.86</v>
      </c>
      <c r="D346" s="161">
        <v>693268.93</v>
      </c>
      <c r="E346" s="162">
        <v>0</v>
      </c>
      <c r="F346" s="161">
        <v>693268.93</v>
      </c>
      <c r="G346" s="161">
        <v>2132377.79</v>
      </c>
      <c r="I346" s="82">
        <f t="shared" si="5"/>
        <v>4</v>
      </c>
    </row>
    <row r="347" spans="1:9" ht="15" customHeight="1">
      <c r="A347" s="175">
        <v>32112</v>
      </c>
      <c r="B347" s="174" t="s">
        <v>249</v>
      </c>
      <c r="C347" s="161">
        <v>1439108.86</v>
      </c>
      <c r="D347" s="161">
        <v>693268.93</v>
      </c>
      <c r="E347" s="162">
        <v>0</v>
      </c>
      <c r="F347" s="161">
        <v>693268.93</v>
      </c>
      <c r="G347" s="161">
        <v>2132377.79</v>
      </c>
      <c r="I347" s="82">
        <f t="shared" si="5"/>
        <v>5</v>
      </c>
    </row>
    <row r="348" spans="1:9" ht="15" customHeight="1">
      <c r="A348" s="175">
        <v>321129</v>
      </c>
      <c r="B348" s="174" t="s">
        <v>249</v>
      </c>
      <c r="C348" s="161">
        <v>1439108.86</v>
      </c>
      <c r="D348" s="161">
        <v>693268.93</v>
      </c>
      <c r="E348" s="162">
        <v>0</v>
      </c>
      <c r="F348" s="161">
        <v>693268.93</v>
      </c>
      <c r="G348" s="161">
        <v>2132377.79</v>
      </c>
      <c r="I348" s="82">
        <f t="shared" si="5"/>
        <v>6</v>
      </c>
    </row>
    <row r="349" spans="1:9" ht="15" customHeight="1">
      <c r="A349" s="175">
        <v>32112901</v>
      </c>
      <c r="B349" s="174" t="s">
        <v>249</v>
      </c>
      <c r="C349" s="161">
        <v>1439108.86</v>
      </c>
      <c r="D349" s="161">
        <v>693268.93</v>
      </c>
      <c r="E349" s="162">
        <v>0</v>
      </c>
      <c r="F349" s="161">
        <v>693268.93</v>
      </c>
      <c r="G349" s="161">
        <v>2132377.79</v>
      </c>
      <c r="I349" s="82">
        <f t="shared" si="5"/>
        <v>8</v>
      </c>
    </row>
    <row r="350" spans="1:9" ht="15" customHeight="1">
      <c r="A350" s="175">
        <v>321129011</v>
      </c>
      <c r="B350" s="174" t="s">
        <v>250</v>
      </c>
      <c r="C350" s="161">
        <v>870586.58</v>
      </c>
      <c r="D350" s="161">
        <v>438200.9</v>
      </c>
      <c r="E350" s="162">
        <v>0</v>
      </c>
      <c r="F350" s="161">
        <v>438200.9</v>
      </c>
      <c r="G350" s="161">
        <v>1308787.48</v>
      </c>
      <c r="I350" s="82">
        <f t="shared" si="5"/>
        <v>9</v>
      </c>
    </row>
    <row r="351" spans="1:9" ht="15" customHeight="1">
      <c r="A351" s="175">
        <v>321129011000001</v>
      </c>
      <c r="B351" s="174" t="s">
        <v>251</v>
      </c>
      <c r="C351" s="161">
        <v>121325.82</v>
      </c>
      <c r="D351" s="161">
        <v>61253.89</v>
      </c>
      <c r="E351" s="162">
        <v>0</v>
      </c>
      <c r="F351" s="161">
        <v>61253.89</v>
      </c>
      <c r="G351" s="161">
        <v>182579.71</v>
      </c>
      <c r="I351" s="82">
        <f t="shared" si="5"/>
        <v>15</v>
      </c>
    </row>
    <row r="352" spans="1:9" ht="15" customHeight="1">
      <c r="A352" s="175">
        <v>321129011000002</v>
      </c>
      <c r="B352" s="174" t="s">
        <v>252</v>
      </c>
      <c r="C352" s="161">
        <v>749260.76</v>
      </c>
      <c r="D352" s="161">
        <v>376947.01</v>
      </c>
      <c r="E352" s="162">
        <v>0</v>
      </c>
      <c r="F352" s="161">
        <v>376947.01</v>
      </c>
      <c r="G352" s="161">
        <v>1126207.77</v>
      </c>
      <c r="I352" s="82">
        <f t="shared" si="5"/>
        <v>15</v>
      </c>
    </row>
    <row r="353" spans="1:9" ht="15" customHeight="1">
      <c r="A353" s="175">
        <v>321129013</v>
      </c>
      <c r="B353" s="174" t="s">
        <v>253</v>
      </c>
      <c r="C353" s="161">
        <v>568522.28</v>
      </c>
      <c r="D353" s="161">
        <v>255068.03</v>
      </c>
      <c r="E353" s="162">
        <v>0</v>
      </c>
      <c r="F353" s="161">
        <v>255068.03</v>
      </c>
      <c r="G353" s="161">
        <v>823590.31</v>
      </c>
      <c r="I353" s="82">
        <f t="shared" si="5"/>
        <v>9</v>
      </c>
    </row>
    <row r="354" spans="1:9" ht="15" customHeight="1">
      <c r="A354" s="175">
        <v>321129013000001</v>
      </c>
      <c r="B354" s="174" t="s">
        <v>254</v>
      </c>
      <c r="C354" s="161">
        <v>568522.28</v>
      </c>
      <c r="D354" s="161">
        <v>255068.03</v>
      </c>
      <c r="E354" s="162">
        <v>0</v>
      </c>
      <c r="F354" s="161">
        <v>255068.03</v>
      </c>
      <c r="G354" s="161">
        <v>823590.31</v>
      </c>
      <c r="I354" s="82">
        <f t="shared" si="5"/>
        <v>15</v>
      </c>
    </row>
    <row r="355" spans="1:9" ht="15" customHeight="1">
      <c r="A355" s="175">
        <v>35</v>
      </c>
      <c r="B355" s="174" t="s">
        <v>255</v>
      </c>
      <c r="C355" s="161">
        <v>-739263.55</v>
      </c>
      <c r="D355" s="161">
        <v>221798.93</v>
      </c>
      <c r="E355" s="162">
        <v>771058.7</v>
      </c>
      <c r="F355" s="161">
        <v>-549259.77</v>
      </c>
      <c r="G355" s="161">
        <v>-1288523.32</v>
      </c>
      <c r="I355" s="82">
        <f t="shared" si="5"/>
        <v>2</v>
      </c>
    </row>
    <row r="356" spans="1:9" ht="15" customHeight="1">
      <c r="A356" s="175">
        <v>351</v>
      </c>
      <c r="B356" s="174" t="s">
        <v>256</v>
      </c>
      <c r="C356" s="161">
        <v>-739263.55</v>
      </c>
      <c r="D356" s="161">
        <v>221798.93</v>
      </c>
      <c r="E356" s="162">
        <v>771058.7</v>
      </c>
      <c r="F356" s="161">
        <v>-549259.77</v>
      </c>
      <c r="G356" s="161">
        <v>-1288523.32</v>
      </c>
      <c r="I356" s="82">
        <f t="shared" si="5"/>
        <v>3</v>
      </c>
    </row>
    <row r="357" spans="1:9" ht="15" customHeight="1">
      <c r="A357" s="175">
        <v>3512</v>
      </c>
      <c r="B357" s="174" t="s">
        <v>257</v>
      </c>
      <c r="C357" s="161">
        <v>-739263.55</v>
      </c>
      <c r="D357" s="161">
        <v>221798.93</v>
      </c>
      <c r="E357" s="162">
        <v>771058.7</v>
      </c>
      <c r="F357" s="161">
        <v>-549259.77</v>
      </c>
      <c r="G357" s="161">
        <v>-1288523.32</v>
      </c>
      <c r="I357" s="82">
        <f t="shared" si="5"/>
        <v>4</v>
      </c>
    </row>
    <row r="358" spans="1:9" ht="15" customHeight="1">
      <c r="A358" s="175">
        <v>35124</v>
      </c>
      <c r="B358" s="174" t="s">
        <v>258</v>
      </c>
      <c r="C358" s="161">
        <v>-80415.66</v>
      </c>
      <c r="D358" s="161">
        <v>220834.09</v>
      </c>
      <c r="E358" s="162">
        <v>257565.98</v>
      </c>
      <c r="F358" s="161">
        <v>-36731.89</v>
      </c>
      <c r="G358" s="161">
        <v>-117147.55</v>
      </c>
      <c r="I358" s="82">
        <f t="shared" si="5"/>
        <v>5</v>
      </c>
    </row>
    <row r="359" spans="1:9" ht="15" customHeight="1">
      <c r="A359" s="175">
        <v>351249</v>
      </c>
      <c r="B359" s="174" t="s">
        <v>259</v>
      </c>
      <c r="C359" s="161">
        <v>-80415.66</v>
      </c>
      <c r="D359" s="161">
        <v>220834.09</v>
      </c>
      <c r="E359" s="162">
        <v>257565.98</v>
      </c>
      <c r="F359" s="161">
        <v>-36731.89</v>
      </c>
      <c r="G359" s="161">
        <v>-117147.55</v>
      </c>
      <c r="I359" s="82">
        <f t="shared" si="5"/>
        <v>6</v>
      </c>
    </row>
    <row r="360" spans="1:9" ht="15" customHeight="1">
      <c r="A360" s="175">
        <v>35124901</v>
      </c>
      <c r="B360" s="174" t="s">
        <v>259</v>
      </c>
      <c r="C360" s="161">
        <v>-80415.66</v>
      </c>
      <c r="D360" s="161">
        <v>220834.09</v>
      </c>
      <c r="E360" s="162">
        <v>257565.98</v>
      </c>
      <c r="F360" s="161">
        <v>-36731.89</v>
      </c>
      <c r="G360" s="161">
        <v>-117147.55</v>
      </c>
      <c r="I360" s="82">
        <f t="shared" si="5"/>
        <v>8</v>
      </c>
    </row>
    <row r="361" spans="1:9" ht="15" customHeight="1">
      <c r="A361" s="175">
        <v>351249011</v>
      </c>
      <c r="B361" s="174" t="s">
        <v>260</v>
      </c>
      <c r="C361" s="161">
        <v>-80415.66</v>
      </c>
      <c r="D361" s="161">
        <v>220834.09</v>
      </c>
      <c r="E361" s="162">
        <v>257565.98</v>
      </c>
      <c r="F361" s="161">
        <v>-36731.89</v>
      </c>
      <c r="G361" s="161">
        <v>-117147.55</v>
      </c>
      <c r="I361" s="82">
        <f t="shared" si="5"/>
        <v>9</v>
      </c>
    </row>
    <row r="362" spans="1:9" ht="15" customHeight="1">
      <c r="A362" s="175">
        <v>351249011000001</v>
      </c>
      <c r="B362" s="174" t="s">
        <v>260</v>
      </c>
      <c r="C362" s="161">
        <v>-80415.66</v>
      </c>
      <c r="D362" s="161">
        <v>220834.09</v>
      </c>
      <c r="E362" s="162">
        <v>257565.98</v>
      </c>
      <c r="F362" s="161">
        <v>-36731.89</v>
      </c>
      <c r="G362" s="161">
        <v>-117147.55</v>
      </c>
      <c r="I362" s="82">
        <f t="shared" si="5"/>
        <v>15</v>
      </c>
    </row>
    <row r="363" spans="1:9" ht="15" customHeight="1">
      <c r="A363" s="175">
        <v>35128</v>
      </c>
      <c r="B363" s="174" t="s">
        <v>261</v>
      </c>
      <c r="C363" s="161">
        <v>-658847.89</v>
      </c>
      <c r="D363" s="161">
        <v>964.84</v>
      </c>
      <c r="E363" s="162">
        <v>513492.72</v>
      </c>
      <c r="F363" s="161">
        <v>-512527.88</v>
      </c>
      <c r="G363" s="161">
        <v>-1171375.77</v>
      </c>
      <c r="I363" s="82">
        <f t="shared" si="5"/>
        <v>5</v>
      </c>
    </row>
    <row r="364" spans="1:9" ht="15" customHeight="1">
      <c r="A364" s="175">
        <v>351289</v>
      </c>
      <c r="B364" s="174" t="s">
        <v>262</v>
      </c>
      <c r="C364" s="161">
        <v>-658847.89</v>
      </c>
      <c r="D364" s="161">
        <v>964.84</v>
      </c>
      <c r="E364" s="162">
        <v>513492.72</v>
      </c>
      <c r="F364" s="161">
        <v>-512527.88</v>
      </c>
      <c r="G364" s="161">
        <v>-1171375.77</v>
      </c>
      <c r="I364" s="82">
        <f t="shared" si="5"/>
        <v>6</v>
      </c>
    </row>
    <row r="365" spans="1:9" ht="15" customHeight="1">
      <c r="A365" s="175">
        <v>35128901</v>
      </c>
      <c r="B365" s="174" t="s">
        <v>262</v>
      </c>
      <c r="C365" s="161">
        <v>-658847.89</v>
      </c>
      <c r="D365" s="161">
        <v>964.84</v>
      </c>
      <c r="E365" s="162">
        <v>513492.72</v>
      </c>
      <c r="F365" s="161">
        <v>-512527.88</v>
      </c>
      <c r="G365" s="161">
        <v>-1171375.77</v>
      </c>
      <c r="I365" s="82">
        <f t="shared" si="5"/>
        <v>8</v>
      </c>
    </row>
    <row r="366" spans="1:9" ht="15" customHeight="1">
      <c r="A366" s="175">
        <v>351289011</v>
      </c>
      <c r="B366" s="174" t="s">
        <v>263</v>
      </c>
      <c r="C366" s="161">
        <v>-658847.89</v>
      </c>
      <c r="D366" s="161">
        <v>964.84</v>
      </c>
      <c r="E366" s="162">
        <v>513492.72</v>
      </c>
      <c r="F366" s="161">
        <v>-512527.88</v>
      </c>
      <c r="G366" s="161">
        <v>-1171375.77</v>
      </c>
      <c r="I366" s="82">
        <f t="shared" si="5"/>
        <v>9</v>
      </c>
    </row>
    <row r="367" spans="1:9" ht="15" customHeight="1">
      <c r="A367" s="175">
        <v>351289011000001</v>
      </c>
      <c r="B367" s="174" t="s">
        <v>263</v>
      </c>
      <c r="C367" s="161">
        <v>-658847.89</v>
      </c>
      <c r="D367" s="161">
        <v>964.84</v>
      </c>
      <c r="E367" s="162">
        <v>513492.72</v>
      </c>
      <c r="F367" s="161">
        <v>-512527.88</v>
      </c>
      <c r="G367" s="161">
        <v>-1171375.77</v>
      </c>
      <c r="I367" s="82">
        <f t="shared" si="5"/>
        <v>15</v>
      </c>
    </row>
    <row r="368" spans="1:9" ht="15" customHeight="1">
      <c r="A368" s="175">
        <v>4</v>
      </c>
      <c r="B368" s="174" t="s">
        <v>264</v>
      </c>
      <c r="C368" s="161">
        <v>28266438.57</v>
      </c>
      <c r="D368" s="161">
        <v>39398567.840000004</v>
      </c>
      <c r="E368" s="162">
        <v>26192396.66</v>
      </c>
      <c r="F368" s="161">
        <v>13206171.18</v>
      </c>
      <c r="G368" s="161">
        <v>41472609.75</v>
      </c>
      <c r="I368" s="82">
        <f t="shared" si="5"/>
        <v>1</v>
      </c>
    </row>
    <row r="369" spans="1:9" ht="15" customHeight="1">
      <c r="A369" s="175">
        <v>41</v>
      </c>
      <c r="B369" s="174" t="s">
        <v>265</v>
      </c>
      <c r="C369" s="161">
        <v>11577691.189999999</v>
      </c>
      <c r="D369" s="161">
        <v>21269322.359999999</v>
      </c>
      <c r="E369" s="162">
        <v>14395172.390000001</v>
      </c>
      <c r="F369" s="161">
        <v>6874149.9699999997</v>
      </c>
      <c r="G369" s="161">
        <v>18451841.16</v>
      </c>
      <c r="I369" s="82">
        <f t="shared" si="5"/>
        <v>2</v>
      </c>
    </row>
    <row r="370" spans="1:9" ht="15" customHeight="1">
      <c r="A370" s="175">
        <v>411</v>
      </c>
      <c r="B370" s="174" t="s">
        <v>266</v>
      </c>
      <c r="C370" s="161">
        <v>11729126.1</v>
      </c>
      <c r="D370" s="161">
        <v>13798213.09</v>
      </c>
      <c r="E370" s="162">
        <v>7196011.8899999997</v>
      </c>
      <c r="F370" s="161">
        <v>6602201.2000000002</v>
      </c>
      <c r="G370" s="161">
        <v>18331327.300000001</v>
      </c>
      <c r="I370" s="82">
        <f t="shared" si="5"/>
        <v>3</v>
      </c>
    </row>
    <row r="371" spans="1:9" ht="15" customHeight="1">
      <c r="A371" s="175">
        <v>4111</v>
      </c>
      <c r="B371" s="174" t="s">
        <v>267</v>
      </c>
      <c r="C371" s="161">
        <v>11729126.1</v>
      </c>
      <c r="D371" s="161">
        <v>13798213.09</v>
      </c>
      <c r="E371" s="162">
        <v>7196011.8899999997</v>
      </c>
      <c r="F371" s="161">
        <v>6602201.2000000002</v>
      </c>
      <c r="G371" s="161">
        <v>18331327.300000001</v>
      </c>
      <c r="I371" s="82">
        <f t="shared" si="5"/>
        <v>4</v>
      </c>
    </row>
    <row r="372" spans="1:9" ht="15" customHeight="1">
      <c r="A372" s="175">
        <v>41112</v>
      </c>
      <c r="B372" s="174" t="s">
        <v>268</v>
      </c>
      <c r="C372" s="161">
        <v>11729126.1</v>
      </c>
      <c r="D372" s="161">
        <v>13798213.09</v>
      </c>
      <c r="E372" s="162">
        <v>7196011.8899999997</v>
      </c>
      <c r="F372" s="161">
        <v>6602201.2000000002</v>
      </c>
      <c r="G372" s="161">
        <v>18331327.300000001</v>
      </c>
      <c r="I372" s="82">
        <f t="shared" si="5"/>
        <v>5</v>
      </c>
    </row>
    <row r="373" spans="1:9" ht="15" customHeight="1">
      <c r="A373" s="175">
        <v>411121</v>
      </c>
      <c r="B373" s="174" t="s">
        <v>269</v>
      </c>
      <c r="C373" s="161">
        <v>11269869.710000001</v>
      </c>
      <c r="D373" s="161">
        <v>13478301.130000001</v>
      </c>
      <c r="E373" s="162">
        <v>7134057.1500000004</v>
      </c>
      <c r="F373" s="161">
        <v>6344243.9800000004</v>
      </c>
      <c r="G373" s="161">
        <v>17614113.690000001</v>
      </c>
      <c r="I373" s="82">
        <f t="shared" si="5"/>
        <v>6</v>
      </c>
    </row>
    <row r="374" spans="1:9" ht="15" customHeight="1">
      <c r="A374" s="175">
        <v>41112102</v>
      </c>
      <c r="B374" s="174" t="s">
        <v>270</v>
      </c>
      <c r="C374" s="161">
        <v>812139.75</v>
      </c>
      <c r="D374" s="161">
        <v>550475.06000000006</v>
      </c>
      <c r="E374" s="162">
        <v>39737.620000000003</v>
      </c>
      <c r="F374" s="161">
        <v>510737.44</v>
      </c>
      <c r="G374" s="161">
        <v>1322877.19</v>
      </c>
      <c r="I374" s="82">
        <f t="shared" si="5"/>
        <v>8</v>
      </c>
    </row>
    <row r="375" spans="1:9" ht="15" customHeight="1">
      <c r="A375" s="175">
        <v>411121021</v>
      </c>
      <c r="B375" s="174" t="s">
        <v>271</v>
      </c>
      <c r="C375" s="161">
        <v>884849.72</v>
      </c>
      <c r="D375" s="161">
        <v>550475.06000000006</v>
      </c>
      <c r="E375" s="162">
        <v>6439.07</v>
      </c>
      <c r="F375" s="161">
        <v>544035.99</v>
      </c>
      <c r="G375" s="161">
        <v>1428885.71</v>
      </c>
      <c r="I375" s="82">
        <f t="shared" si="5"/>
        <v>9</v>
      </c>
    </row>
    <row r="376" spans="1:9" ht="15" customHeight="1">
      <c r="A376" s="175">
        <v>411121021000002</v>
      </c>
      <c r="B376" s="174" t="s">
        <v>272</v>
      </c>
      <c r="C376" s="161">
        <v>884520.28</v>
      </c>
      <c r="D376" s="161">
        <v>550378.06000000006</v>
      </c>
      <c r="E376" s="162">
        <v>6439.07</v>
      </c>
      <c r="F376" s="161">
        <v>543938.99</v>
      </c>
      <c r="G376" s="161">
        <v>1428459.27</v>
      </c>
      <c r="I376" s="82">
        <f t="shared" si="5"/>
        <v>15</v>
      </c>
    </row>
    <row r="377" spans="1:9" ht="15" customHeight="1">
      <c r="A377" s="175">
        <v>411121021000003</v>
      </c>
      <c r="B377" s="174" t="s">
        <v>527</v>
      </c>
      <c r="C377" s="161">
        <v>329.44</v>
      </c>
      <c r="D377" s="161">
        <v>97</v>
      </c>
      <c r="E377" s="162">
        <v>0</v>
      </c>
      <c r="F377" s="161">
        <v>97</v>
      </c>
      <c r="G377" s="161">
        <v>426.44</v>
      </c>
      <c r="I377" s="82">
        <f t="shared" si="5"/>
        <v>15</v>
      </c>
    </row>
    <row r="378" spans="1:9" ht="15" customHeight="1">
      <c r="A378" s="175">
        <v>411121022</v>
      </c>
      <c r="B378" s="174" t="s">
        <v>273</v>
      </c>
      <c r="C378" s="161">
        <v>-69496.88</v>
      </c>
      <c r="D378" s="161">
        <v>0</v>
      </c>
      <c r="E378" s="162">
        <v>32734.77</v>
      </c>
      <c r="F378" s="161">
        <v>-32734.77</v>
      </c>
      <c r="G378" s="161">
        <v>-102231.65</v>
      </c>
      <c r="I378" s="82">
        <f t="shared" si="5"/>
        <v>9</v>
      </c>
    </row>
    <row r="379" spans="1:9" ht="15" customHeight="1">
      <c r="A379" s="175">
        <v>411121022000002</v>
      </c>
      <c r="B379" s="174" t="s">
        <v>274</v>
      </c>
      <c r="C379" s="161">
        <v>-69496.88</v>
      </c>
      <c r="D379" s="161">
        <v>0</v>
      </c>
      <c r="E379" s="162">
        <v>32734.77</v>
      </c>
      <c r="F379" s="161">
        <v>-32734.77</v>
      </c>
      <c r="G379" s="161">
        <v>-102231.65</v>
      </c>
      <c r="I379" s="82">
        <f t="shared" si="5"/>
        <v>15</v>
      </c>
    </row>
    <row r="380" spans="1:9" ht="15" customHeight="1">
      <c r="A380" s="175">
        <v>411121023</v>
      </c>
      <c r="B380" s="174" t="s">
        <v>275</v>
      </c>
      <c r="C380" s="161">
        <v>-3213.09</v>
      </c>
      <c r="D380" s="161">
        <v>0</v>
      </c>
      <c r="E380" s="162">
        <v>563.78</v>
      </c>
      <c r="F380" s="161">
        <v>-563.78</v>
      </c>
      <c r="G380" s="161">
        <v>-3776.87</v>
      </c>
      <c r="I380" s="82">
        <f t="shared" si="5"/>
        <v>9</v>
      </c>
    </row>
    <row r="381" spans="1:9" ht="15" customHeight="1">
      <c r="A381" s="175">
        <v>411121023000001</v>
      </c>
      <c r="B381" s="174" t="s">
        <v>276</v>
      </c>
      <c r="C381" s="161">
        <v>-3213.09</v>
      </c>
      <c r="D381" s="161">
        <v>0</v>
      </c>
      <c r="E381" s="162">
        <v>563.78</v>
      </c>
      <c r="F381" s="161">
        <v>-563.78</v>
      </c>
      <c r="G381" s="161">
        <v>-3776.87</v>
      </c>
      <c r="I381" s="82">
        <f t="shared" si="5"/>
        <v>15</v>
      </c>
    </row>
    <row r="382" spans="1:9" ht="15" customHeight="1">
      <c r="A382" s="175">
        <v>41112104</v>
      </c>
      <c r="B382" s="174" t="s">
        <v>277</v>
      </c>
      <c r="C382" s="161">
        <v>-144671.29999999999</v>
      </c>
      <c r="D382" s="161">
        <v>12493.37</v>
      </c>
      <c r="E382" s="162">
        <v>89234.66</v>
      </c>
      <c r="F382" s="161">
        <v>-76741.289999999994</v>
      </c>
      <c r="G382" s="161">
        <v>-221412.59</v>
      </c>
      <c r="I382" s="82">
        <f t="shared" si="5"/>
        <v>8</v>
      </c>
    </row>
    <row r="383" spans="1:9" ht="15" customHeight="1">
      <c r="A383" s="175">
        <v>411121041</v>
      </c>
      <c r="B383" s="174" t="s">
        <v>278</v>
      </c>
      <c r="C383" s="161">
        <v>-26816</v>
      </c>
      <c r="D383" s="161">
        <v>12493.37</v>
      </c>
      <c r="E383" s="162">
        <v>26444.83</v>
      </c>
      <c r="F383" s="161">
        <v>-13951.46</v>
      </c>
      <c r="G383" s="161">
        <v>-40767.46</v>
      </c>
      <c r="I383" s="82">
        <f t="shared" si="5"/>
        <v>9</v>
      </c>
    </row>
    <row r="384" spans="1:9" ht="15" customHeight="1">
      <c r="A384" s="175">
        <v>411121041000002</v>
      </c>
      <c r="B384" s="174" t="s">
        <v>279</v>
      </c>
      <c r="C384" s="161">
        <v>-13381.61</v>
      </c>
      <c r="D384" s="161">
        <v>12094.89</v>
      </c>
      <c r="E384" s="162">
        <v>15612.99</v>
      </c>
      <c r="F384" s="161">
        <v>-3518.1</v>
      </c>
      <c r="G384" s="161">
        <v>-16899.71</v>
      </c>
      <c r="I384" s="82">
        <f t="shared" si="5"/>
        <v>15</v>
      </c>
    </row>
    <row r="385" spans="1:9" ht="15" customHeight="1">
      <c r="A385" s="175">
        <v>411121041000003</v>
      </c>
      <c r="B385" s="174" t="s">
        <v>280</v>
      </c>
      <c r="C385" s="161">
        <v>-13434.39</v>
      </c>
      <c r="D385" s="161">
        <v>398.48</v>
      </c>
      <c r="E385" s="162">
        <v>10831.84</v>
      </c>
      <c r="F385" s="161">
        <v>-10433.36</v>
      </c>
      <c r="G385" s="161">
        <v>-23867.75</v>
      </c>
      <c r="I385" s="82">
        <f t="shared" si="5"/>
        <v>15</v>
      </c>
    </row>
    <row r="386" spans="1:9" ht="15" customHeight="1">
      <c r="A386" s="175">
        <v>411121042</v>
      </c>
      <c r="B386" s="174" t="s">
        <v>281</v>
      </c>
      <c r="C386" s="161">
        <v>-117855.3</v>
      </c>
      <c r="D386" s="161">
        <v>0</v>
      </c>
      <c r="E386" s="162">
        <v>62789.83</v>
      </c>
      <c r="F386" s="161">
        <v>-62789.83</v>
      </c>
      <c r="G386" s="161">
        <v>-180645.13</v>
      </c>
      <c r="I386" s="82">
        <f t="shared" si="5"/>
        <v>9</v>
      </c>
    </row>
    <row r="387" spans="1:9" ht="15" customHeight="1">
      <c r="A387" s="175">
        <v>411121042000002</v>
      </c>
      <c r="B387" s="174" t="s">
        <v>274</v>
      </c>
      <c r="C387" s="161">
        <v>-117453.45</v>
      </c>
      <c r="D387" s="161">
        <v>0</v>
      </c>
      <c r="E387" s="162">
        <v>62598.23</v>
      </c>
      <c r="F387" s="161">
        <v>-62598.23</v>
      </c>
      <c r="G387" s="161">
        <v>-180051.68</v>
      </c>
      <c r="I387" s="82">
        <f t="shared" ref="I387:I450" si="6">LEN(A387)</f>
        <v>15</v>
      </c>
    </row>
    <row r="388" spans="1:9" ht="15" customHeight="1">
      <c r="A388" s="175">
        <v>411121042000003</v>
      </c>
      <c r="B388" s="174" t="s">
        <v>282</v>
      </c>
      <c r="C388" s="161">
        <v>-401.85</v>
      </c>
      <c r="D388" s="161">
        <v>0</v>
      </c>
      <c r="E388" s="162">
        <v>191.6</v>
      </c>
      <c r="F388" s="161">
        <v>-191.6</v>
      </c>
      <c r="G388" s="161">
        <v>-593.45000000000005</v>
      </c>
      <c r="I388" s="82">
        <f t="shared" si="6"/>
        <v>15</v>
      </c>
    </row>
    <row r="389" spans="1:9" ht="15" customHeight="1">
      <c r="A389" s="175">
        <v>41112106</v>
      </c>
      <c r="B389" s="174" t="s">
        <v>242</v>
      </c>
      <c r="C389" s="161">
        <v>9853272.4399999995</v>
      </c>
      <c r="D389" s="161">
        <v>12474407.91</v>
      </c>
      <c r="E389" s="162">
        <v>6978770.29</v>
      </c>
      <c r="F389" s="161">
        <v>5495637.6200000001</v>
      </c>
      <c r="G389" s="161">
        <v>15348910.060000001</v>
      </c>
      <c r="I389" s="82">
        <f t="shared" si="6"/>
        <v>8</v>
      </c>
    </row>
    <row r="390" spans="1:9" ht="15" customHeight="1">
      <c r="A390" s="175">
        <v>411121061</v>
      </c>
      <c r="B390" s="174" t="s">
        <v>278</v>
      </c>
      <c r="C390" s="161">
        <v>10557396.52</v>
      </c>
      <c r="D390" s="161">
        <v>12451010.609999999</v>
      </c>
      <c r="E390" s="162">
        <v>6598736.5800000001</v>
      </c>
      <c r="F390" s="161">
        <v>5852274.0300000003</v>
      </c>
      <c r="G390" s="161">
        <v>16409670.550000001</v>
      </c>
      <c r="I390" s="82">
        <f t="shared" si="6"/>
        <v>9</v>
      </c>
    </row>
    <row r="391" spans="1:9" ht="15" customHeight="1">
      <c r="A391" s="175">
        <v>411121061000002</v>
      </c>
      <c r="B391" s="174" t="s">
        <v>283</v>
      </c>
      <c r="C391" s="161">
        <v>10407681.75</v>
      </c>
      <c r="D391" s="161">
        <v>12354274.609999999</v>
      </c>
      <c r="E391" s="162">
        <v>6579390.6399999997</v>
      </c>
      <c r="F391" s="161">
        <v>5774883.9699999997</v>
      </c>
      <c r="G391" s="161">
        <v>16182565.720000001</v>
      </c>
      <c r="I391" s="82">
        <f t="shared" si="6"/>
        <v>15</v>
      </c>
    </row>
    <row r="392" spans="1:9" ht="15" customHeight="1">
      <c r="A392" s="175">
        <v>411121061000003</v>
      </c>
      <c r="B392" s="174" t="s">
        <v>284</v>
      </c>
      <c r="C392" s="161">
        <v>149714.76999999999</v>
      </c>
      <c r="D392" s="161">
        <v>96736</v>
      </c>
      <c r="E392" s="162">
        <v>19345.939999999999</v>
      </c>
      <c r="F392" s="161">
        <v>77390.06</v>
      </c>
      <c r="G392" s="161">
        <v>227104.83</v>
      </c>
      <c r="I392" s="82">
        <f t="shared" si="6"/>
        <v>15</v>
      </c>
    </row>
    <row r="393" spans="1:9" ht="15" customHeight="1">
      <c r="A393" s="175">
        <v>411121062</v>
      </c>
      <c r="B393" s="174" t="s">
        <v>281</v>
      </c>
      <c r="C393" s="161">
        <v>-540202.31000000006</v>
      </c>
      <c r="D393" s="161">
        <v>23397.3</v>
      </c>
      <c r="E393" s="162">
        <v>308729.28999999998</v>
      </c>
      <c r="F393" s="161">
        <v>-285331.99</v>
      </c>
      <c r="G393" s="161">
        <v>-825534.3</v>
      </c>
      <c r="I393" s="82">
        <f t="shared" si="6"/>
        <v>9</v>
      </c>
    </row>
    <row r="394" spans="1:9" ht="15" customHeight="1">
      <c r="A394" s="175">
        <v>411121062000002</v>
      </c>
      <c r="B394" s="174" t="s">
        <v>285</v>
      </c>
      <c r="C394" s="161">
        <v>-538155.18000000005</v>
      </c>
      <c r="D394" s="161">
        <v>23397.3</v>
      </c>
      <c r="E394" s="162">
        <v>307302.58</v>
      </c>
      <c r="F394" s="161">
        <v>-283905.28000000003</v>
      </c>
      <c r="G394" s="161">
        <v>-822060.46</v>
      </c>
      <c r="I394" s="82">
        <f t="shared" si="6"/>
        <v>15</v>
      </c>
    </row>
    <row r="395" spans="1:9" ht="15" customHeight="1">
      <c r="A395" s="175">
        <v>411121062000003</v>
      </c>
      <c r="B395" s="174" t="s">
        <v>286</v>
      </c>
      <c r="C395" s="161">
        <v>-2047.13</v>
      </c>
      <c r="D395" s="161">
        <v>0</v>
      </c>
      <c r="E395" s="162">
        <v>1426.71</v>
      </c>
      <c r="F395" s="161">
        <v>-1426.71</v>
      </c>
      <c r="G395" s="161">
        <v>-3473.84</v>
      </c>
      <c r="I395" s="82">
        <f t="shared" si="6"/>
        <v>15</v>
      </c>
    </row>
    <row r="396" spans="1:9" ht="15" customHeight="1">
      <c r="A396" s="175">
        <v>411121063</v>
      </c>
      <c r="B396" s="174" t="s">
        <v>287</v>
      </c>
      <c r="C396" s="161">
        <v>-163921.76999999999</v>
      </c>
      <c r="D396" s="161">
        <v>0</v>
      </c>
      <c r="E396" s="162">
        <v>71304.42</v>
      </c>
      <c r="F396" s="161">
        <v>-71304.42</v>
      </c>
      <c r="G396" s="161">
        <v>-235226.19</v>
      </c>
      <c r="I396" s="82">
        <f t="shared" si="6"/>
        <v>9</v>
      </c>
    </row>
    <row r="397" spans="1:9" ht="15" customHeight="1">
      <c r="A397" s="175">
        <v>411121063000001</v>
      </c>
      <c r="B397" s="174" t="s">
        <v>287</v>
      </c>
      <c r="C397" s="161">
        <v>-163921.76999999999</v>
      </c>
      <c r="D397" s="161">
        <v>0</v>
      </c>
      <c r="E397" s="162">
        <v>71304.42</v>
      </c>
      <c r="F397" s="161">
        <v>-71304.42</v>
      </c>
      <c r="G397" s="161">
        <v>-235226.19</v>
      </c>
      <c r="I397" s="82">
        <f t="shared" si="6"/>
        <v>15</v>
      </c>
    </row>
    <row r="398" spans="1:9" ht="15" customHeight="1">
      <c r="A398" s="175">
        <v>41112108</v>
      </c>
      <c r="B398" s="174" t="s">
        <v>525</v>
      </c>
      <c r="C398" s="161">
        <v>459118.35</v>
      </c>
      <c r="D398" s="161">
        <v>288947.45</v>
      </c>
      <c r="E398" s="162">
        <v>23397.3</v>
      </c>
      <c r="F398" s="161">
        <v>265550.15000000002</v>
      </c>
      <c r="G398" s="161">
        <v>724668.5</v>
      </c>
      <c r="I398" s="82">
        <f t="shared" si="6"/>
        <v>8</v>
      </c>
    </row>
    <row r="399" spans="1:9" ht="15" customHeight="1">
      <c r="A399" s="175">
        <v>411121081</v>
      </c>
      <c r="B399" s="174" t="s">
        <v>615</v>
      </c>
      <c r="C399" s="161">
        <v>505380.23</v>
      </c>
      <c r="D399" s="161">
        <v>288947.45</v>
      </c>
      <c r="E399" s="162">
        <v>0</v>
      </c>
      <c r="F399" s="161">
        <v>288947.45</v>
      </c>
      <c r="G399" s="161">
        <v>794327.68</v>
      </c>
      <c r="I399" s="82">
        <f t="shared" si="6"/>
        <v>9</v>
      </c>
    </row>
    <row r="400" spans="1:9" ht="15" customHeight="1">
      <c r="A400" s="175">
        <v>411121081000001</v>
      </c>
      <c r="B400" s="174" t="s">
        <v>616</v>
      </c>
      <c r="C400" s="161">
        <v>505380.23</v>
      </c>
      <c r="D400" s="161">
        <v>288947.45</v>
      </c>
      <c r="E400" s="162">
        <v>0</v>
      </c>
      <c r="F400" s="161">
        <v>288947.45</v>
      </c>
      <c r="G400" s="161">
        <v>794327.68</v>
      </c>
      <c r="I400" s="82">
        <f t="shared" si="6"/>
        <v>15</v>
      </c>
    </row>
    <row r="401" spans="1:9" ht="15" customHeight="1">
      <c r="A401" s="175">
        <v>411121082</v>
      </c>
      <c r="B401" s="174" t="s">
        <v>617</v>
      </c>
      <c r="C401" s="161">
        <v>-46261.88</v>
      </c>
      <c r="D401" s="161">
        <v>0</v>
      </c>
      <c r="E401" s="162">
        <v>23397.3</v>
      </c>
      <c r="F401" s="161">
        <v>-23397.3</v>
      </c>
      <c r="G401" s="161">
        <v>-69659.179999999993</v>
      </c>
      <c r="I401" s="82">
        <f t="shared" si="6"/>
        <v>9</v>
      </c>
    </row>
    <row r="402" spans="1:9" ht="15" customHeight="1">
      <c r="A402" s="175">
        <v>411121082000001</v>
      </c>
      <c r="B402" s="174" t="s">
        <v>618</v>
      </c>
      <c r="C402" s="161">
        <v>-46261.88</v>
      </c>
      <c r="D402" s="161">
        <v>0</v>
      </c>
      <c r="E402" s="162">
        <v>23397.3</v>
      </c>
      <c r="F402" s="161">
        <v>-23397.3</v>
      </c>
      <c r="G402" s="161">
        <v>-69659.179999999993</v>
      </c>
      <c r="I402" s="82">
        <f t="shared" si="6"/>
        <v>15</v>
      </c>
    </row>
    <row r="403" spans="1:9" ht="15" customHeight="1">
      <c r="A403" s="175">
        <v>41112109</v>
      </c>
      <c r="B403" s="174" t="s">
        <v>288</v>
      </c>
      <c r="C403" s="161">
        <v>290010.46999999997</v>
      </c>
      <c r="D403" s="161">
        <v>151977.34</v>
      </c>
      <c r="E403" s="162">
        <v>2917.28</v>
      </c>
      <c r="F403" s="161">
        <v>149060.06</v>
      </c>
      <c r="G403" s="161">
        <v>439070.53</v>
      </c>
      <c r="I403" s="82">
        <f t="shared" si="6"/>
        <v>8</v>
      </c>
    </row>
    <row r="404" spans="1:9" ht="15" customHeight="1">
      <c r="A404" s="175">
        <v>411121099</v>
      </c>
      <c r="B404" s="174" t="s">
        <v>288</v>
      </c>
      <c r="C404" s="161">
        <v>290010.46999999997</v>
      </c>
      <c r="D404" s="161">
        <v>151977.34</v>
      </c>
      <c r="E404" s="162">
        <v>2917.28</v>
      </c>
      <c r="F404" s="161">
        <v>149060.06</v>
      </c>
      <c r="G404" s="161">
        <v>439070.53</v>
      </c>
      <c r="I404" s="82">
        <f t="shared" si="6"/>
        <v>9</v>
      </c>
    </row>
    <row r="405" spans="1:9" ht="15" customHeight="1">
      <c r="A405" s="175">
        <v>411121099000001</v>
      </c>
      <c r="B405" s="174" t="s">
        <v>289</v>
      </c>
      <c r="C405" s="161">
        <v>290010.46999999997</v>
      </c>
      <c r="D405" s="161">
        <v>151977.34</v>
      </c>
      <c r="E405" s="162">
        <v>2917.28</v>
      </c>
      <c r="F405" s="161">
        <v>149060.06</v>
      </c>
      <c r="G405" s="161">
        <v>439070.53</v>
      </c>
      <c r="I405" s="82">
        <f t="shared" si="6"/>
        <v>15</v>
      </c>
    </row>
    <row r="406" spans="1:9" ht="15" customHeight="1">
      <c r="A406" s="175">
        <v>411122</v>
      </c>
      <c r="B406" s="174" t="s">
        <v>290</v>
      </c>
      <c r="C406" s="161">
        <v>459256.39</v>
      </c>
      <c r="D406" s="161">
        <v>319911.96000000002</v>
      </c>
      <c r="E406" s="162">
        <v>61954.74</v>
      </c>
      <c r="F406" s="161">
        <v>257957.22</v>
      </c>
      <c r="G406" s="161">
        <v>717213.61</v>
      </c>
      <c r="I406" s="82">
        <f t="shared" si="6"/>
        <v>6</v>
      </c>
    </row>
    <row r="407" spans="1:9" ht="15" customHeight="1">
      <c r="A407" s="175">
        <v>41112206</v>
      </c>
      <c r="B407" s="174" t="s">
        <v>242</v>
      </c>
      <c r="C407" s="161">
        <v>459256.39</v>
      </c>
      <c r="D407" s="161">
        <v>319911.96000000002</v>
      </c>
      <c r="E407" s="162">
        <v>61954.74</v>
      </c>
      <c r="F407" s="161">
        <v>257957.22</v>
      </c>
      <c r="G407" s="161">
        <v>717213.61</v>
      </c>
      <c r="I407" s="82">
        <f t="shared" si="6"/>
        <v>8</v>
      </c>
    </row>
    <row r="408" spans="1:9" ht="15" customHeight="1">
      <c r="A408" s="175">
        <v>411122061</v>
      </c>
      <c r="B408" s="174" t="s">
        <v>278</v>
      </c>
      <c r="C408" s="161">
        <v>482982.39</v>
      </c>
      <c r="D408" s="161">
        <v>319911.96000000002</v>
      </c>
      <c r="E408" s="162">
        <v>50123.43</v>
      </c>
      <c r="F408" s="161">
        <v>269788.53000000003</v>
      </c>
      <c r="G408" s="161">
        <v>752770.92</v>
      </c>
      <c r="I408" s="82">
        <f t="shared" si="6"/>
        <v>9</v>
      </c>
    </row>
    <row r="409" spans="1:9" ht="15" customHeight="1">
      <c r="A409" s="175">
        <v>411122061000002</v>
      </c>
      <c r="B409" s="174" t="s">
        <v>283</v>
      </c>
      <c r="C409" s="161">
        <v>377169.94</v>
      </c>
      <c r="D409" s="161">
        <v>239037.52</v>
      </c>
      <c r="E409" s="162">
        <v>2392.54</v>
      </c>
      <c r="F409" s="161">
        <v>236644.98</v>
      </c>
      <c r="G409" s="161">
        <v>613814.92000000004</v>
      </c>
      <c r="I409" s="82">
        <f t="shared" si="6"/>
        <v>15</v>
      </c>
    </row>
    <row r="410" spans="1:9" ht="15" customHeight="1">
      <c r="A410" s="175">
        <v>411122061000003</v>
      </c>
      <c r="B410" s="174" t="s">
        <v>284</v>
      </c>
      <c r="C410" s="161">
        <v>105812.45</v>
      </c>
      <c r="D410" s="161">
        <v>80874.44</v>
      </c>
      <c r="E410" s="162">
        <v>47730.89</v>
      </c>
      <c r="F410" s="161">
        <v>33143.550000000003</v>
      </c>
      <c r="G410" s="161">
        <v>138956</v>
      </c>
      <c r="I410" s="82">
        <f t="shared" si="6"/>
        <v>15</v>
      </c>
    </row>
    <row r="411" spans="1:9" ht="15" customHeight="1">
      <c r="A411" s="175">
        <v>411122062</v>
      </c>
      <c r="B411" s="174" t="s">
        <v>281</v>
      </c>
      <c r="C411" s="161">
        <v>-23726</v>
      </c>
      <c r="D411" s="161">
        <v>0</v>
      </c>
      <c r="E411" s="162">
        <v>11831.31</v>
      </c>
      <c r="F411" s="161">
        <v>-11831.31</v>
      </c>
      <c r="G411" s="161">
        <v>-35557.31</v>
      </c>
      <c r="I411" s="82">
        <f t="shared" si="6"/>
        <v>9</v>
      </c>
    </row>
    <row r="412" spans="1:9" ht="15" customHeight="1">
      <c r="A412" s="175">
        <v>411122062000002</v>
      </c>
      <c r="B412" s="174" t="s">
        <v>285</v>
      </c>
      <c r="C412" s="161">
        <v>-21835.599999999999</v>
      </c>
      <c r="D412" s="161">
        <v>0</v>
      </c>
      <c r="E412" s="162">
        <v>10734.99</v>
      </c>
      <c r="F412" s="161">
        <v>-10734.99</v>
      </c>
      <c r="G412" s="161">
        <v>-32570.59</v>
      </c>
      <c r="I412" s="82">
        <f t="shared" si="6"/>
        <v>15</v>
      </c>
    </row>
    <row r="413" spans="1:9" ht="15" customHeight="1">
      <c r="A413" s="175">
        <v>411122062000003</v>
      </c>
      <c r="B413" s="174" t="s">
        <v>286</v>
      </c>
      <c r="C413" s="161">
        <v>-1890.4</v>
      </c>
      <c r="D413" s="161">
        <v>0</v>
      </c>
      <c r="E413" s="162">
        <v>1096.32</v>
      </c>
      <c r="F413" s="161">
        <v>-1096.32</v>
      </c>
      <c r="G413" s="161">
        <v>-2986.72</v>
      </c>
      <c r="I413" s="82">
        <f t="shared" si="6"/>
        <v>15</v>
      </c>
    </row>
    <row r="414" spans="1:9" ht="15" customHeight="1">
      <c r="A414" s="175">
        <v>414</v>
      </c>
      <c r="B414" s="174" t="s">
        <v>291</v>
      </c>
      <c r="C414" s="161">
        <v>-151434.91</v>
      </c>
      <c r="D414" s="161">
        <v>7471109.2699999996</v>
      </c>
      <c r="E414" s="162">
        <v>7199160.5</v>
      </c>
      <c r="F414" s="161">
        <v>271948.77</v>
      </c>
      <c r="G414" s="161">
        <v>120513.86</v>
      </c>
      <c r="I414" s="82">
        <f t="shared" si="6"/>
        <v>3</v>
      </c>
    </row>
    <row r="415" spans="1:9" ht="15" customHeight="1">
      <c r="A415" s="175">
        <v>414129</v>
      </c>
      <c r="B415" s="174" t="s">
        <v>291</v>
      </c>
      <c r="C415" s="161">
        <v>-151434.91</v>
      </c>
      <c r="D415" s="161">
        <v>7471109.2699999996</v>
      </c>
      <c r="E415" s="162">
        <v>7199160.5</v>
      </c>
      <c r="F415" s="161">
        <v>271948.77</v>
      </c>
      <c r="G415" s="161">
        <v>120513.86</v>
      </c>
      <c r="I415" s="82">
        <f t="shared" si="6"/>
        <v>6</v>
      </c>
    </row>
    <row r="416" spans="1:9" ht="15" customHeight="1">
      <c r="A416" s="175">
        <v>41412901</v>
      </c>
      <c r="B416" s="174" t="s">
        <v>291</v>
      </c>
      <c r="C416" s="161">
        <v>-151434.91</v>
      </c>
      <c r="D416" s="161">
        <v>7471109.2699999996</v>
      </c>
      <c r="E416" s="162">
        <v>7199160.5</v>
      </c>
      <c r="F416" s="161">
        <v>271948.77</v>
      </c>
      <c r="G416" s="161">
        <v>120513.86</v>
      </c>
      <c r="I416" s="82">
        <f t="shared" si="6"/>
        <v>8</v>
      </c>
    </row>
    <row r="417" spans="1:9" ht="15" customHeight="1">
      <c r="A417" s="175">
        <v>414129011</v>
      </c>
      <c r="B417" s="174" t="s">
        <v>292</v>
      </c>
      <c r="C417" s="161">
        <v>-151434.91</v>
      </c>
      <c r="D417" s="161">
        <v>7471109.2699999996</v>
      </c>
      <c r="E417" s="162">
        <v>7199160.5</v>
      </c>
      <c r="F417" s="161">
        <v>271948.77</v>
      </c>
      <c r="G417" s="161">
        <v>120513.86</v>
      </c>
      <c r="I417" s="82">
        <f t="shared" si="6"/>
        <v>9</v>
      </c>
    </row>
    <row r="418" spans="1:9" ht="15" customHeight="1">
      <c r="A418" s="175">
        <v>414129011000001</v>
      </c>
      <c r="B418" s="174" t="s">
        <v>293</v>
      </c>
      <c r="C418" s="161">
        <v>-151434.91</v>
      </c>
      <c r="D418" s="161">
        <v>7471109.2699999996</v>
      </c>
      <c r="E418" s="162">
        <v>7199160.5</v>
      </c>
      <c r="F418" s="161">
        <v>271948.77</v>
      </c>
      <c r="G418" s="161">
        <v>120513.86</v>
      </c>
      <c r="I418" s="82">
        <f t="shared" si="6"/>
        <v>15</v>
      </c>
    </row>
    <row r="419" spans="1:9" ht="15" customHeight="1">
      <c r="A419" s="175">
        <v>43</v>
      </c>
      <c r="B419" s="174" t="s">
        <v>294</v>
      </c>
      <c r="C419" s="161">
        <v>3749130.21</v>
      </c>
      <c r="D419" s="161">
        <v>2655705.4700000002</v>
      </c>
      <c r="E419" s="162">
        <v>464831.45</v>
      </c>
      <c r="F419" s="161">
        <v>2190874.02</v>
      </c>
      <c r="G419" s="161">
        <v>5940004.2300000004</v>
      </c>
      <c r="I419" s="82">
        <f t="shared" si="6"/>
        <v>2</v>
      </c>
    </row>
    <row r="420" spans="1:9" ht="15" customHeight="1">
      <c r="A420" s="175">
        <v>431</v>
      </c>
      <c r="B420" s="174" t="s">
        <v>295</v>
      </c>
      <c r="C420" s="161">
        <v>3749130.21</v>
      </c>
      <c r="D420" s="161">
        <v>2655705.4700000002</v>
      </c>
      <c r="E420" s="162">
        <v>464831.45</v>
      </c>
      <c r="F420" s="161">
        <v>2190874.02</v>
      </c>
      <c r="G420" s="161">
        <v>5940004.2300000004</v>
      </c>
      <c r="I420" s="82">
        <f t="shared" si="6"/>
        <v>3</v>
      </c>
    </row>
    <row r="421" spans="1:9" ht="15" customHeight="1">
      <c r="A421" s="175">
        <v>4311</v>
      </c>
      <c r="B421" s="174" t="s">
        <v>296</v>
      </c>
      <c r="C421" s="161">
        <v>3738080.32</v>
      </c>
      <c r="D421" s="161">
        <v>2655705.4700000002</v>
      </c>
      <c r="E421" s="162">
        <v>464831.45</v>
      </c>
      <c r="F421" s="161">
        <v>2190874.02</v>
      </c>
      <c r="G421" s="161">
        <v>5928954.3399999999</v>
      </c>
      <c r="I421" s="82">
        <f t="shared" si="6"/>
        <v>4</v>
      </c>
    </row>
    <row r="422" spans="1:9" ht="15" customHeight="1">
      <c r="A422" s="175">
        <v>43112</v>
      </c>
      <c r="B422" s="174" t="s">
        <v>297</v>
      </c>
      <c r="C422" s="161">
        <v>3738080.32</v>
      </c>
      <c r="D422" s="161">
        <v>2655705.4700000002</v>
      </c>
      <c r="E422" s="162">
        <v>464831.45</v>
      </c>
      <c r="F422" s="161">
        <v>2190874.02</v>
      </c>
      <c r="G422" s="161">
        <v>5928954.3399999999</v>
      </c>
      <c r="I422" s="82">
        <f t="shared" si="6"/>
        <v>5</v>
      </c>
    </row>
    <row r="423" spans="1:9" ht="15" customHeight="1">
      <c r="A423" s="175">
        <v>431121</v>
      </c>
      <c r="B423" s="174" t="s">
        <v>63</v>
      </c>
      <c r="C423" s="161">
        <v>3738080.32</v>
      </c>
      <c r="D423" s="161">
        <v>2655705.4700000002</v>
      </c>
      <c r="E423" s="162">
        <v>464831.45</v>
      </c>
      <c r="F423" s="161">
        <v>2190874.02</v>
      </c>
      <c r="G423" s="161">
        <v>5928954.3399999999</v>
      </c>
      <c r="I423" s="82">
        <f t="shared" si="6"/>
        <v>6</v>
      </c>
    </row>
    <row r="424" spans="1:9" ht="15" customHeight="1">
      <c r="A424" s="175">
        <v>431121012</v>
      </c>
      <c r="B424" s="174" t="s">
        <v>298</v>
      </c>
      <c r="C424" s="161">
        <v>3734642.69</v>
      </c>
      <c r="D424" s="161">
        <v>2653741.8199999998</v>
      </c>
      <c r="E424" s="162">
        <v>461844.88</v>
      </c>
      <c r="F424" s="161">
        <v>2191896.94</v>
      </c>
      <c r="G424" s="161">
        <v>5926539.6299999999</v>
      </c>
      <c r="I424" s="82">
        <f t="shared" si="6"/>
        <v>9</v>
      </c>
    </row>
    <row r="425" spans="1:9" ht="15" customHeight="1">
      <c r="A425" s="175">
        <v>431121012000001</v>
      </c>
      <c r="B425" s="174" t="s">
        <v>299</v>
      </c>
      <c r="C425" s="161">
        <v>3734642.69</v>
      </c>
      <c r="D425" s="161">
        <v>2653741.8199999998</v>
      </c>
      <c r="E425" s="162">
        <v>461844.88</v>
      </c>
      <c r="F425" s="161">
        <v>2191896.94</v>
      </c>
      <c r="G425" s="161">
        <v>5926539.6299999999</v>
      </c>
      <c r="I425" s="82">
        <f t="shared" si="6"/>
        <v>15</v>
      </c>
    </row>
    <row r="426" spans="1:9" ht="15" customHeight="1">
      <c r="A426" s="175">
        <v>431121013</v>
      </c>
      <c r="B426" s="174" t="s">
        <v>300</v>
      </c>
      <c r="C426" s="161">
        <v>3437.63</v>
      </c>
      <c r="D426" s="161">
        <v>1963.65</v>
      </c>
      <c r="E426" s="162">
        <v>2986.57</v>
      </c>
      <c r="F426" s="161">
        <v>-1022.92</v>
      </c>
      <c r="G426" s="161">
        <v>2414.71</v>
      </c>
      <c r="I426" s="82">
        <f t="shared" si="6"/>
        <v>9</v>
      </c>
    </row>
    <row r="427" spans="1:9" ht="15" customHeight="1">
      <c r="A427" s="175">
        <v>431121013000001</v>
      </c>
      <c r="B427" s="174" t="s">
        <v>301</v>
      </c>
      <c r="C427" s="161">
        <v>3437.63</v>
      </c>
      <c r="D427" s="161">
        <v>1963.65</v>
      </c>
      <c r="E427" s="162">
        <v>2986.57</v>
      </c>
      <c r="F427" s="161">
        <v>-1022.92</v>
      </c>
      <c r="G427" s="161">
        <v>2414.71</v>
      </c>
      <c r="I427" s="82">
        <f t="shared" si="6"/>
        <v>15</v>
      </c>
    </row>
    <row r="428" spans="1:9" ht="15" customHeight="1">
      <c r="A428" s="175">
        <v>43132</v>
      </c>
      <c r="B428" s="174" t="s">
        <v>302</v>
      </c>
      <c r="C428" s="161">
        <v>11049.89</v>
      </c>
      <c r="D428" s="161">
        <v>0</v>
      </c>
      <c r="E428" s="162">
        <v>0</v>
      </c>
      <c r="F428" s="161">
        <v>0</v>
      </c>
      <c r="G428" s="161">
        <v>11049.89</v>
      </c>
      <c r="I428" s="82">
        <f t="shared" si="6"/>
        <v>5</v>
      </c>
    </row>
    <row r="429" spans="1:9" ht="15" customHeight="1">
      <c r="A429" s="175">
        <v>431321</v>
      </c>
      <c r="B429" s="174" t="s">
        <v>63</v>
      </c>
      <c r="C429" s="161">
        <v>11049.89</v>
      </c>
      <c r="D429" s="161">
        <v>0</v>
      </c>
      <c r="E429" s="162">
        <v>0</v>
      </c>
      <c r="F429" s="161">
        <v>0</v>
      </c>
      <c r="G429" s="161">
        <v>11049.89</v>
      </c>
      <c r="I429" s="82">
        <f t="shared" si="6"/>
        <v>6</v>
      </c>
    </row>
    <row r="430" spans="1:9" ht="15" customHeight="1">
      <c r="A430" s="175">
        <v>43132101</v>
      </c>
      <c r="B430" s="174" t="s">
        <v>63</v>
      </c>
      <c r="C430" s="161">
        <v>11049.89</v>
      </c>
      <c r="D430" s="161">
        <v>0</v>
      </c>
      <c r="E430" s="162">
        <v>0</v>
      </c>
      <c r="F430" s="161">
        <v>0</v>
      </c>
      <c r="G430" s="161">
        <v>11049.89</v>
      </c>
      <c r="I430" s="82">
        <f t="shared" si="6"/>
        <v>8</v>
      </c>
    </row>
    <row r="431" spans="1:9" ht="15" customHeight="1">
      <c r="A431" s="175">
        <v>431321011900001</v>
      </c>
      <c r="B431" s="174" t="s">
        <v>303</v>
      </c>
      <c r="C431" s="161">
        <v>11049.89</v>
      </c>
      <c r="D431" s="161">
        <v>0</v>
      </c>
      <c r="E431" s="162">
        <v>0</v>
      </c>
      <c r="F431" s="161">
        <v>0</v>
      </c>
      <c r="G431" s="161">
        <v>11049.89</v>
      </c>
      <c r="I431" s="82">
        <f t="shared" si="6"/>
        <v>15</v>
      </c>
    </row>
    <row r="432" spans="1:9" ht="15" customHeight="1">
      <c r="A432" s="175">
        <v>44</v>
      </c>
      <c r="B432" s="174" t="s">
        <v>304</v>
      </c>
      <c r="C432" s="161">
        <v>4880470.3099999996</v>
      </c>
      <c r="D432" s="161">
        <v>10874675.470000001</v>
      </c>
      <c r="E432" s="162">
        <v>9537491.1099999994</v>
      </c>
      <c r="F432" s="161">
        <v>1337184.3600000001</v>
      </c>
      <c r="G432" s="161">
        <v>6217654.6699999999</v>
      </c>
      <c r="I432" s="82">
        <f t="shared" si="6"/>
        <v>2</v>
      </c>
    </row>
    <row r="433" spans="1:9" ht="15" customHeight="1">
      <c r="A433" s="175">
        <v>441</v>
      </c>
      <c r="B433" s="174" t="s">
        <v>304</v>
      </c>
      <c r="C433" s="161">
        <v>4880470.3099999996</v>
      </c>
      <c r="D433" s="161">
        <v>10874675.470000001</v>
      </c>
      <c r="E433" s="162">
        <v>9537491.1099999994</v>
      </c>
      <c r="F433" s="161">
        <v>1337184.3600000001</v>
      </c>
      <c r="G433" s="161">
        <v>6217654.6699999999</v>
      </c>
      <c r="I433" s="82">
        <f t="shared" si="6"/>
        <v>3</v>
      </c>
    </row>
    <row r="434" spans="1:9" ht="15" customHeight="1">
      <c r="A434" s="175">
        <v>4413</v>
      </c>
      <c r="B434" s="174" t="s">
        <v>305</v>
      </c>
      <c r="C434" s="161">
        <v>3426318.54</v>
      </c>
      <c r="D434" s="161">
        <v>2927180.32</v>
      </c>
      <c r="E434" s="162">
        <v>1009017.78</v>
      </c>
      <c r="F434" s="161">
        <v>1918162.54</v>
      </c>
      <c r="G434" s="161">
        <v>5344481.08</v>
      </c>
      <c r="I434" s="82">
        <f t="shared" si="6"/>
        <v>4</v>
      </c>
    </row>
    <row r="435" spans="1:9" ht="15" customHeight="1">
      <c r="A435" s="175">
        <v>44132</v>
      </c>
      <c r="B435" s="174" t="s">
        <v>306</v>
      </c>
      <c r="C435" s="161">
        <v>3426318.54</v>
      </c>
      <c r="D435" s="161">
        <v>2927180.32</v>
      </c>
      <c r="E435" s="162">
        <v>1009017.78</v>
      </c>
      <c r="F435" s="161">
        <v>1918162.54</v>
      </c>
      <c r="G435" s="161">
        <v>5344481.08</v>
      </c>
      <c r="I435" s="82">
        <f t="shared" si="6"/>
        <v>5</v>
      </c>
    </row>
    <row r="436" spans="1:9" ht="15" customHeight="1">
      <c r="A436" s="175">
        <v>441329</v>
      </c>
      <c r="B436" s="174" t="s">
        <v>306</v>
      </c>
      <c r="C436" s="161">
        <v>3426318.54</v>
      </c>
      <c r="D436" s="161">
        <v>2927180.32</v>
      </c>
      <c r="E436" s="162">
        <v>1009017.78</v>
      </c>
      <c r="F436" s="161">
        <v>1918162.54</v>
      </c>
      <c r="G436" s="161">
        <v>5344481.08</v>
      </c>
      <c r="I436" s="82">
        <f t="shared" si="6"/>
        <v>6</v>
      </c>
    </row>
    <row r="437" spans="1:9" ht="15" customHeight="1">
      <c r="A437" s="175">
        <v>44132901</v>
      </c>
      <c r="B437" s="174" t="s">
        <v>306</v>
      </c>
      <c r="C437" s="161">
        <v>3426318.54</v>
      </c>
      <c r="D437" s="161">
        <v>2927180.32</v>
      </c>
      <c r="E437" s="162">
        <v>1009017.78</v>
      </c>
      <c r="F437" s="161">
        <v>1918162.54</v>
      </c>
      <c r="G437" s="161">
        <v>5344481.08</v>
      </c>
      <c r="I437" s="82">
        <f t="shared" si="6"/>
        <v>8</v>
      </c>
    </row>
    <row r="438" spans="1:9" ht="15" customHeight="1">
      <c r="A438" s="175">
        <v>441329014</v>
      </c>
      <c r="B438" s="174" t="s">
        <v>307</v>
      </c>
      <c r="C438" s="161">
        <v>187090.35</v>
      </c>
      <c r="D438" s="161">
        <v>109312.01</v>
      </c>
      <c r="E438" s="162">
        <v>2584</v>
      </c>
      <c r="F438" s="161">
        <v>106728.01</v>
      </c>
      <c r="G438" s="161">
        <v>293818.36</v>
      </c>
      <c r="I438" s="82">
        <f t="shared" si="6"/>
        <v>9</v>
      </c>
    </row>
    <row r="439" spans="1:9" ht="15" customHeight="1">
      <c r="A439" s="175">
        <v>441329014000002</v>
      </c>
      <c r="B439" s="174" t="s">
        <v>308</v>
      </c>
      <c r="C439" s="161">
        <v>130973.26</v>
      </c>
      <c r="D439" s="161">
        <v>83764.98</v>
      </c>
      <c r="E439" s="162">
        <v>0</v>
      </c>
      <c r="F439" s="161">
        <v>83764.98</v>
      </c>
      <c r="G439" s="161">
        <v>214738.24</v>
      </c>
      <c r="I439" s="82">
        <f t="shared" si="6"/>
        <v>15</v>
      </c>
    </row>
    <row r="440" spans="1:9" ht="15" customHeight="1">
      <c r="A440" s="175">
        <v>441329014000003</v>
      </c>
      <c r="B440" s="174" t="s">
        <v>309</v>
      </c>
      <c r="C440" s="161">
        <v>56117.09</v>
      </c>
      <c r="D440" s="161">
        <v>25547.03</v>
      </c>
      <c r="E440" s="162">
        <v>2584</v>
      </c>
      <c r="F440" s="161">
        <v>22963.03</v>
      </c>
      <c r="G440" s="161">
        <v>79080.12</v>
      </c>
      <c r="I440" s="82">
        <f t="shared" si="6"/>
        <v>15</v>
      </c>
    </row>
    <row r="441" spans="1:9" ht="15" customHeight="1">
      <c r="A441" s="175">
        <v>441329017</v>
      </c>
      <c r="B441" s="174" t="s">
        <v>310</v>
      </c>
      <c r="C441" s="161">
        <v>1777022.33</v>
      </c>
      <c r="D441" s="161">
        <v>1966172.7</v>
      </c>
      <c r="E441" s="162">
        <v>1004489.24</v>
      </c>
      <c r="F441" s="161">
        <v>961683.46</v>
      </c>
      <c r="G441" s="161">
        <v>2738705.79</v>
      </c>
      <c r="I441" s="82">
        <f t="shared" si="6"/>
        <v>9</v>
      </c>
    </row>
    <row r="442" spans="1:9" ht="15" customHeight="1">
      <c r="A442" s="175">
        <v>441329017000001</v>
      </c>
      <c r="B442" s="174" t="s">
        <v>311</v>
      </c>
      <c r="C442" s="161">
        <v>1741476.35</v>
      </c>
      <c r="D442" s="161">
        <v>1950667.92</v>
      </c>
      <c r="E442" s="162">
        <v>1001364.24</v>
      </c>
      <c r="F442" s="161">
        <v>949303.68</v>
      </c>
      <c r="G442" s="161">
        <v>2690780.03</v>
      </c>
      <c r="I442" s="82">
        <f t="shared" si="6"/>
        <v>15</v>
      </c>
    </row>
    <row r="443" spans="1:9" ht="15" customHeight="1">
      <c r="A443" s="175">
        <v>441329017000003</v>
      </c>
      <c r="B443" s="174" t="s">
        <v>312</v>
      </c>
      <c r="C443" s="161">
        <v>35545.980000000003</v>
      </c>
      <c r="D443" s="161">
        <v>15504.78</v>
      </c>
      <c r="E443" s="162">
        <v>3125</v>
      </c>
      <c r="F443" s="161">
        <v>12379.78</v>
      </c>
      <c r="G443" s="161">
        <v>47925.760000000002</v>
      </c>
      <c r="I443" s="82">
        <f t="shared" si="6"/>
        <v>15</v>
      </c>
    </row>
    <row r="444" spans="1:9" ht="15" customHeight="1">
      <c r="A444" s="175">
        <v>441329019</v>
      </c>
      <c r="B444" s="174" t="s">
        <v>313</v>
      </c>
      <c r="C444" s="161">
        <v>1462205.86</v>
      </c>
      <c r="D444" s="161">
        <v>851695.61</v>
      </c>
      <c r="E444" s="162">
        <v>1944.54</v>
      </c>
      <c r="F444" s="161">
        <v>849751.07</v>
      </c>
      <c r="G444" s="161">
        <v>2311956.9300000002</v>
      </c>
      <c r="I444" s="82">
        <f t="shared" si="6"/>
        <v>9</v>
      </c>
    </row>
    <row r="445" spans="1:9" ht="15" customHeight="1">
      <c r="A445" s="175">
        <v>441329019000001</v>
      </c>
      <c r="B445" s="174" t="s">
        <v>314</v>
      </c>
      <c r="C445" s="161">
        <v>10339.64</v>
      </c>
      <c r="D445" s="161">
        <v>23079.02</v>
      </c>
      <c r="E445" s="162">
        <v>1944.54</v>
      </c>
      <c r="F445" s="161">
        <v>21134.48</v>
      </c>
      <c r="G445" s="161">
        <v>31474.12</v>
      </c>
      <c r="I445" s="82">
        <f t="shared" si="6"/>
        <v>15</v>
      </c>
    </row>
    <row r="446" spans="1:9" ht="15" customHeight="1">
      <c r="A446" s="175">
        <v>441329019000002</v>
      </c>
      <c r="B446" s="174" t="s">
        <v>304</v>
      </c>
      <c r="C446" s="161">
        <v>786087.92</v>
      </c>
      <c r="D446" s="161">
        <v>444209.1</v>
      </c>
      <c r="E446" s="162">
        <v>0</v>
      </c>
      <c r="F446" s="161">
        <v>444209.1</v>
      </c>
      <c r="G446" s="161">
        <v>1230297.02</v>
      </c>
      <c r="I446" s="82">
        <f t="shared" si="6"/>
        <v>15</v>
      </c>
    </row>
    <row r="447" spans="1:9" ht="15" customHeight="1">
      <c r="A447" s="175">
        <v>441329019000003</v>
      </c>
      <c r="B447" s="174" t="s">
        <v>315</v>
      </c>
      <c r="C447" s="161">
        <v>665778.30000000005</v>
      </c>
      <c r="D447" s="161">
        <v>384407.49</v>
      </c>
      <c r="E447" s="162">
        <v>0</v>
      </c>
      <c r="F447" s="161">
        <v>384407.49</v>
      </c>
      <c r="G447" s="161">
        <v>1050185.79</v>
      </c>
      <c r="I447" s="82">
        <f t="shared" si="6"/>
        <v>15</v>
      </c>
    </row>
    <row r="448" spans="1:9" ht="15" customHeight="1">
      <c r="A448" s="175">
        <v>4419</v>
      </c>
      <c r="B448" s="174" t="s">
        <v>316</v>
      </c>
      <c r="C448" s="161">
        <v>1454151.77</v>
      </c>
      <c r="D448" s="161">
        <v>7947495.1500000004</v>
      </c>
      <c r="E448" s="162">
        <v>8528473.3300000001</v>
      </c>
      <c r="F448" s="161">
        <v>-580978.18000000005</v>
      </c>
      <c r="G448" s="161">
        <v>873173.59</v>
      </c>
      <c r="I448" s="82">
        <f t="shared" si="6"/>
        <v>4</v>
      </c>
    </row>
    <row r="449" spans="1:9" ht="15" customHeight="1">
      <c r="A449" s="175">
        <v>44192</v>
      </c>
      <c r="B449" s="174" t="s">
        <v>317</v>
      </c>
      <c r="C449" s="161">
        <v>1454151.77</v>
      </c>
      <c r="D449" s="161">
        <v>7947495.1500000004</v>
      </c>
      <c r="E449" s="162">
        <v>8528473.3300000001</v>
      </c>
      <c r="F449" s="161">
        <v>-580978.18000000005</v>
      </c>
      <c r="G449" s="161">
        <v>873173.59</v>
      </c>
      <c r="I449" s="82">
        <f t="shared" si="6"/>
        <v>5</v>
      </c>
    </row>
    <row r="450" spans="1:9" ht="15" customHeight="1">
      <c r="A450" s="175">
        <v>441929</v>
      </c>
      <c r="B450" s="174" t="s">
        <v>317</v>
      </c>
      <c r="C450" s="161">
        <v>1454151.77</v>
      </c>
      <c r="D450" s="161">
        <v>7947495.1500000004</v>
      </c>
      <c r="E450" s="162">
        <v>8528473.3300000001</v>
      </c>
      <c r="F450" s="161">
        <v>-580978.18000000005</v>
      </c>
      <c r="G450" s="161">
        <v>873173.59</v>
      </c>
      <c r="I450" s="82">
        <f t="shared" si="6"/>
        <v>6</v>
      </c>
    </row>
    <row r="451" spans="1:9" ht="15" customHeight="1">
      <c r="A451" s="175">
        <v>44192901</v>
      </c>
      <c r="B451" s="174" t="s">
        <v>318</v>
      </c>
      <c r="C451" s="161">
        <v>1454151.77</v>
      </c>
      <c r="D451" s="161">
        <v>7947495.1500000004</v>
      </c>
      <c r="E451" s="162">
        <v>8528473.3300000001</v>
      </c>
      <c r="F451" s="161">
        <v>-580978.18000000005</v>
      </c>
      <c r="G451" s="161">
        <v>873173.59</v>
      </c>
      <c r="I451" s="82">
        <f t="shared" ref="I451:I514" si="7">LEN(A451)</f>
        <v>8</v>
      </c>
    </row>
    <row r="452" spans="1:9" ht="15" customHeight="1">
      <c r="A452" s="175">
        <v>441929011</v>
      </c>
      <c r="B452" s="174" t="s">
        <v>319</v>
      </c>
      <c r="C452" s="161">
        <v>22378833.98</v>
      </c>
      <c r="D452" s="161">
        <v>7947495.1500000004</v>
      </c>
      <c r="E452" s="162">
        <v>389123.66</v>
      </c>
      <c r="F452" s="161">
        <v>7558371.4900000002</v>
      </c>
      <c r="G452" s="161">
        <v>29937205.469999999</v>
      </c>
      <c r="I452" s="82">
        <f t="shared" si="7"/>
        <v>9</v>
      </c>
    </row>
    <row r="453" spans="1:9" ht="15" customHeight="1">
      <c r="A453" s="175">
        <v>441929011000001</v>
      </c>
      <c r="B453" s="174" t="s">
        <v>319</v>
      </c>
      <c r="C453" s="161">
        <v>22378833.98</v>
      </c>
      <c r="D453" s="161">
        <v>7947495.1500000004</v>
      </c>
      <c r="E453" s="162">
        <v>389123.66</v>
      </c>
      <c r="F453" s="161">
        <v>7558371.4900000002</v>
      </c>
      <c r="G453" s="161">
        <v>29937205.469999999</v>
      </c>
      <c r="I453" s="82">
        <f t="shared" si="7"/>
        <v>15</v>
      </c>
    </row>
    <row r="454" spans="1:9" ht="15" customHeight="1">
      <c r="A454" s="175">
        <v>441929019</v>
      </c>
      <c r="B454" s="174" t="s">
        <v>320</v>
      </c>
      <c r="C454" s="161">
        <v>-20924682.210000001</v>
      </c>
      <c r="D454" s="161">
        <v>0</v>
      </c>
      <c r="E454" s="162">
        <v>8139349.6699999999</v>
      </c>
      <c r="F454" s="161">
        <v>-8139349.6699999999</v>
      </c>
      <c r="G454" s="161">
        <v>-29064031.879999999</v>
      </c>
      <c r="I454" s="82">
        <f t="shared" si="7"/>
        <v>9</v>
      </c>
    </row>
    <row r="455" spans="1:9" ht="15" customHeight="1">
      <c r="A455" s="175">
        <v>441929019000001</v>
      </c>
      <c r="B455" s="174" t="s">
        <v>320</v>
      </c>
      <c r="C455" s="161">
        <v>-20924682.210000001</v>
      </c>
      <c r="D455" s="161">
        <v>0</v>
      </c>
      <c r="E455" s="162">
        <v>8139349.6699999999</v>
      </c>
      <c r="F455" s="161">
        <v>-8139349.6699999999</v>
      </c>
      <c r="G455" s="161">
        <v>-29064031.879999999</v>
      </c>
      <c r="I455" s="82">
        <f t="shared" si="7"/>
        <v>15</v>
      </c>
    </row>
    <row r="456" spans="1:9" ht="15" customHeight="1">
      <c r="A456" s="175">
        <v>45</v>
      </c>
      <c r="B456" s="174" t="s">
        <v>321</v>
      </c>
      <c r="C456" s="161">
        <v>7141.97</v>
      </c>
      <c r="D456" s="161">
        <v>3124.57</v>
      </c>
      <c r="E456" s="162">
        <v>0</v>
      </c>
      <c r="F456" s="161">
        <v>3124.57</v>
      </c>
      <c r="G456" s="161">
        <v>10266.540000000001</v>
      </c>
      <c r="I456" s="82">
        <f t="shared" si="7"/>
        <v>2</v>
      </c>
    </row>
    <row r="457" spans="1:9" ht="15" customHeight="1">
      <c r="A457" s="175">
        <v>452</v>
      </c>
      <c r="B457" s="174" t="s">
        <v>322</v>
      </c>
      <c r="C457" s="161">
        <v>0.27</v>
      </c>
      <c r="D457" s="161">
        <v>0</v>
      </c>
      <c r="E457" s="162">
        <v>0</v>
      </c>
      <c r="F457" s="161">
        <v>0</v>
      </c>
      <c r="G457" s="161">
        <v>0.27</v>
      </c>
      <c r="I457" s="82">
        <f t="shared" si="7"/>
        <v>3</v>
      </c>
    </row>
    <row r="458" spans="1:9" ht="15" customHeight="1">
      <c r="A458" s="175">
        <v>4521</v>
      </c>
      <c r="B458" s="174" t="s">
        <v>322</v>
      </c>
      <c r="C458" s="161">
        <v>0.27</v>
      </c>
      <c r="D458" s="161">
        <v>0</v>
      </c>
      <c r="E458" s="162">
        <v>0</v>
      </c>
      <c r="F458" s="161">
        <v>0</v>
      </c>
      <c r="G458" s="161">
        <v>0.27</v>
      </c>
      <c r="I458" s="82">
        <f t="shared" si="7"/>
        <v>4</v>
      </c>
    </row>
    <row r="459" spans="1:9" ht="15" customHeight="1">
      <c r="A459" s="175">
        <v>45212</v>
      </c>
      <c r="B459" s="174" t="s">
        <v>322</v>
      </c>
      <c r="C459" s="161">
        <v>0.27</v>
      </c>
      <c r="D459" s="161">
        <v>0</v>
      </c>
      <c r="E459" s="162">
        <v>0</v>
      </c>
      <c r="F459" s="161">
        <v>0</v>
      </c>
      <c r="G459" s="161">
        <v>0.27</v>
      </c>
      <c r="I459" s="82">
        <f t="shared" si="7"/>
        <v>5</v>
      </c>
    </row>
    <row r="460" spans="1:9" ht="15" customHeight="1">
      <c r="A460" s="175">
        <v>452129</v>
      </c>
      <c r="B460" s="174" t="s">
        <v>322</v>
      </c>
      <c r="C460" s="161">
        <v>0.27</v>
      </c>
      <c r="D460" s="161">
        <v>0</v>
      </c>
      <c r="E460" s="162">
        <v>0</v>
      </c>
      <c r="F460" s="161">
        <v>0</v>
      </c>
      <c r="G460" s="161">
        <v>0.27</v>
      </c>
      <c r="I460" s="82">
        <f t="shared" si="7"/>
        <v>6</v>
      </c>
    </row>
    <row r="461" spans="1:9" ht="15" customHeight="1">
      <c r="A461" s="175">
        <v>45212901</v>
      </c>
      <c r="B461" s="174" t="s">
        <v>322</v>
      </c>
      <c r="C461" s="161">
        <v>0.27</v>
      </c>
      <c r="D461" s="161">
        <v>0</v>
      </c>
      <c r="E461" s="162">
        <v>0</v>
      </c>
      <c r="F461" s="161">
        <v>0</v>
      </c>
      <c r="G461" s="161">
        <v>0.27</v>
      </c>
      <c r="I461" s="82">
        <f t="shared" si="7"/>
        <v>8</v>
      </c>
    </row>
    <row r="462" spans="1:9" ht="15" customHeight="1">
      <c r="A462" s="175">
        <v>452129019</v>
      </c>
      <c r="B462" s="174" t="s">
        <v>323</v>
      </c>
      <c r="C462" s="161">
        <v>0.27</v>
      </c>
      <c r="D462" s="161">
        <v>0</v>
      </c>
      <c r="E462" s="162">
        <v>0</v>
      </c>
      <c r="F462" s="161">
        <v>0</v>
      </c>
      <c r="G462" s="161">
        <v>0.27</v>
      </c>
      <c r="I462" s="82">
        <f t="shared" si="7"/>
        <v>9</v>
      </c>
    </row>
    <row r="463" spans="1:9" ht="15" customHeight="1">
      <c r="A463" s="175">
        <v>452129019000001</v>
      </c>
      <c r="B463" s="174" t="s">
        <v>324</v>
      </c>
      <c r="C463" s="161">
        <v>0.27</v>
      </c>
      <c r="D463" s="161">
        <v>0</v>
      </c>
      <c r="E463" s="162">
        <v>0</v>
      </c>
      <c r="F463" s="161">
        <v>0</v>
      </c>
      <c r="G463" s="161">
        <v>0.27</v>
      </c>
      <c r="I463" s="82">
        <f t="shared" si="7"/>
        <v>15</v>
      </c>
    </row>
    <row r="464" spans="1:9" ht="15" customHeight="1">
      <c r="A464" s="175">
        <v>458</v>
      </c>
      <c r="B464" s="174" t="s">
        <v>325</v>
      </c>
      <c r="C464" s="161">
        <v>7141.7</v>
      </c>
      <c r="D464" s="161">
        <v>3124.57</v>
      </c>
      <c r="E464" s="162">
        <v>0</v>
      </c>
      <c r="F464" s="161">
        <v>3124.57</v>
      </c>
      <c r="G464" s="161">
        <v>10266.27</v>
      </c>
      <c r="I464" s="82">
        <f t="shared" si="7"/>
        <v>3</v>
      </c>
    </row>
    <row r="465" spans="1:9" ht="15" customHeight="1">
      <c r="A465" s="175">
        <v>4581</v>
      </c>
      <c r="B465" s="174" t="s">
        <v>326</v>
      </c>
      <c r="C465" s="161">
        <v>1840.1</v>
      </c>
      <c r="D465" s="161">
        <v>0</v>
      </c>
      <c r="E465" s="162">
        <v>0</v>
      </c>
      <c r="F465" s="161">
        <v>0</v>
      </c>
      <c r="G465" s="161">
        <v>1840.1</v>
      </c>
      <c r="I465" s="82">
        <f t="shared" si="7"/>
        <v>4</v>
      </c>
    </row>
    <row r="466" spans="1:9" ht="15" customHeight="1">
      <c r="A466" s="175">
        <v>45811</v>
      </c>
      <c r="B466" s="174" t="s">
        <v>327</v>
      </c>
      <c r="C466" s="161">
        <v>1840.1</v>
      </c>
      <c r="D466" s="161">
        <v>0</v>
      </c>
      <c r="E466" s="162">
        <v>0</v>
      </c>
      <c r="F466" s="161">
        <v>0</v>
      </c>
      <c r="G466" s="161">
        <v>1840.1</v>
      </c>
      <c r="I466" s="82">
        <f t="shared" si="7"/>
        <v>5</v>
      </c>
    </row>
    <row r="467" spans="1:9" ht="15" customHeight="1">
      <c r="A467" s="175">
        <v>458119</v>
      </c>
      <c r="B467" s="174" t="s">
        <v>327</v>
      </c>
      <c r="C467" s="161">
        <v>1840.1</v>
      </c>
      <c r="D467" s="161">
        <v>0</v>
      </c>
      <c r="E467" s="162">
        <v>0</v>
      </c>
      <c r="F467" s="161">
        <v>0</v>
      </c>
      <c r="G467" s="161">
        <v>1840.1</v>
      </c>
      <c r="I467" s="82">
        <f t="shared" si="7"/>
        <v>6</v>
      </c>
    </row>
    <row r="468" spans="1:9" ht="15" customHeight="1">
      <c r="A468" s="175">
        <v>45811901</v>
      </c>
      <c r="B468" s="174" t="s">
        <v>326</v>
      </c>
      <c r="C468" s="161">
        <v>1840.1</v>
      </c>
      <c r="D468" s="161">
        <v>0</v>
      </c>
      <c r="E468" s="162">
        <v>0</v>
      </c>
      <c r="F468" s="161">
        <v>0</v>
      </c>
      <c r="G468" s="161">
        <v>1840.1</v>
      </c>
      <c r="I468" s="82">
        <f t="shared" si="7"/>
        <v>8</v>
      </c>
    </row>
    <row r="469" spans="1:9" ht="15" customHeight="1">
      <c r="A469" s="175">
        <v>458119011</v>
      </c>
      <c r="B469" s="174" t="s">
        <v>263</v>
      </c>
      <c r="C469" s="161">
        <v>1840.1</v>
      </c>
      <c r="D469" s="161">
        <v>0</v>
      </c>
      <c r="E469" s="162">
        <v>0</v>
      </c>
      <c r="F469" s="161">
        <v>0</v>
      </c>
      <c r="G469" s="161">
        <v>1840.1</v>
      </c>
      <c r="I469" s="82">
        <f t="shared" si="7"/>
        <v>9</v>
      </c>
    </row>
    <row r="470" spans="1:9" ht="15" customHeight="1">
      <c r="A470" s="175">
        <v>458119011000001</v>
      </c>
      <c r="B470" s="174" t="s">
        <v>328</v>
      </c>
      <c r="C470" s="161">
        <v>1840.1</v>
      </c>
      <c r="D470" s="161">
        <v>0</v>
      </c>
      <c r="E470" s="162">
        <v>0</v>
      </c>
      <c r="F470" s="161">
        <v>0</v>
      </c>
      <c r="G470" s="161">
        <v>1840.1</v>
      </c>
      <c r="I470" s="82">
        <f t="shared" si="7"/>
        <v>15</v>
      </c>
    </row>
    <row r="471" spans="1:9" ht="15" customHeight="1">
      <c r="A471" s="175">
        <v>4584</v>
      </c>
      <c r="B471" s="174" t="s">
        <v>335</v>
      </c>
      <c r="C471" s="161">
        <v>5301.6</v>
      </c>
      <c r="D471" s="161">
        <v>3124.57</v>
      </c>
      <c r="E471" s="162">
        <v>0</v>
      </c>
      <c r="F471" s="161">
        <v>3124.57</v>
      </c>
      <c r="G471" s="161">
        <v>8426.17</v>
      </c>
      <c r="I471" s="82">
        <f t="shared" si="7"/>
        <v>4</v>
      </c>
    </row>
    <row r="472" spans="1:9" ht="15" customHeight="1">
      <c r="A472" s="175">
        <v>45841</v>
      </c>
      <c r="B472" s="174" t="s">
        <v>336</v>
      </c>
      <c r="C472" s="161">
        <v>5301.6</v>
      </c>
      <c r="D472" s="161">
        <v>3124.57</v>
      </c>
      <c r="E472" s="162">
        <v>0</v>
      </c>
      <c r="F472" s="161">
        <v>3124.57</v>
      </c>
      <c r="G472" s="161">
        <v>8426.17</v>
      </c>
      <c r="I472" s="82">
        <f t="shared" si="7"/>
        <v>5</v>
      </c>
    </row>
    <row r="473" spans="1:9" ht="15" customHeight="1">
      <c r="A473" s="175">
        <v>458419</v>
      </c>
      <c r="B473" s="174" t="s">
        <v>336</v>
      </c>
      <c r="C473" s="161">
        <v>5301.6</v>
      </c>
      <c r="D473" s="161">
        <v>3124.57</v>
      </c>
      <c r="E473" s="162">
        <v>0</v>
      </c>
      <c r="F473" s="161">
        <v>3124.57</v>
      </c>
      <c r="G473" s="161">
        <v>8426.17</v>
      </c>
      <c r="I473" s="82">
        <f t="shared" si="7"/>
        <v>6</v>
      </c>
    </row>
    <row r="474" spans="1:9" ht="15" customHeight="1">
      <c r="A474" s="175">
        <v>45841901</v>
      </c>
      <c r="B474" s="174" t="s">
        <v>335</v>
      </c>
      <c r="C474" s="161">
        <v>5301.6</v>
      </c>
      <c r="D474" s="161">
        <v>3124.57</v>
      </c>
      <c r="E474" s="162">
        <v>0</v>
      </c>
      <c r="F474" s="161">
        <v>3124.57</v>
      </c>
      <c r="G474" s="161">
        <v>8426.17</v>
      </c>
      <c r="I474" s="82">
        <f t="shared" si="7"/>
        <v>8</v>
      </c>
    </row>
    <row r="475" spans="1:9" ht="15" customHeight="1">
      <c r="A475" s="175">
        <v>458419012</v>
      </c>
      <c r="B475" s="174" t="s">
        <v>337</v>
      </c>
      <c r="C475" s="161">
        <v>5301.6</v>
      </c>
      <c r="D475" s="161">
        <v>3124.57</v>
      </c>
      <c r="E475" s="162">
        <v>0</v>
      </c>
      <c r="F475" s="161">
        <v>3124.57</v>
      </c>
      <c r="G475" s="161">
        <v>8426.17</v>
      </c>
      <c r="I475" s="82">
        <f t="shared" si="7"/>
        <v>9</v>
      </c>
    </row>
    <row r="476" spans="1:9" ht="15" customHeight="1">
      <c r="A476" s="175">
        <v>458419012000001</v>
      </c>
      <c r="B476" s="174" t="s">
        <v>338</v>
      </c>
      <c r="C476" s="161">
        <v>5301.6</v>
      </c>
      <c r="D476" s="161">
        <v>3124.57</v>
      </c>
      <c r="E476" s="162">
        <v>0</v>
      </c>
      <c r="F476" s="161">
        <v>3124.57</v>
      </c>
      <c r="G476" s="161">
        <v>8426.17</v>
      </c>
      <c r="I476" s="82">
        <f t="shared" si="7"/>
        <v>15</v>
      </c>
    </row>
    <row r="477" spans="1:9" ht="15" customHeight="1">
      <c r="A477" s="175">
        <v>46</v>
      </c>
      <c r="B477" s="174" t="s">
        <v>95</v>
      </c>
      <c r="C477" s="161">
        <v>8052004.8899999997</v>
      </c>
      <c r="D477" s="161">
        <v>4595739.97</v>
      </c>
      <c r="E477" s="162">
        <v>1794901.71</v>
      </c>
      <c r="F477" s="161">
        <v>2800838.26</v>
      </c>
      <c r="G477" s="161">
        <v>10852843.15</v>
      </c>
      <c r="I477" s="82">
        <f t="shared" si="7"/>
        <v>2</v>
      </c>
    </row>
    <row r="478" spans="1:9" ht="15" customHeight="1">
      <c r="A478" s="175">
        <v>461</v>
      </c>
      <c r="B478" s="174" t="s">
        <v>339</v>
      </c>
      <c r="C478" s="161">
        <v>2819812.34</v>
      </c>
      <c r="D478" s="161">
        <v>1995543.64</v>
      </c>
      <c r="E478" s="162">
        <v>787999.13</v>
      </c>
      <c r="F478" s="161">
        <v>1207544.51</v>
      </c>
      <c r="G478" s="161">
        <v>4027356.85</v>
      </c>
      <c r="I478" s="82">
        <f t="shared" si="7"/>
        <v>3</v>
      </c>
    </row>
    <row r="479" spans="1:9" ht="15" customHeight="1">
      <c r="A479" s="175">
        <v>4612</v>
      </c>
      <c r="B479" s="174" t="s">
        <v>340</v>
      </c>
      <c r="C479" s="161">
        <v>1766940.48</v>
      </c>
      <c r="D479" s="161">
        <v>1323057.95</v>
      </c>
      <c r="E479" s="162">
        <v>535137.65</v>
      </c>
      <c r="F479" s="161">
        <v>787920.3</v>
      </c>
      <c r="G479" s="161">
        <v>2554860.7799999998</v>
      </c>
      <c r="I479" s="82">
        <f t="shared" si="7"/>
        <v>4</v>
      </c>
    </row>
    <row r="480" spans="1:9" ht="15" customHeight="1">
      <c r="A480" s="175">
        <v>46121</v>
      </c>
      <c r="B480" s="174" t="s">
        <v>341</v>
      </c>
      <c r="C480" s="161">
        <v>1766940.48</v>
      </c>
      <c r="D480" s="161">
        <v>1323057.95</v>
      </c>
      <c r="E480" s="162">
        <v>535137.65</v>
      </c>
      <c r="F480" s="161">
        <v>787920.3</v>
      </c>
      <c r="G480" s="161">
        <v>2554860.7799999998</v>
      </c>
      <c r="I480" s="82">
        <f t="shared" si="7"/>
        <v>5</v>
      </c>
    </row>
    <row r="481" spans="1:9" ht="15" customHeight="1">
      <c r="A481" s="175">
        <v>461219</v>
      </c>
      <c r="B481" s="174" t="s">
        <v>341</v>
      </c>
      <c r="C481" s="161">
        <v>1766940.48</v>
      </c>
      <c r="D481" s="161">
        <v>1323057.95</v>
      </c>
      <c r="E481" s="162">
        <v>535137.65</v>
      </c>
      <c r="F481" s="161">
        <v>787920.3</v>
      </c>
      <c r="G481" s="161">
        <v>2554860.7799999998</v>
      </c>
      <c r="I481" s="82">
        <f t="shared" si="7"/>
        <v>6</v>
      </c>
    </row>
    <row r="482" spans="1:9" ht="15" customHeight="1">
      <c r="A482" s="175">
        <v>46121901</v>
      </c>
      <c r="B482" s="174" t="s">
        <v>340</v>
      </c>
      <c r="C482" s="161">
        <v>1766940.48</v>
      </c>
      <c r="D482" s="161">
        <v>1323057.95</v>
      </c>
      <c r="E482" s="162">
        <v>535137.65</v>
      </c>
      <c r="F482" s="161">
        <v>787920.3</v>
      </c>
      <c r="G482" s="161">
        <v>2554860.7799999998</v>
      </c>
      <c r="I482" s="82">
        <f t="shared" si="7"/>
        <v>8</v>
      </c>
    </row>
    <row r="483" spans="1:9" ht="15" customHeight="1">
      <c r="A483" s="175">
        <v>461219011</v>
      </c>
      <c r="B483" s="174" t="s">
        <v>342</v>
      </c>
      <c r="C483" s="161">
        <v>1103312.05</v>
      </c>
      <c r="D483" s="161">
        <v>497031.38</v>
      </c>
      <c r="E483" s="162">
        <v>799.8</v>
      </c>
      <c r="F483" s="161">
        <v>496231.58</v>
      </c>
      <c r="G483" s="161">
        <v>1599543.63</v>
      </c>
      <c r="I483" s="82">
        <f t="shared" si="7"/>
        <v>9</v>
      </c>
    </row>
    <row r="484" spans="1:9" ht="15" customHeight="1">
      <c r="A484" s="175">
        <v>461219011000001</v>
      </c>
      <c r="B484" s="174" t="s">
        <v>342</v>
      </c>
      <c r="C484" s="161">
        <v>1103312.05</v>
      </c>
      <c r="D484" s="161">
        <v>497031.38</v>
      </c>
      <c r="E484" s="162">
        <v>799.8</v>
      </c>
      <c r="F484" s="161">
        <v>496231.58</v>
      </c>
      <c r="G484" s="161">
        <v>1599543.63</v>
      </c>
      <c r="I484" s="82">
        <f t="shared" si="7"/>
        <v>15</v>
      </c>
    </row>
    <row r="485" spans="1:9" ht="15" customHeight="1">
      <c r="A485" s="175">
        <v>461219012</v>
      </c>
      <c r="B485" s="174" t="s">
        <v>343</v>
      </c>
      <c r="C485" s="161">
        <v>21008.16</v>
      </c>
      <c r="D485" s="161">
        <v>5687.02</v>
      </c>
      <c r="E485" s="162">
        <v>0</v>
      </c>
      <c r="F485" s="161">
        <v>5687.02</v>
      </c>
      <c r="G485" s="161">
        <v>26695.18</v>
      </c>
      <c r="I485" s="82">
        <f t="shared" si="7"/>
        <v>9</v>
      </c>
    </row>
    <row r="486" spans="1:9" ht="15" customHeight="1">
      <c r="A486" s="175">
        <v>461219012000001</v>
      </c>
      <c r="B486" s="174" t="s">
        <v>344</v>
      </c>
      <c r="C486" s="161">
        <v>21008.16</v>
      </c>
      <c r="D486" s="161">
        <v>5687.02</v>
      </c>
      <c r="E486" s="162">
        <v>0</v>
      </c>
      <c r="F486" s="161">
        <v>5687.02</v>
      </c>
      <c r="G486" s="161">
        <v>26695.18</v>
      </c>
      <c r="I486" s="82">
        <f t="shared" si="7"/>
        <v>15</v>
      </c>
    </row>
    <row r="487" spans="1:9" ht="15" customHeight="1">
      <c r="A487" s="175">
        <v>461219013</v>
      </c>
      <c r="B487" s="174" t="s">
        <v>345</v>
      </c>
      <c r="C487" s="161">
        <v>43398.26</v>
      </c>
      <c r="D487" s="161">
        <v>433439.83</v>
      </c>
      <c r="E487" s="162">
        <v>388004.99</v>
      </c>
      <c r="F487" s="161">
        <v>45434.84</v>
      </c>
      <c r="G487" s="161">
        <v>88833.1</v>
      </c>
      <c r="I487" s="82">
        <f t="shared" si="7"/>
        <v>9</v>
      </c>
    </row>
    <row r="488" spans="1:9" ht="15" customHeight="1">
      <c r="A488" s="175">
        <v>461219013000001</v>
      </c>
      <c r="B488" s="174" t="s">
        <v>345</v>
      </c>
      <c r="C488" s="161">
        <v>31008.720000000001</v>
      </c>
      <c r="D488" s="161">
        <v>184834.47</v>
      </c>
      <c r="E488" s="162">
        <v>174623.75</v>
      </c>
      <c r="F488" s="161">
        <v>10210.719999999999</v>
      </c>
      <c r="G488" s="161">
        <v>41219.440000000002</v>
      </c>
      <c r="I488" s="82">
        <f t="shared" si="7"/>
        <v>15</v>
      </c>
    </row>
    <row r="489" spans="1:9" ht="15" customHeight="1">
      <c r="A489" s="175">
        <v>461219013000002</v>
      </c>
      <c r="B489" s="174" t="s">
        <v>346</v>
      </c>
      <c r="C489" s="161">
        <v>12389.54</v>
      </c>
      <c r="D489" s="161">
        <v>248605.36</v>
      </c>
      <c r="E489" s="162">
        <v>213381.24</v>
      </c>
      <c r="F489" s="161">
        <v>35224.120000000003</v>
      </c>
      <c r="G489" s="161">
        <v>47613.66</v>
      </c>
      <c r="I489" s="82">
        <f t="shared" si="7"/>
        <v>15</v>
      </c>
    </row>
    <row r="490" spans="1:9" ht="15" customHeight="1">
      <c r="A490" s="175">
        <v>461219014</v>
      </c>
      <c r="B490" s="174" t="s">
        <v>347</v>
      </c>
      <c r="C490" s="161">
        <v>276395.03999999998</v>
      </c>
      <c r="D490" s="161">
        <v>120959.18</v>
      </c>
      <c r="E490" s="162">
        <v>188.12</v>
      </c>
      <c r="F490" s="161">
        <v>120771.06</v>
      </c>
      <c r="G490" s="161">
        <v>397166.1</v>
      </c>
      <c r="I490" s="82">
        <f t="shared" si="7"/>
        <v>9</v>
      </c>
    </row>
    <row r="491" spans="1:9" ht="15" customHeight="1">
      <c r="A491" s="175">
        <v>461219014000001</v>
      </c>
      <c r="B491" s="174" t="s">
        <v>348</v>
      </c>
      <c r="C491" s="161">
        <v>104725.31</v>
      </c>
      <c r="D491" s="161">
        <v>49114.53</v>
      </c>
      <c r="E491" s="162">
        <v>104.99</v>
      </c>
      <c r="F491" s="161">
        <v>49009.54</v>
      </c>
      <c r="G491" s="161">
        <v>153734.85</v>
      </c>
      <c r="I491" s="82">
        <f t="shared" si="7"/>
        <v>15</v>
      </c>
    </row>
    <row r="492" spans="1:9" ht="15" customHeight="1">
      <c r="A492" s="175">
        <v>461219014000002</v>
      </c>
      <c r="B492" s="174" t="s">
        <v>349</v>
      </c>
      <c r="C492" s="161">
        <v>171669.73</v>
      </c>
      <c r="D492" s="161">
        <v>71844.649999999994</v>
      </c>
      <c r="E492" s="162">
        <v>83.13</v>
      </c>
      <c r="F492" s="161">
        <v>71761.52</v>
      </c>
      <c r="G492" s="161">
        <v>243431.25</v>
      </c>
      <c r="I492" s="82">
        <f t="shared" si="7"/>
        <v>15</v>
      </c>
    </row>
    <row r="493" spans="1:9" ht="15" customHeight="1">
      <c r="A493" s="175">
        <v>461219017</v>
      </c>
      <c r="B493" s="174" t="s">
        <v>350</v>
      </c>
      <c r="C493" s="161">
        <v>301109.90000000002</v>
      </c>
      <c r="D493" s="161">
        <v>255436.61</v>
      </c>
      <c r="E493" s="162">
        <v>146144.74</v>
      </c>
      <c r="F493" s="161">
        <v>109291.87</v>
      </c>
      <c r="G493" s="161">
        <v>410401.77</v>
      </c>
      <c r="I493" s="82">
        <f t="shared" si="7"/>
        <v>9</v>
      </c>
    </row>
    <row r="494" spans="1:9" ht="15" customHeight="1">
      <c r="A494" s="175">
        <v>461219017000001</v>
      </c>
      <c r="B494" s="174" t="s">
        <v>351</v>
      </c>
      <c r="C494" s="161">
        <v>133400.35999999999</v>
      </c>
      <c r="D494" s="161">
        <v>171581.84</v>
      </c>
      <c r="E494" s="162">
        <v>146144.74</v>
      </c>
      <c r="F494" s="161">
        <v>25437.1</v>
      </c>
      <c r="G494" s="161">
        <v>158837.46</v>
      </c>
      <c r="I494" s="82">
        <f t="shared" si="7"/>
        <v>15</v>
      </c>
    </row>
    <row r="495" spans="1:9" ht="15" customHeight="1">
      <c r="A495" s="175">
        <v>461219017000002</v>
      </c>
      <c r="B495" s="174" t="s">
        <v>352</v>
      </c>
      <c r="C495" s="161">
        <v>35556.32</v>
      </c>
      <c r="D495" s="161">
        <v>17778.16</v>
      </c>
      <c r="E495" s="162">
        <v>0</v>
      </c>
      <c r="F495" s="161">
        <v>17778.16</v>
      </c>
      <c r="G495" s="161">
        <v>53334.48</v>
      </c>
      <c r="I495" s="82">
        <f t="shared" si="7"/>
        <v>15</v>
      </c>
    </row>
    <row r="496" spans="1:9" ht="15" customHeight="1">
      <c r="A496" s="175">
        <v>461219017000003</v>
      </c>
      <c r="B496" s="174" t="s">
        <v>353</v>
      </c>
      <c r="C496" s="161">
        <v>132153.22</v>
      </c>
      <c r="D496" s="161">
        <v>66076.61</v>
      </c>
      <c r="E496" s="162">
        <v>0</v>
      </c>
      <c r="F496" s="161">
        <v>66076.61</v>
      </c>
      <c r="G496" s="161">
        <v>198229.83</v>
      </c>
      <c r="I496" s="82">
        <f t="shared" si="7"/>
        <v>15</v>
      </c>
    </row>
    <row r="497" spans="1:9" ht="15" customHeight="1">
      <c r="A497" s="175">
        <v>461219019</v>
      </c>
      <c r="B497" s="174" t="s">
        <v>313</v>
      </c>
      <c r="C497" s="161">
        <v>21717.07</v>
      </c>
      <c r="D497" s="161">
        <v>10503.93</v>
      </c>
      <c r="E497" s="162">
        <v>0</v>
      </c>
      <c r="F497" s="161">
        <v>10503.93</v>
      </c>
      <c r="G497" s="161">
        <v>32221</v>
      </c>
      <c r="I497" s="82">
        <f t="shared" si="7"/>
        <v>9</v>
      </c>
    </row>
    <row r="498" spans="1:9" ht="15" customHeight="1">
      <c r="A498" s="175">
        <v>461219019000001</v>
      </c>
      <c r="B498" s="174" t="s">
        <v>354</v>
      </c>
      <c r="C498" s="161">
        <v>14066.38</v>
      </c>
      <c r="D498" s="161">
        <v>7015.25</v>
      </c>
      <c r="E498" s="162">
        <v>0</v>
      </c>
      <c r="F498" s="161">
        <v>7015.25</v>
      </c>
      <c r="G498" s="161">
        <v>21081.63</v>
      </c>
      <c r="I498" s="82">
        <f t="shared" si="7"/>
        <v>15</v>
      </c>
    </row>
    <row r="499" spans="1:9" ht="15" customHeight="1">
      <c r="A499" s="175">
        <v>461219019000003</v>
      </c>
      <c r="B499" s="174" t="s">
        <v>355</v>
      </c>
      <c r="C499" s="161">
        <v>7650.69</v>
      </c>
      <c r="D499" s="161">
        <v>3488.68</v>
      </c>
      <c r="E499" s="162">
        <v>0</v>
      </c>
      <c r="F499" s="161">
        <v>3488.68</v>
      </c>
      <c r="G499" s="161">
        <v>11139.37</v>
      </c>
      <c r="I499" s="82">
        <f t="shared" si="7"/>
        <v>15</v>
      </c>
    </row>
    <row r="500" spans="1:9" ht="15" customHeight="1">
      <c r="A500" s="175">
        <v>4613</v>
      </c>
      <c r="B500" s="174" t="s">
        <v>356</v>
      </c>
      <c r="C500" s="161">
        <v>54677.18</v>
      </c>
      <c r="D500" s="161">
        <v>2642.04</v>
      </c>
      <c r="E500" s="162">
        <v>0</v>
      </c>
      <c r="F500" s="161">
        <v>2642.04</v>
      </c>
      <c r="G500" s="161">
        <v>57319.22</v>
      </c>
      <c r="I500" s="82">
        <f t="shared" si="7"/>
        <v>4</v>
      </c>
    </row>
    <row r="501" spans="1:9" ht="15" customHeight="1">
      <c r="A501" s="175">
        <v>46131</v>
      </c>
      <c r="B501" s="174" t="s">
        <v>357</v>
      </c>
      <c r="C501" s="161">
        <v>54677.18</v>
      </c>
      <c r="D501" s="161">
        <v>2642.04</v>
      </c>
      <c r="E501" s="162">
        <v>0</v>
      </c>
      <c r="F501" s="161">
        <v>2642.04</v>
      </c>
      <c r="G501" s="161">
        <v>57319.22</v>
      </c>
      <c r="I501" s="82">
        <f t="shared" si="7"/>
        <v>5</v>
      </c>
    </row>
    <row r="502" spans="1:9" ht="15" customHeight="1">
      <c r="A502" s="175">
        <v>461319</v>
      </c>
      <c r="B502" s="174" t="s">
        <v>358</v>
      </c>
      <c r="C502" s="161">
        <v>54677.18</v>
      </c>
      <c r="D502" s="161">
        <v>2642.04</v>
      </c>
      <c r="E502" s="162">
        <v>0</v>
      </c>
      <c r="F502" s="161">
        <v>2642.04</v>
      </c>
      <c r="G502" s="161">
        <v>57319.22</v>
      </c>
      <c r="I502" s="82">
        <f t="shared" si="7"/>
        <v>6</v>
      </c>
    </row>
    <row r="503" spans="1:9" ht="15" customHeight="1">
      <c r="A503" s="175">
        <v>46131901</v>
      </c>
      <c r="B503" s="174" t="s">
        <v>356</v>
      </c>
      <c r="C503" s="161">
        <v>54677.18</v>
      </c>
      <c r="D503" s="161">
        <v>2642.04</v>
      </c>
      <c r="E503" s="162">
        <v>0</v>
      </c>
      <c r="F503" s="161">
        <v>2642.04</v>
      </c>
      <c r="G503" s="161">
        <v>57319.22</v>
      </c>
      <c r="I503" s="82">
        <f t="shared" si="7"/>
        <v>8</v>
      </c>
    </row>
    <row r="504" spans="1:9" ht="15" customHeight="1">
      <c r="A504" s="175">
        <v>461319011</v>
      </c>
      <c r="B504" s="174" t="s">
        <v>359</v>
      </c>
      <c r="C504" s="161">
        <v>54677.18</v>
      </c>
      <c r="D504" s="161">
        <v>2642.04</v>
      </c>
      <c r="E504" s="162">
        <v>0</v>
      </c>
      <c r="F504" s="161">
        <v>2642.04</v>
      </c>
      <c r="G504" s="161">
        <v>57319.22</v>
      </c>
      <c r="I504" s="82">
        <f t="shared" si="7"/>
        <v>9</v>
      </c>
    </row>
    <row r="505" spans="1:9" ht="15" customHeight="1">
      <c r="A505" s="175">
        <v>461319011000001</v>
      </c>
      <c r="B505" s="174" t="s">
        <v>359</v>
      </c>
      <c r="C505" s="161">
        <v>54677.18</v>
      </c>
      <c r="D505" s="161">
        <v>2642.04</v>
      </c>
      <c r="E505" s="162">
        <v>0</v>
      </c>
      <c r="F505" s="161">
        <v>2642.04</v>
      </c>
      <c r="G505" s="161">
        <v>57319.22</v>
      </c>
      <c r="I505" s="82">
        <f t="shared" si="7"/>
        <v>15</v>
      </c>
    </row>
    <row r="506" spans="1:9" ht="15" customHeight="1">
      <c r="A506" s="175">
        <v>4614</v>
      </c>
      <c r="B506" s="174" t="s">
        <v>360</v>
      </c>
      <c r="C506" s="161">
        <v>555529.65</v>
      </c>
      <c r="D506" s="161">
        <v>271745.89</v>
      </c>
      <c r="E506" s="162">
        <v>128766.39</v>
      </c>
      <c r="F506" s="161">
        <v>142979.5</v>
      </c>
      <c r="G506" s="161">
        <v>698509.15</v>
      </c>
      <c r="I506" s="82">
        <f t="shared" si="7"/>
        <v>4</v>
      </c>
    </row>
    <row r="507" spans="1:9" ht="15" customHeight="1">
      <c r="A507" s="175">
        <v>46141</v>
      </c>
      <c r="B507" s="174" t="s">
        <v>361</v>
      </c>
      <c r="C507" s="161">
        <v>555529.65</v>
      </c>
      <c r="D507" s="161">
        <v>271745.89</v>
      </c>
      <c r="E507" s="162">
        <v>128766.39</v>
      </c>
      <c r="F507" s="161">
        <v>142979.5</v>
      </c>
      <c r="G507" s="161">
        <v>698509.15</v>
      </c>
      <c r="I507" s="82">
        <f t="shared" si="7"/>
        <v>5</v>
      </c>
    </row>
    <row r="508" spans="1:9" ht="15" customHeight="1">
      <c r="A508" s="175">
        <v>461419</v>
      </c>
      <c r="B508" s="174" t="s">
        <v>361</v>
      </c>
      <c r="C508" s="161">
        <v>555529.65</v>
      </c>
      <c r="D508" s="161">
        <v>271745.89</v>
      </c>
      <c r="E508" s="162">
        <v>128766.39</v>
      </c>
      <c r="F508" s="161">
        <v>142979.5</v>
      </c>
      <c r="G508" s="161">
        <v>698509.15</v>
      </c>
      <c r="I508" s="82">
        <f t="shared" si="7"/>
        <v>6</v>
      </c>
    </row>
    <row r="509" spans="1:9" ht="15" customHeight="1">
      <c r="A509" s="175">
        <v>46141901</v>
      </c>
      <c r="B509" s="174" t="s">
        <v>360</v>
      </c>
      <c r="C509" s="161">
        <v>555529.65</v>
      </c>
      <c r="D509" s="161">
        <v>271745.89</v>
      </c>
      <c r="E509" s="162">
        <v>128766.39</v>
      </c>
      <c r="F509" s="161">
        <v>142979.5</v>
      </c>
      <c r="G509" s="161">
        <v>698509.15</v>
      </c>
      <c r="I509" s="82">
        <f t="shared" si="7"/>
        <v>8</v>
      </c>
    </row>
    <row r="510" spans="1:9" ht="15" customHeight="1">
      <c r="A510" s="175">
        <v>461419011</v>
      </c>
      <c r="B510" s="174" t="s">
        <v>362</v>
      </c>
      <c r="C510" s="161">
        <v>443313.87</v>
      </c>
      <c r="D510" s="161">
        <v>242516.15</v>
      </c>
      <c r="E510" s="162">
        <v>60035.21</v>
      </c>
      <c r="F510" s="161">
        <v>182480.94</v>
      </c>
      <c r="G510" s="161">
        <v>625794.81000000006</v>
      </c>
      <c r="I510" s="82">
        <f t="shared" si="7"/>
        <v>9</v>
      </c>
    </row>
    <row r="511" spans="1:9" ht="15" customHeight="1">
      <c r="A511" s="175">
        <v>461419011000001</v>
      </c>
      <c r="B511" s="174" t="s">
        <v>363</v>
      </c>
      <c r="C511" s="161">
        <v>443313.87</v>
      </c>
      <c r="D511" s="161">
        <v>242516.15</v>
      </c>
      <c r="E511" s="162">
        <v>60035.21</v>
      </c>
      <c r="F511" s="161">
        <v>182480.94</v>
      </c>
      <c r="G511" s="161">
        <v>625794.81000000006</v>
      </c>
      <c r="I511" s="82">
        <f t="shared" si="7"/>
        <v>15</v>
      </c>
    </row>
    <row r="512" spans="1:9" ht="15" customHeight="1">
      <c r="A512" s="175">
        <v>461419012</v>
      </c>
      <c r="B512" s="174" t="s">
        <v>364</v>
      </c>
      <c r="C512" s="161">
        <v>112215.78</v>
      </c>
      <c r="D512" s="161">
        <v>29229.74</v>
      </c>
      <c r="E512" s="162">
        <v>68731.179999999993</v>
      </c>
      <c r="F512" s="161">
        <v>-39501.440000000002</v>
      </c>
      <c r="G512" s="161">
        <v>72714.34</v>
      </c>
      <c r="I512" s="82">
        <f t="shared" si="7"/>
        <v>9</v>
      </c>
    </row>
    <row r="513" spans="1:9" ht="15" customHeight="1">
      <c r="A513" s="175">
        <v>461419012000001</v>
      </c>
      <c r="B513" s="174" t="s">
        <v>364</v>
      </c>
      <c r="C513" s="161">
        <v>112215.78</v>
      </c>
      <c r="D513" s="161">
        <v>29229.74</v>
      </c>
      <c r="E513" s="162">
        <v>68731.179999999993</v>
      </c>
      <c r="F513" s="161">
        <v>-39501.440000000002</v>
      </c>
      <c r="G513" s="161">
        <v>72714.34</v>
      </c>
      <c r="I513" s="82">
        <f t="shared" si="7"/>
        <v>15</v>
      </c>
    </row>
    <row r="514" spans="1:9" ht="15" customHeight="1">
      <c r="A514" s="175">
        <v>4615</v>
      </c>
      <c r="B514" s="174" t="s">
        <v>365</v>
      </c>
      <c r="C514" s="161">
        <v>226979.72</v>
      </c>
      <c r="D514" s="161">
        <v>229218.16</v>
      </c>
      <c r="E514" s="162">
        <v>113374.13</v>
      </c>
      <c r="F514" s="161">
        <v>115844.03</v>
      </c>
      <c r="G514" s="161">
        <v>342823.75</v>
      </c>
      <c r="I514" s="82">
        <f t="shared" si="7"/>
        <v>4</v>
      </c>
    </row>
    <row r="515" spans="1:9" ht="15" customHeight="1">
      <c r="A515" s="175">
        <v>46151</v>
      </c>
      <c r="B515" s="174" t="s">
        <v>366</v>
      </c>
      <c r="C515" s="161">
        <v>226979.72</v>
      </c>
      <c r="D515" s="161">
        <v>229218.16</v>
      </c>
      <c r="E515" s="162">
        <v>113374.13</v>
      </c>
      <c r="F515" s="161">
        <v>115844.03</v>
      </c>
      <c r="G515" s="161">
        <v>342823.75</v>
      </c>
      <c r="I515" s="82">
        <f t="shared" ref="I515:I578" si="8">LEN(A515)</f>
        <v>5</v>
      </c>
    </row>
    <row r="516" spans="1:9" ht="15" customHeight="1">
      <c r="A516" s="175">
        <v>461519</v>
      </c>
      <c r="B516" s="174" t="s">
        <v>366</v>
      </c>
      <c r="C516" s="161">
        <v>226979.72</v>
      </c>
      <c r="D516" s="161">
        <v>229218.16</v>
      </c>
      <c r="E516" s="162">
        <v>113374.13</v>
      </c>
      <c r="F516" s="161">
        <v>115844.03</v>
      </c>
      <c r="G516" s="161">
        <v>342823.75</v>
      </c>
      <c r="I516" s="82">
        <f t="shared" si="8"/>
        <v>6</v>
      </c>
    </row>
    <row r="517" spans="1:9" ht="15" customHeight="1">
      <c r="A517" s="175">
        <v>46151901</v>
      </c>
      <c r="B517" s="174" t="s">
        <v>365</v>
      </c>
      <c r="C517" s="161">
        <v>226979.72</v>
      </c>
      <c r="D517" s="161">
        <v>229218.16</v>
      </c>
      <c r="E517" s="162">
        <v>113374.13</v>
      </c>
      <c r="F517" s="161">
        <v>115844.03</v>
      </c>
      <c r="G517" s="161">
        <v>342823.75</v>
      </c>
      <c r="I517" s="82">
        <f t="shared" si="8"/>
        <v>8</v>
      </c>
    </row>
    <row r="518" spans="1:9" ht="15" customHeight="1">
      <c r="A518" s="175">
        <v>461519011</v>
      </c>
      <c r="B518" s="174" t="s">
        <v>367</v>
      </c>
      <c r="C518" s="161">
        <v>226979.72</v>
      </c>
      <c r="D518" s="161">
        <v>229218.16</v>
      </c>
      <c r="E518" s="162">
        <v>113374.13</v>
      </c>
      <c r="F518" s="161">
        <v>115844.03</v>
      </c>
      <c r="G518" s="161">
        <v>342823.75</v>
      </c>
      <c r="I518" s="82">
        <f t="shared" si="8"/>
        <v>9</v>
      </c>
    </row>
    <row r="519" spans="1:9" ht="15" customHeight="1">
      <c r="A519" s="175">
        <v>461519011000001</v>
      </c>
      <c r="B519" s="174" t="s">
        <v>368</v>
      </c>
      <c r="C519" s="161">
        <v>166441.67000000001</v>
      </c>
      <c r="D519" s="161">
        <v>199091.19</v>
      </c>
      <c r="E519" s="162">
        <v>113374.13</v>
      </c>
      <c r="F519" s="161">
        <v>85717.06</v>
      </c>
      <c r="G519" s="161">
        <v>252158.73</v>
      </c>
      <c r="I519" s="82">
        <f t="shared" si="8"/>
        <v>15</v>
      </c>
    </row>
    <row r="520" spans="1:9" ht="15" customHeight="1">
      <c r="A520" s="175">
        <v>461519011000002</v>
      </c>
      <c r="B520" s="174" t="s">
        <v>369</v>
      </c>
      <c r="C520" s="161">
        <v>11124.84</v>
      </c>
      <c r="D520" s="161">
        <v>5683.88</v>
      </c>
      <c r="E520" s="162">
        <v>0</v>
      </c>
      <c r="F520" s="161">
        <v>5683.88</v>
      </c>
      <c r="G520" s="161">
        <v>16808.72</v>
      </c>
      <c r="I520" s="82">
        <f t="shared" si="8"/>
        <v>15</v>
      </c>
    </row>
    <row r="521" spans="1:9" ht="15" customHeight="1">
      <c r="A521" s="175">
        <v>461519011000004</v>
      </c>
      <c r="B521" s="174" t="s">
        <v>370</v>
      </c>
      <c r="C521" s="161">
        <v>49413.21</v>
      </c>
      <c r="D521" s="161">
        <v>24443.09</v>
      </c>
      <c r="E521" s="162">
        <v>0</v>
      </c>
      <c r="F521" s="161">
        <v>24443.09</v>
      </c>
      <c r="G521" s="161">
        <v>73856.3</v>
      </c>
      <c r="I521" s="82">
        <f t="shared" si="8"/>
        <v>15</v>
      </c>
    </row>
    <row r="522" spans="1:9" ht="15" customHeight="1">
      <c r="A522" s="175">
        <v>4616</v>
      </c>
      <c r="B522" s="174" t="s">
        <v>502</v>
      </c>
      <c r="C522" s="161">
        <v>160</v>
      </c>
      <c r="D522" s="161">
        <v>0</v>
      </c>
      <c r="E522" s="162">
        <v>0</v>
      </c>
      <c r="F522" s="161">
        <v>0</v>
      </c>
      <c r="G522" s="161">
        <v>160</v>
      </c>
      <c r="I522" s="82">
        <f t="shared" si="8"/>
        <v>4</v>
      </c>
    </row>
    <row r="523" spans="1:9" ht="15" customHeight="1">
      <c r="A523" s="175">
        <v>46161</v>
      </c>
      <c r="B523" s="174" t="s">
        <v>503</v>
      </c>
      <c r="C523" s="161">
        <v>160</v>
      </c>
      <c r="D523" s="161">
        <v>0</v>
      </c>
      <c r="E523" s="162">
        <v>0</v>
      </c>
      <c r="F523" s="161">
        <v>0</v>
      </c>
      <c r="G523" s="161">
        <v>160</v>
      </c>
      <c r="I523" s="82">
        <f t="shared" si="8"/>
        <v>5</v>
      </c>
    </row>
    <row r="524" spans="1:9" ht="15" customHeight="1">
      <c r="A524" s="175">
        <v>461619</v>
      </c>
      <c r="B524" s="174" t="s">
        <v>503</v>
      </c>
      <c r="C524" s="161">
        <v>160</v>
      </c>
      <c r="D524" s="161">
        <v>0</v>
      </c>
      <c r="E524" s="162">
        <v>0</v>
      </c>
      <c r="F524" s="161">
        <v>0</v>
      </c>
      <c r="G524" s="161">
        <v>160</v>
      </c>
      <c r="I524" s="82">
        <f t="shared" si="8"/>
        <v>6</v>
      </c>
    </row>
    <row r="525" spans="1:9" ht="15" customHeight="1">
      <c r="A525" s="175">
        <v>46161901</v>
      </c>
      <c r="B525" s="174" t="s">
        <v>504</v>
      </c>
      <c r="C525" s="161">
        <v>160</v>
      </c>
      <c r="D525" s="161">
        <v>0</v>
      </c>
      <c r="E525" s="162">
        <v>0</v>
      </c>
      <c r="F525" s="161">
        <v>0</v>
      </c>
      <c r="G525" s="161">
        <v>160</v>
      </c>
      <c r="I525" s="82">
        <f t="shared" si="8"/>
        <v>8</v>
      </c>
    </row>
    <row r="526" spans="1:9" ht="15" customHeight="1">
      <c r="A526" s="175">
        <v>461619012</v>
      </c>
      <c r="B526" s="174" t="s">
        <v>505</v>
      </c>
      <c r="C526" s="161">
        <v>160</v>
      </c>
      <c r="D526" s="161">
        <v>0</v>
      </c>
      <c r="E526" s="162">
        <v>0</v>
      </c>
      <c r="F526" s="161">
        <v>0</v>
      </c>
      <c r="G526" s="161">
        <v>160</v>
      </c>
      <c r="I526" s="82">
        <f t="shared" si="8"/>
        <v>9</v>
      </c>
    </row>
    <row r="527" spans="1:9" ht="15" customHeight="1">
      <c r="A527" s="175">
        <v>461619012000001</v>
      </c>
      <c r="B527" s="174" t="s">
        <v>506</v>
      </c>
      <c r="C527" s="161">
        <v>160</v>
      </c>
      <c r="D527" s="161">
        <v>0</v>
      </c>
      <c r="E527" s="162">
        <v>0</v>
      </c>
      <c r="F527" s="161">
        <v>0</v>
      </c>
      <c r="G527" s="161">
        <v>160</v>
      </c>
      <c r="I527" s="82">
        <f t="shared" si="8"/>
        <v>15</v>
      </c>
    </row>
    <row r="528" spans="1:9" ht="15" customHeight="1">
      <c r="A528" s="175">
        <v>4617</v>
      </c>
      <c r="B528" s="174" t="s">
        <v>371</v>
      </c>
      <c r="C528" s="161">
        <v>193616.8</v>
      </c>
      <c r="D528" s="161">
        <v>146368.26</v>
      </c>
      <c r="E528" s="162">
        <v>0</v>
      </c>
      <c r="F528" s="161">
        <v>146368.26</v>
      </c>
      <c r="G528" s="161">
        <v>339985.06</v>
      </c>
      <c r="I528" s="82">
        <f t="shared" si="8"/>
        <v>4</v>
      </c>
    </row>
    <row r="529" spans="1:9" ht="15" customHeight="1">
      <c r="A529" s="175">
        <v>46171</v>
      </c>
      <c r="B529" s="174" t="s">
        <v>372</v>
      </c>
      <c r="C529" s="161">
        <v>193616.8</v>
      </c>
      <c r="D529" s="161">
        <v>146368.26</v>
      </c>
      <c r="E529" s="162">
        <v>0</v>
      </c>
      <c r="F529" s="161">
        <v>146368.26</v>
      </c>
      <c r="G529" s="161">
        <v>339985.06</v>
      </c>
      <c r="I529" s="82">
        <f t="shared" si="8"/>
        <v>5</v>
      </c>
    </row>
    <row r="530" spans="1:9" ht="15" customHeight="1">
      <c r="A530" s="175">
        <v>461719</v>
      </c>
      <c r="B530" s="174" t="s">
        <v>372</v>
      </c>
      <c r="C530" s="161">
        <v>193616.8</v>
      </c>
      <c r="D530" s="161">
        <v>146368.26</v>
      </c>
      <c r="E530" s="162">
        <v>0</v>
      </c>
      <c r="F530" s="161">
        <v>146368.26</v>
      </c>
      <c r="G530" s="161">
        <v>339985.06</v>
      </c>
      <c r="I530" s="82">
        <f t="shared" si="8"/>
        <v>6</v>
      </c>
    </row>
    <row r="531" spans="1:9" ht="15" customHeight="1">
      <c r="A531" s="175">
        <v>46171901</v>
      </c>
      <c r="B531" s="174" t="s">
        <v>373</v>
      </c>
      <c r="C531" s="161">
        <v>193616.8</v>
      </c>
      <c r="D531" s="161">
        <v>146368.26</v>
      </c>
      <c r="E531" s="162">
        <v>0</v>
      </c>
      <c r="F531" s="161">
        <v>146368.26</v>
      </c>
      <c r="G531" s="161">
        <v>339985.06</v>
      </c>
      <c r="I531" s="82">
        <f t="shared" si="8"/>
        <v>8</v>
      </c>
    </row>
    <row r="532" spans="1:9" ht="15" customHeight="1">
      <c r="A532" s="175">
        <v>461719011</v>
      </c>
      <c r="B532" s="174" t="s">
        <v>373</v>
      </c>
      <c r="C532" s="161">
        <v>193616.8</v>
      </c>
      <c r="D532" s="161">
        <v>146368.26</v>
      </c>
      <c r="E532" s="162">
        <v>0</v>
      </c>
      <c r="F532" s="161">
        <v>146368.26</v>
      </c>
      <c r="G532" s="161">
        <v>339985.06</v>
      </c>
      <c r="I532" s="82">
        <f t="shared" si="8"/>
        <v>9</v>
      </c>
    </row>
    <row r="533" spans="1:9" ht="15" customHeight="1">
      <c r="A533" s="175">
        <v>461719011000001</v>
      </c>
      <c r="B533" s="174" t="s">
        <v>374</v>
      </c>
      <c r="C533" s="161">
        <v>108794.4</v>
      </c>
      <c r="D533" s="161">
        <v>58672.47</v>
      </c>
      <c r="E533" s="162">
        <v>0</v>
      </c>
      <c r="F533" s="161">
        <v>58672.47</v>
      </c>
      <c r="G533" s="161">
        <v>167466.87</v>
      </c>
      <c r="I533" s="82">
        <f t="shared" si="8"/>
        <v>15</v>
      </c>
    </row>
    <row r="534" spans="1:9" ht="15" customHeight="1">
      <c r="A534" s="175">
        <v>461719011000002</v>
      </c>
      <c r="B534" s="174" t="s">
        <v>375</v>
      </c>
      <c r="C534" s="161">
        <v>84822.399999999994</v>
      </c>
      <c r="D534" s="161">
        <v>87695.79</v>
      </c>
      <c r="E534" s="162">
        <v>0</v>
      </c>
      <c r="F534" s="161">
        <v>87695.79</v>
      </c>
      <c r="G534" s="161">
        <v>172518.19</v>
      </c>
      <c r="I534" s="82">
        <f t="shared" si="8"/>
        <v>15</v>
      </c>
    </row>
    <row r="535" spans="1:9" ht="15" customHeight="1">
      <c r="A535" s="175">
        <v>4618</v>
      </c>
      <c r="B535" s="174" t="s">
        <v>376</v>
      </c>
      <c r="C535" s="161">
        <v>15593.27</v>
      </c>
      <c r="D535" s="161">
        <v>19171.5</v>
      </c>
      <c r="E535" s="162">
        <v>10720.96</v>
      </c>
      <c r="F535" s="161">
        <v>8450.5400000000009</v>
      </c>
      <c r="G535" s="161">
        <v>24043.81</v>
      </c>
      <c r="I535" s="82">
        <f t="shared" si="8"/>
        <v>4</v>
      </c>
    </row>
    <row r="536" spans="1:9" ht="15" customHeight="1">
      <c r="A536" s="175">
        <v>46181</v>
      </c>
      <c r="B536" s="174" t="s">
        <v>377</v>
      </c>
      <c r="C536" s="161">
        <v>15593.27</v>
      </c>
      <c r="D536" s="161">
        <v>19171.5</v>
      </c>
      <c r="E536" s="162">
        <v>10720.96</v>
      </c>
      <c r="F536" s="161">
        <v>8450.5400000000009</v>
      </c>
      <c r="G536" s="161">
        <v>24043.81</v>
      </c>
      <c r="I536" s="82">
        <f t="shared" si="8"/>
        <v>5</v>
      </c>
    </row>
    <row r="537" spans="1:9" ht="15" customHeight="1">
      <c r="A537" s="175">
        <v>461819</v>
      </c>
      <c r="B537" s="174" t="s">
        <v>377</v>
      </c>
      <c r="C537" s="161">
        <v>15593.27</v>
      </c>
      <c r="D537" s="161">
        <v>19171.5</v>
      </c>
      <c r="E537" s="162">
        <v>10720.96</v>
      </c>
      <c r="F537" s="161">
        <v>8450.5400000000009</v>
      </c>
      <c r="G537" s="161">
        <v>24043.81</v>
      </c>
      <c r="I537" s="82">
        <f t="shared" si="8"/>
        <v>6</v>
      </c>
    </row>
    <row r="538" spans="1:9" ht="15" customHeight="1">
      <c r="A538" s="175">
        <v>46181901</v>
      </c>
      <c r="B538" s="174" t="s">
        <v>376</v>
      </c>
      <c r="C538" s="161">
        <v>15593.27</v>
      </c>
      <c r="D538" s="161">
        <v>19171.5</v>
      </c>
      <c r="E538" s="162">
        <v>10720.96</v>
      </c>
      <c r="F538" s="161">
        <v>8450.5400000000009</v>
      </c>
      <c r="G538" s="161">
        <v>24043.81</v>
      </c>
      <c r="I538" s="82">
        <f t="shared" si="8"/>
        <v>8</v>
      </c>
    </row>
    <row r="539" spans="1:9" ht="15" customHeight="1">
      <c r="A539" s="175">
        <v>461819011</v>
      </c>
      <c r="B539" s="174" t="s">
        <v>378</v>
      </c>
      <c r="C539" s="161">
        <v>15593.27</v>
      </c>
      <c r="D539" s="161">
        <v>19171.5</v>
      </c>
      <c r="E539" s="162">
        <v>10720.96</v>
      </c>
      <c r="F539" s="161">
        <v>8450.5400000000009</v>
      </c>
      <c r="G539" s="161">
        <v>24043.81</v>
      </c>
      <c r="I539" s="82">
        <f t="shared" si="8"/>
        <v>9</v>
      </c>
    </row>
    <row r="540" spans="1:9" ht="15" customHeight="1">
      <c r="A540" s="175">
        <v>461819011000001</v>
      </c>
      <c r="B540" s="174" t="s">
        <v>378</v>
      </c>
      <c r="C540" s="161">
        <v>15593.27</v>
      </c>
      <c r="D540" s="161">
        <v>19171.5</v>
      </c>
      <c r="E540" s="162">
        <v>10720.96</v>
      </c>
      <c r="F540" s="161">
        <v>8450.5400000000009</v>
      </c>
      <c r="G540" s="161">
        <v>24043.81</v>
      </c>
      <c r="I540" s="82">
        <f t="shared" si="8"/>
        <v>15</v>
      </c>
    </row>
    <row r="541" spans="1:9" ht="15" customHeight="1">
      <c r="A541" s="175">
        <v>4619</v>
      </c>
      <c r="B541" s="174" t="s">
        <v>379</v>
      </c>
      <c r="C541" s="161">
        <v>6315.24</v>
      </c>
      <c r="D541" s="161">
        <v>3339.84</v>
      </c>
      <c r="E541" s="162">
        <v>0</v>
      </c>
      <c r="F541" s="161">
        <v>3339.84</v>
      </c>
      <c r="G541" s="161">
        <v>9655.08</v>
      </c>
      <c r="I541" s="82">
        <f t="shared" si="8"/>
        <v>4</v>
      </c>
    </row>
    <row r="542" spans="1:9" ht="15" customHeight="1">
      <c r="A542" s="175">
        <v>46191</v>
      </c>
      <c r="B542" s="174" t="s">
        <v>380</v>
      </c>
      <c r="C542" s="161">
        <v>6315.24</v>
      </c>
      <c r="D542" s="161">
        <v>3339.84</v>
      </c>
      <c r="E542" s="162">
        <v>0</v>
      </c>
      <c r="F542" s="161">
        <v>3339.84</v>
      </c>
      <c r="G542" s="161">
        <v>9655.08</v>
      </c>
      <c r="I542" s="82">
        <f t="shared" si="8"/>
        <v>5</v>
      </c>
    </row>
    <row r="543" spans="1:9" ht="15" customHeight="1">
      <c r="A543" s="175">
        <v>461919</v>
      </c>
      <c r="B543" s="174" t="s">
        <v>380</v>
      </c>
      <c r="C543" s="161">
        <v>6315.24</v>
      </c>
      <c r="D543" s="161">
        <v>3339.84</v>
      </c>
      <c r="E543" s="162">
        <v>0</v>
      </c>
      <c r="F543" s="161">
        <v>3339.84</v>
      </c>
      <c r="G543" s="161">
        <v>9655.08</v>
      </c>
      <c r="I543" s="82">
        <f t="shared" si="8"/>
        <v>6</v>
      </c>
    </row>
    <row r="544" spans="1:9" ht="15" customHeight="1">
      <c r="A544" s="175">
        <v>46191901</v>
      </c>
      <c r="B544" s="174" t="s">
        <v>379</v>
      </c>
      <c r="C544" s="161">
        <v>6315.24</v>
      </c>
      <c r="D544" s="161">
        <v>3339.84</v>
      </c>
      <c r="E544" s="162">
        <v>0</v>
      </c>
      <c r="F544" s="161">
        <v>3339.84</v>
      </c>
      <c r="G544" s="161">
        <v>9655.08</v>
      </c>
      <c r="I544" s="82">
        <f t="shared" si="8"/>
        <v>8</v>
      </c>
    </row>
    <row r="545" spans="1:9" ht="15" customHeight="1">
      <c r="A545" s="175">
        <v>461919019</v>
      </c>
      <c r="B545" s="174" t="s">
        <v>313</v>
      </c>
      <c r="C545" s="161">
        <v>6315.24</v>
      </c>
      <c r="D545" s="161">
        <v>3339.84</v>
      </c>
      <c r="E545" s="162">
        <v>0</v>
      </c>
      <c r="F545" s="161">
        <v>3339.84</v>
      </c>
      <c r="G545" s="161">
        <v>9655.08</v>
      </c>
      <c r="I545" s="82">
        <f t="shared" si="8"/>
        <v>9</v>
      </c>
    </row>
    <row r="546" spans="1:9" ht="15" customHeight="1">
      <c r="A546" s="175">
        <v>461919019000001</v>
      </c>
      <c r="B546" s="174" t="s">
        <v>313</v>
      </c>
      <c r="C546" s="161">
        <v>6315.24</v>
      </c>
      <c r="D546" s="161">
        <v>3160.92</v>
      </c>
      <c r="E546" s="162">
        <v>0</v>
      </c>
      <c r="F546" s="161">
        <v>3160.92</v>
      </c>
      <c r="G546" s="161">
        <v>9476.16</v>
      </c>
      <c r="I546" s="82">
        <f t="shared" si="8"/>
        <v>15</v>
      </c>
    </row>
    <row r="547" spans="1:9" ht="15" customHeight="1">
      <c r="A547" s="175">
        <v>461919019000006</v>
      </c>
      <c r="B547" s="174" t="s">
        <v>381</v>
      </c>
      <c r="C547" s="161">
        <v>0</v>
      </c>
      <c r="D547" s="161">
        <v>178.92</v>
      </c>
      <c r="E547" s="162">
        <v>0</v>
      </c>
      <c r="F547" s="161">
        <v>178.92</v>
      </c>
      <c r="G547" s="161">
        <v>178.92</v>
      </c>
      <c r="I547" s="82">
        <f t="shared" si="8"/>
        <v>15</v>
      </c>
    </row>
    <row r="548" spans="1:9" ht="15" customHeight="1">
      <c r="A548" s="175">
        <v>462</v>
      </c>
      <c r="B548" s="174" t="s">
        <v>382</v>
      </c>
      <c r="C548" s="161">
        <v>403426.36</v>
      </c>
      <c r="D548" s="161">
        <v>729263.66</v>
      </c>
      <c r="E548" s="162">
        <v>487219.04</v>
      </c>
      <c r="F548" s="161">
        <v>242044.62</v>
      </c>
      <c r="G548" s="161">
        <v>645470.98</v>
      </c>
      <c r="I548" s="82">
        <f t="shared" si="8"/>
        <v>3</v>
      </c>
    </row>
    <row r="549" spans="1:9" ht="15" customHeight="1">
      <c r="A549" s="175">
        <v>4621</v>
      </c>
      <c r="B549" s="174" t="s">
        <v>383</v>
      </c>
      <c r="C549" s="161">
        <v>403426.36</v>
      </c>
      <c r="D549" s="161">
        <v>729263.66</v>
      </c>
      <c r="E549" s="162">
        <v>487219.04</v>
      </c>
      <c r="F549" s="161">
        <v>242044.62</v>
      </c>
      <c r="G549" s="161">
        <v>645470.98</v>
      </c>
      <c r="I549" s="82">
        <f t="shared" si="8"/>
        <v>4</v>
      </c>
    </row>
    <row r="550" spans="1:9" ht="15" customHeight="1">
      <c r="A550" s="175">
        <v>46211</v>
      </c>
      <c r="B550" s="174" t="s">
        <v>384</v>
      </c>
      <c r="C550" s="161">
        <v>403426.36</v>
      </c>
      <c r="D550" s="161">
        <v>729263.66</v>
      </c>
      <c r="E550" s="162">
        <v>487219.04</v>
      </c>
      <c r="F550" s="161">
        <v>242044.62</v>
      </c>
      <c r="G550" s="161">
        <v>645470.98</v>
      </c>
      <c r="I550" s="82">
        <f t="shared" si="8"/>
        <v>5</v>
      </c>
    </row>
    <row r="551" spans="1:9" ht="15" customHeight="1">
      <c r="A551" s="175">
        <v>462119</v>
      </c>
      <c r="B551" s="174" t="s">
        <v>384</v>
      </c>
      <c r="C551" s="161">
        <v>403426.36</v>
      </c>
      <c r="D551" s="161">
        <v>729263.66</v>
      </c>
      <c r="E551" s="162">
        <v>487219.04</v>
      </c>
      <c r="F551" s="161">
        <v>242044.62</v>
      </c>
      <c r="G551" s="161">
        <v>645470.98</v>
      </c>
      <c r="I551" s="82">
        <f t="shared" si="8"/>
        <v>6</v>
      </c>
    </row>
    <row r="552" spans="1:9" ht="15" customHeight="1">
      <c r="A552" s="175">
        <v>462119011</v>
      </c>
      <c r="B552" s="174" t="s">
        <v>385</v>
      </c>
      <c r="C552" s="161">
        <v>8728.15</v>
      </c>
      <c r="D552" s="161">
        <v>10520</v>
      </c>
      <c r="E552" s="162">
        <v>0</v>
      </c>
      <c r="F552" s="161">
        <v>10520</v>
      </c>
      <c r="G552" s="161">
        <v>19248.150000000001</v>
      </c>
      <c r="I552" s="82">
        <f t="shared" si="8"/>
        <v>9</v>
      </c>
    </row>
    <row r="553" spans="1:9" ht="15" customHeight="1">
      <c r="A553" s="175">
        <v>462119011000001</v>
      </c>
      <c r="B553" s="174" t="s">
        <v>386</v>
      </c>
      <c r="C553" s="161">
        <v>8728.15</v>
      </c>
      <c r="D553" s="161">
        <v>10520</v>
      </c>
      <c r="E553" s="162">
        <v>0</v>
      </c>
      <c r="F553" s="161">
        <v>10520</v>
      </c>
      <c r="G553" s="161">
        <v>19248.150000000001</v>
      </c>
      <c r="I553" s="82">
        <f t="shared" si="8"/>
        <v>15</v>
      </c>
    </row>
    <row r="554" spans="1:9" ht="15" customHeight="1">
      <c r="A554" s="175">
        <v>462119012</v>
      </c>
      <c r="B554" s="174" t="s">
        <v>388</v>
      </c>
      <c r="C554" s="161">
        <v>14667.13</v>
      </c>
      <c r="D554" s="161">
        <v>0</v>
      </c>
      <c r="E554" s="162">
        <v>14667.13</v>
      </c>
      <c r="F554" s="161">
        <v>-14667.13</v>
      </c>
      <c r="G554" s="161">
        <v>0</v>
      </c>
      <c r="I554" s="82">
        <f t="shared" si="8"/>
        <v>9</v>
      </c>
    </row>
    <row r="555" spans="1:9" ht="15" customHeight="1">
      <c r="A555" s="175">
        <v>462119012000001</v>
      </c>
      <c r="B555" s="174" t="s">
        <v>389</v>
      </c>
      <c r="C555" s="161">
        <v>14667.13</v>
      </c>
      <c r="D555" s="161">
        <v>0</v>
      </c>
      <c r="E555" s="162">
        <v>14667.13</v>
      </c>
      <c r="F555" s="161">
        <v>-14667.13</v>
      </c>
      <c r="G555" s="161">
        <v>0</v>
      </c>
      <c r="I555" s="82">
        <f t="shared" si="8"/>
        <v>15</v>
      </c>
    </row>
    <row r="556" spans="1:9" ht="15" customHeight="1">
      <c r="A556" s="175">
        <v>462119013</v>
      </c>
      <c r="B556" s="174" t="s">
        <v>390</v>
      </c>
      <c r="C556" s="161">
        <v>37939.370000000003</v>
      </c>
      <c r="D556" s="161">
        <v>25393.360000000001</v>
      </c>
      <c r="E556" s="162">
        <v>15250</v>
      </c>
      <c r="F556" s="161">
        <v>10143.36</v>
      </c>
      <c r="G556" s="161">
        <v>48082.73</v>
      </c>
      <c r="I556" s="82">
        <f t="shared" si="8"/>
        <v>9</v>
      </c>
    </row>
    <row r="557" spans="1:9" ht="15" customHeight="1">
      <c r="A557" s="175">
        <v>462119013000002</v>
      </c>
      <c r="B557" s="174" t="s">
        <v>391</v>
      </c>
      <c r="C557" s="161">
        <v>26250</v>
      </c>
      <c r="D557" s="161">
        <v>21500</v>
      </c>
      <c r="E557" s="162">
        <v>15250</v>
      </c>
      <c r="F557" s="161">
        <v>6250</v>
      </c>
      <c r="G557" s="161">
        <v>32500</v>
      </c>
      <c r="I557" s="82">
        <f t="shared" si="8"/>
        <v>15</v>
      </c>
    </row>
    <row r="558" spans="1:9" ht="15" customHeight="1">
      <c r="A558" s="175">
        <v>462119013000003</v>
      </c>
      <c r="B558" s="174" t="s">
        <v>392</v>
      </c>
      <c r="C558" s="161">
        <v>11689.37</v>
      </c>
      <c r="D558" s="161">
        <v>3893.36</v>
      </c>
      <c r="E558" s="162">
        <v>0</v>
      </c>
      <c r="F558" s="161">
        <v>3893.36</v>
      </c>
      <c r="G558" s="161">
        <v>15582.73</v>
      </c>
      <c r="I558" s="82">
        <f t="shared" si="8"/>
        <v>15</v>
      </c>
    </row>
    <row r="559" spans="1:9" ht="15" customHeight="1">
      <c r="A559" s="175">
        <v>462119014</v>
      </c>
      <c r="B559" s="174" t="s">
        <v>393</v>
      </c>
      <c r="C559" s="161">
        <v>167057.03</v>
      </c>
      <c r="D559" s="161">
        <v>331629.8</v>
      </c>
      <c r="E559" s="162">
        <v>239183.54</v>
      </c>
      <c r="F559" s="161">
        <v>92446.26</v>
      </c>
      <c r="G559" s="161">
        <v>259503.29</v>
      </c>
      <c r="I559" s="82">
        <f t="shared" si="8"/>
        <v>9</v>
      </c>
    </row>
    <row r="560" spans="1:9" ht="15" customHeight="1">
      <c r="A560" s="175">
        <v>462119014000001</v>
      </c>
      <c r="B560" s="174" t="s">
        <v>394</v>
      </c>
      <c r="C560" s="161">
        <v>72692.12</v>
      </c>
      <c r="D560" s="161">
        <v>64993.42</v>
      </c>
      <c r="E560" s="162">
        <v>44069.51</v>
      </c>
      <c r="F560" s="161">
        <v>20923.91</v>
      </c>
      <c r="G560" s="161">
        <v>93616.03</v>
      </c>
      <c r="I560" s="82">
        <f t="shared" si="8"/>
        <v>15</v>
      </c>
    </row>
    <row r="561" spans="1:9" ht="15" customHeight="1">
      <c r="A561" s="175">
        <v>462119014000003</v>
      </c>
      <c r="B561" s="174" t="s">
        <v>619</v>
      </c>
      <c r="C561" s="161">
        <v>0</v>
      </c>
      <c r="D561" s="161">
        <v>114321.56</v>
      </c>
      <c r="E561" s="162">
        <v>114321.56</v>
      </c>
      <c r="F561" s="161">
        <v>0</v>
      </c>
      <c r="G561" s="161">
        <v>0</v>
      </c>
      <c r="I561" s="82">
        <f t="shared" si="8"/>
        <v>15</v>
      </c>
    </row>
    <row r="562" spans="1:9" ht="15" customHeight="1">
      <c r="A562" s="175">
        <v>462119014000004</v>
      </c>
      <c r="B562" s="174" t="s">
        <v>395</v>
      </c>
      <c r="C562" s="161">
        <v>60169.32</v>
      </c>
      <c r="D562" s="161">
        <v>56672.6</v>
      </c>
      <c r="E562" s="162">
        <v>15164.81</v>
      </c>
      <c r="F562" s="161">
        <v>41507.79</v>
      </c>
      <c r="G562" s="161">
        <v>101677.11</v>
      </c>
      <c r="I562" s="82">
        <f t="shared" si="8"/>
        <v>15</v>
      </c>
    </row>
    <row r="563" spans="1:9" ht="15" customHeight="1">
      <c r="A563" s="175">
        <v>462119014000005</v>
      </c>
      <c r="B563" s="174" t="s">
        <v>396</v>
      </c>
      <c r="C563" s="161">
        <v>1333.36</v>
      </c>
      <c r="D563" s="161">
        <v>27573.89</v>
      </c>
      <c r="E563" s="162">
        <v>24602.52</v>
      </c>
      <c r="F563" s="161">
        <v>2971.37</v>
      </c>
      <c r="G563" s="161">
        <v>4304.7299999999996</v>
      </c>
      <c r="I563" s="82">
        <f t="shared" si="8"/>
        <v>15</v>
      </c>
    </row>
    <row r="564" spans="1:9" ht="15" customHeight="1">
      <c r="A564" s="175">
        <v>462119014000007</v>
      </c>
      <c r="B564" s="174" t="s">
        <v>397</v>
      </c>
      <c r="C564" s="161">
        <v>18611.11</v>
      </c>
      <c r="D564" s="161">
        <v>59636.25</v>
      </c>
      <c r="E564" s="162">
        <v>41025.14</v>
      </c>
      <c r="F564" s="161">
        <v>18611.11</v>
      </c>
      <c r="G564" s="161">
        <v>37222.22</v>
      </c>
      <c r="I564" s="82">
        <f t="shared" si="8"/>
        <v>15</v>
      </c>
    </row>
    <row r="565" spans="1:9" ht="15" customHeight="1">
      <c r="A565" s="175">
        <v>462119014000012</v>
      </c>
      <c r="B565" s="174" t="s">
        <v>398</v>
      </c>
      <c r="C565" s="161">
        <v>14251.12</v>
      </c>
      <c r="D565" s="161">
        <v>8432.08</v>
      </c>
      <c r="E565" s="162">
        <v>0</v>
      </c>
      <c r="F565" s="161">
        <v>8432.08</v>
      </c>
      <c r="G565" s="161">
        <v>22683.200000000001</v>
      </c>
      <c r="I565" s="82">
        <f t="shared" si="8"/>
        <v>15</v>
      </c>
    </row>
    <row r="566" spans="1:9" ht="15" customHeight="1">
      <c r="A566" s="175">
        <v>462119015</v>
      </c>
      <c r="B566" s="174" t="s">
        <v>399</v>
      </c>
      <c r="C566" s="161">
        <v>2564.23</v>
      </c>
      <c r="D566" s="161">
        <v>799.21</v>
      </c>
      <c r="E566" s="162">
        <v>0</v>
      </c>
      <c r="F566" s="161">
        <v>799.21</v>
      </c>
      <c r="G566" s="161">
        <v>3363.44</v>
      </c>
      <c r="I566" s="82">
        <f t="shared" si="8"/>
        <v>9</v>
      </c>
    </row>
    <row r="567" spans="1:9" ht="15" customHeight="1">
      <c r="A567" s="175">
        <v>462119015000001</v>
      </c>
      <c r="B567" s="174" t="s">
        <v>400</v>
      </c>
      <c r="C567" s="161">
        <v>2564.23</v>
      </c>
      <c r="D567" s="161">
        <v>799.21</v>
      </c>
      <c r="E567" s="162">
        <v>0</v>
      </c>
      <c r="F567" s="161">
        <v>799.21</v>
      </c>
      <c r="G567" s="161">
        <v>3363.44</v>
      </c>
      <c r="I567" s="82">
        <f t="shared" si="8"/>
        <v>15</v>
      </c>
    </row>
    <row r="568" spans="1:9" ht="15" customHeight="1">
      <c r="A568" s="175">
        <v>462119019</v>
      </c>
      <c r="B568" s="174" t="s">
        <v>313</v>
      </c>
      <c r="C568" s="161">
        <v>172470.45</v>
      </c>
      <c r="D568" s="161">
        <v>360921.29</v>
      </c>
      <c r="E568" s="162">
        <v>218118.37</v>
      </c>
      <c r="F568" s="161">
        <v>142802.92000000001</v>
      </c>
      <c r="G568" s="161">
        <v>315273.37</v>
      </c>
      <c r="I568" s="82">
        <f t="shared" si="8"/>
        <v>9</v>
      </c>
    </row>
    <row r="569" spans="1:9" ht="15" customHeight="1">
      <c r="A569" s="175">
        <v>462119019000001</v>
      </c>
      <c r="B569" s="174" t="s">
        <v>401</v>
      </c>
      <c r="C569" s="161">
        <v>7850.26</v>
      </c>
      <c r="D569" s="161">
        <v>0</v>
      </c>
      <c r="E569" s="162">
        <v>0</v>
      </c>
      <c r="F569" s="161">
        <v>0</v>
      </c>
      <c r="G569" s="161">
        <v>7850.26</v>
      </c>
      <c r="I569" s="82">
        <f t="shared" si="8"/>
        <v>15</v>
      </c>
    </row>
    <row r="570" spans="1:9" ht="15" customHeight="1">
      <c r="A570" s="175">
        <v>462119019000002</v>
      </c>
      <c r="B570" s="174" t="s">
        <v>402</v>
      </c>
      <c r="C570" s="161">
        <v>149500.19</v>
      </c>
      <c r="D570" s="161">
        <v>313509.34000000003</v>
      </c>
      <c r="E570" s="162">
        <v>218077.15</v>
      </c>
      <c r="F570" s="161">
        <v>95432.19</v>
      </c>
      <c r="G570" s="161">
        <v>244932.38</v>
      </c>
      <c r="I570" s="82">
        <f t="shared" si="8"/>
        <v>15</v>
      </c>
    </row>
    <row r="571" spans="1:9" ht="15" customHeight="1">
      <c r="A571" s="175">
        <v>462119019000004</v>
      </c>
      <c r="B571" s="174" t="s">
        <v>403</v>
      </c>
      <c r="C571" s="161">
        <v>15120</v>
      </c>
      <c r="D571" s="161">
        <v>47411.95</v>
      </c>
      <c r="E571" s="162">
        <v>41.22</v>
      </c>
      <c r="F571" s="161">
        <v>47370.73</v>
      </c>
      <c r="G571" s="161">
        <v>62490.73</v>
      </c>
      <c r="I571" s="82">
        <f t="shared" si="8"/>
        <v>15</v>
      </c>
    </row>
    <row r="572" spans="1:9" ht="15" customHeight="1">
      <c r="A572" s="175">
        <v>463</v>
      </c>
      <c r="B572" s="174" t="s">
        <v>404</v>
      </c>
      <c r="C572" s="161">
        <v>324094</v>
      </c>
      <c r="D572" s="161">
        <v>241197.15</v>
      </c>
      <c r="E572" s="162">
        <v>80056.509999999995</v>
      </c>
      <c r="F572" s="161">
        <v>161140.64000000001</v>
      </c>
      <c r="G572" s="161">
        <v>485234.64</v>
      </c>
      <c r="I572" s="82">
        <f t="shared" si="8"/>
        <v>3</v>
      </c>
    </row>
    <row r="573" spans="1:9" ht="15" customHeight="1">
      <c r="A573" s="175">
        <v>4631</v>
      </c>
      <c r="B573" s="174" t="s">
        <v>405</v>
      </c>
      <c r="C573" s="161">
        <v>61395.8</v>
      </c>
      <c r="D573" s="161">
        <v>35432.49</v>
      </c>
      <c r="E573" s="162">
        <v>4731.74</v>
      </c>
      <c r="F573" s="161">
        <v>30700.75</v>
      </c>
      <c r="G573" s="161">
        <v>92096.55</v>
      </c>
      <c r="I573" s="82">
        <f t="shared" si="8"/>
        <v>4</v>
      </c>
    </row>
    <row r="574" spans="1:9" ht="15" customHeight="1">
      <c r="A574" s="175">
        <v>46311</v>
      </c>
      <c r="B574" s="174" t="s">
        <v>406</v>
      </c>
      <c r="C574" s="161">
        <v>61395.8</v>
      </c>
      <c r="D574" s="161">
        <v>35432.49</v>
      </c>
      <c r="E574" s="162">
        <v>4731.74</v>
      </c>
      <c r="F574" s="161">
        <v>30700.75</v>
      </c>
      <c r="G574" s="161">
        <v>92096.55</v>
      </c>
      <c r="I574" s="82">
        <f t="shared" si="8"/>
        <v>5</v>
      </c>
    </row>
    <row r="575" spans="1:9" ht="15" customHeight="1">
      <c r="A575" s="175">
        <v>463119</v>
      </c>
      <c r="B575" s="174" t="s">
        <v>405</v>
      </c>
      <c r="C575" s="161">
        <v>61395.8</v>
      </c>
      <c r="D575" s="161">
        <v>35432.49</v>
      </c>
      <c r="E575" s="162">
        <v>4731.74</v>
      </c>
      <c r="F575" s="161">
        <v>30700.75</v>
      </c>
      <c r="G575" s="161">
        <v>92096.55</v>
      </c>
      <c r="I575" s="82">
        <f t="shared" si="8"/>
        <v>6</v>
      </c>
    </row>
    <row r="576" spans="1:9" ht="15" customHeight="1">
      <c r="A576" s="175">
        <v>46311901</v>
      </c>
      <c r="B576" s="174" t="s">
        <v>405</v>
      </c>
      <c r="C576" s="161">
        <v>61395.8</v>
      </c>
      <c r="D576" s="161">
        <v>35432.49</v>
      </c>
      <c r="E576" s="162">
        <v>4731.74</v>
      </c>
      <c r="F576" s="161">
        <v>30700.75</v>
      </c>
      <c r="G576" s="161">
        <v>92096.55</v>
      </c>
      <c r="I576" s="82">
        <f t="shared" si="8"/>
        <v>8</v>
      </c>
    </row>
    <row r="577" spans="1:9" ht="15" customHeight="1">
      <c r="A577" s="175">
        <v>463119011</v>
      </c>
      <c r="B577" s="174" t="s">
        <v>407</v>
      </c>
      <c r="C577" s="161">
        <v>45020.72</v>
      </c>
      <c r="D577" s="161">
        <v>27242.1</v>
      </c>
      <c r="E577" s="162">
        <v>4731.74</v>
      </c>
      <c r="F577" s="161">
        <v>22510.36</v>
      </c>
      <c r="G577" s="161">
        <v>67531.08</v>
      </c>
      <c r="I577" s="82">
        <f t="shared" si="8"/>
        <v>9</v>
      </c>
    </row>
    <row r="578" spans="1:9" ht="15" customHeight="1">
      <c r="A578" s="175">
        <v>463119011000001</v>
      </c>
      <c r="B578" s="174" t="s">
        <v>407</v>
      </c>
      <c r="C578" s="161">
        <v>45020.72</v>
      </c>
      <c r="D578" s="161">
        <v>27242.1</v>
      </c>
      <c r="E578" s="162">
        <v>4731.74</v>
      </c>
      <c r="F578" s="161">
        <v>22510.36</v>
      </c>
      <c r="G578" s="161">
        <v>67531.08</v>
      </c>
      <c r="I578" s="82">
        <f t="shared" si="8"/>
        <v>15</v>
      </c>
    </row>
    <row r="579" spans="1:9" ht="15" customHeight="1">
      <c r="A579" s="175">
        <v>463119013</v>
      </c>
      <c r="B579" s="174" t="s">
        <v>408</v>
      </c>
      <c r="C579" s="161">
        <v>16375.08</v>
      </c>
      <c r="D579" s="161">
        <v>8190.39</v>
      </c>
      <c r="E579" s="162">
        <v>0</v>
      </c>
      <c r="F579" s="161">
        <v>8190.39</v>
      </c>
      <c r="G579" s="161">
        <v>24565.47</v>
      </c>
      <c r="I579" s="82">
        <f t="shared" ref="I579:I642" si="9">LEN(A579)</f>
        <v>9</v>
      </c>
    </row>
    <row r="580" spans="1:9" ht="15" customHeight="1">
      <c r="A580" s="175">
        <v>463119013000001</v>
      </c>
      <c r="B580" s="174" t="s">
        <v>409</v>
      </c>
      <c r="C580" s="161">
        <v>16375.08</v>
      </c>
      <c r="D580" s="161">
        <v>8190.39</v>
      </c>
      <c r="E580" s="162">
        <v>0</v>
      </c>
      <c r="F580" s="161">
        <v>8190.39</v>
      </c>
      <c r="G580" s="161">
        <v>24565.47</v>
      </c>
      <c r="I580" s="82">
        <f t="shared" si="9"/>
        <v>15</v>
      </c>
    </row>
    <row r="581" spans="1:9" ht="15" customHeight="1">
      <c r="A581" s="175">
        <v>4633</v>
      </c>
      <c r="B581" s="174" t="s">
        <v>410</v>
      </c>
      <c r="C581" s="161">
        <v>9474.8799999999992</v>
      </c>
      <c r="D581" s="161">
        <v>6896.71</v>
      </c>
      <c r="E581" s="162">
        <v>3426.31</v>
      </c>
      <c r="F581" s="161">
        <v>3470.4</v>
      </c>
      <c r="G581" s="161">
        <v>12945.28</v>
      </c>
      <c r="I581" s="82">
        <f t="shared" si="9"/>
        <v>4</v>
      </c>
    </row>
    <row r="582" spans="1:9" ht="15" customHeight="1">
      <c r="A582" s="175">
        <v>46331</v>
      </c>
      <c r="B582" s="174" t="s">
        <v>411</v>
      </c>
      <c r="C582" s="161">
        <v>9474.8799999999992</v>
      </c>
      <c r="D582" s="161">
        <v>6896.71</v>
      </c>
      <c r="E582" s="162">
        <v>3426.31</v>
      </c>
      <c r="F582" s="161">
        <v>3470.4</v>
      </c>
      <c r="G582" s="161">
        <v>12945.28</v>
      </c>
      <c r="I582" s="82">
        <f t="shared" si="9"/>
        <v>5</v>
      </c>
    </row>
    <row r="583" spans="1:9" ht="15" customHeight="1">
      <c r="A583" s="175">
        <v>463319</v>
      </c>
      <c r="B583" s="174" t="s">
        <v>411</v>
      </c>
      <c r="C583" s="161">
        <v>9474.8799999999992</v>
      </c>
      <c r="D583" s="161">
        <v>6896.71</v>
      </c>
      <c r="E583" s="162">
        <v>3426.31</v>
      </c>
      <c r="F583" s="161">
        <v>3470.4</v>
      </c>
      <c r="G583" s="161">
        <v>12945.28</v>
      </c>
      <c r="I583" s="82">
        <f t="shared" si="9"/>
        <v>6</v>
      </c>
    </row>
    <row r="584" spans="1:9" ht="15" customHeight="1">
      <c r="A584" s="175">
        <v>46331901</v>
      </c>
      <c r="B584" s="174" t="s">
        <v>410</v>
      </c>
      <c r="C584" s="161">
        <v>9474.8799999999992</v>
      </c>
      <c r="D584" s="161">
        <v>6896.71</v>
      </c>
      <c r="E584" s="162">
        <v>3426.31</v>
      </c>
      <c r="F584" s="161">
        <v>3470.4</v>
      </c>
      <c r="G584" s="161">
        <v>12945.28</v>
      </c>
      <c r="I584" s="82">
        <f t="shared" si="9"/>
        <v>8</v>
      </c>
    </row>
    <row r="585" spans="1:9" ht="15" customHeight="1">
      <c r="A585" s="175">
        <v>463319011</v>
      </c>
      <c r="B585" s="174" t="s">
        <v>407</v>
      </c>
      <c r="C585" s="161">
        <v>3290.51</v>
      </c>
      <c r="D585" s="161">
        <v>3470.4</v>
      </c>
      <c r="E585" s="162">
        <v>2546.65</v>
      </c>
      <c r="F585" s="161">
        <v>923.75</v>
      </c>
      <c r="G585" s="161">
        <v>4214.26</v>
      </c>
      <c r="I585" s="82">
        <f t="shared" si="9"/>
        <v>9</v>
      </c>
    </row>
    <row r="586" spans="1:9" ht="15" customHeight="1">
      <c r="A586" s="175">
        <v>463319011000002</v>
      </c>
      <c r="B586" s="174" t="s">
        <v>412</v>
      </c>
      <c r="C586" s="161">
        <v>3290.51</v>
      </c>
      <c r="D586" s="161">
        <v>3470.4</v>
      </c>
      <c r="E586" s="162">
        <v>2546.65</v>
      </c>
      <c r="F586" s="161">
        <v>923.75</v>
      </c>
      <c r="G586" s="161">
        <v>4214.26</v>
      </c>
      <c r="I586" s="82">
        <f t="shared" si="9"/>
        <v>15</v>
      </c>
    </row>
    <row r="587" spans="1:9" ht="15" customHeight="1">
      <c r="A587" s="175">
        <v>463319012</v>
      </c>
      <c r="B587" s="174" t="s">
        <v>413</v>
      </c>
      <c r="C587" s="161">
        <v>6184.37</v>
      </c>
      <c r="D587" s="161">
        <v>2546.65</v>
      </c>
      <c r="E587" s="162">
        <v>0</v>
      </c>
      <c r="F587" s="161">
        <v>2546.65</v>
      </c>
      <c r="G587" s="161">
        <v>8731.02</v>
      </c>
      <c r="I587" s="82">
        <f t="shared" si="9"/>
        <v>9</v>
      </c>
    </row>
    <row r="588" spans="1:9" ht="15" customHeight="1">
      <c r="A588" s="175">
        <v>463319012000002</v>
      </c>
      <c r="B588" s="174" t="s">
        <v>414</v>
      </c>
      <c r="C588" s="161">
        <v>6184.37</v>
      </c>
      <c r="D588" s="161">
        <v>2546.65</v>
      </c>
      <c r="E588" s="162">
        <v>0</v>
      </c>
      <c r="F588" s="161">
        <v>2546.65</v>
      </c>
      <c r="G588" s="161">
        <v>8731.02</v>
      </c>
      <c r="I588" s="82">
        <f t="shared" si="9"/>
        <v>15</v>
      </c>
    </row>
    <row r="589" spans="1:9" ht="15" customHeight="1">
      <c r="A589" s="175">
        <v>463319013</v>
      </c>
      <c r="B589" s="174" t="s">
        <v>415</v>
      </c>
      <c r="C589" s="161">
        <v>0</v>
      </c>
      <c r="D589" s="161">
        <v>879.66</v>
      </c>
      <c r="E589" s="162">
        <v>879.66</v>
      </c>
      <c r="F589" s="161">
        <v>0</v>
      </c>
      <c r="G589" s="161">
        <v>0</v>
      </c>
      <c r="I589" s="82">
        <f t="shared" si="9"/>
        <v>9</v>
      </c>
    </row>
    <row r="590" spans="1:9" ht="15" customHeight="1">
      <c r="A590" s="175">
        <v>463319013000001</v>
      </c>
      <c r="B590" s="174" t="s">
        <v>416</v>
      </c>
      <c r="C590" s="161">
        <v>0</v>
      </c>
      <c r="D590" s="161">
        <v>879.66</v>
      </c>
      <c r="E590" s="162">
        <v>879.66</v>
      </c>
      <c r="F590" s="161">
        <v>0</v>
      </c>
      <c r="G590" s="161">
        <v>0</v>
      </c>
      <c r="I590" s="82">
        <f t="shared" si="9"/>
        <v>15</v>
      </c>
    </row>
    <row r="591" spans="1:9" ht="15" customHeight="1">
      <c r="A591" s="175">
        <v>4637</v>
      </c>
      <c r="B591" s="174" t="s">
        <v>417</v>
      </c>
      <c r="C591" s="161">
        <v>5401.3</v>
      </c>
      <c r="D591" s="161">
        <v>1861.87</v>
      </c>
      <c r="E591" s="162">
        <v>0</v>
      </c>
      <c r="F591" s="161">
        <v>1861.87</v>
      </c>
      <c r="G591" s="161">
        <v>7263.17</v>
      </c>
      <c r="I591" s="82">
        <f t="shared" si="9"/>
        <v>4</v>
      </c>
    </row>
    <row r="592" spans="1:9" ht="15" customHeight="1">
      <c r="A592" s="175">
        <v>46371</v>
      </c>
      <c r="B592" s="174" t="s">
        <v>418</v>
      </c>
      <c r="C592" s="161">
        <v>5401.3</v>
      </c>
      <c r="D592" s="161">
        <v>1861.87</v>
      </c>
      <c r="E592" s="162">
        <v>0</v>
      </c>
      <c r="F592" s="161">
        <v>1861.87</v>
      </c>
      <c r="G592" s="161">
        <v>7263.17</v>
      </c>
      <c r="I592" s="82">
        <f t="shared" si="9"/>
        <v>5</v>
      </c>
    </row>
    <row r="593" spans="1:9" ht="15" customHeight="1">
      <c r="A593" s="175">
        <v>463719</v>
      </c>
      <c r="B593" s="174" t="s">
        <v>418</v>
      </c>
      <c r="C593" s="161">
        <v>5401.3</v>
      </c>
      <c r="D593" s="161">
        <v>1861.87</v>
      </c>
      <c r="E593" s="162">
        <v>0</v>
      </c>
      <c r="F593" s="161">
        <v>1861.87</v>
      </c>
      <c r="G593" s="161">
        <v>7263.17</v>
      </c>
      <c r="I593" s="82">
        <f t="shared" si="9"/>
        <v>6</v>
      </c>
    </row>
    <row r="594" spans="1:9" ht="15" customHeight="1">
      <c r="A594" s="175">
        <v>46371901</v>
      </c>
      <c r="B594" s="174" t="s">
        <v>419</v>
      </c>
      <c r="C594" s="161">
        <v>5401.3</v>
      </c>
      <c r="D594" s="161">
        <v>1861.87</v>
      </c>
      <c r="E594" s="162">
        <v>0</v>
      </c>
      <c r="F594" s="161">
        <v>1861.87</v>
      </c>
      <c r="G594" s="161">
        <v>7263.17</v>
      </c>
      <c r="I594" s="82">
        <f t="shared" si="9"/>
        <v>8</v>
      </c>
    </row>
    <row r="595" spans="1:9" ht="15" customHeight="1">
      <c r="A595" s="175">
        <v>463719011</v>
      </c>
      <c r="B595" s="174" t="s">
        <v>420</v>
      </c>
      <c r="C595" s="161">
        <v>5401.3</v>
      </c>
      <c r="D595" s="161">
        <v>1861.87</v>
      </c>
      <c r="E595" s="162">
        <v>0</v>
      </c>
      <c r="F595" s="161">
        <v>1861.87</v>
      </c>
      <c r="G595" s="161">
        <v>7263.17</v>
      </c>
      <c r="I595" s="82">
        <f t="shared" si="9"/>
        <v>9</v>
      </c>
    </row>
    <row r="596" spans="1:9" ht="15" customHeight="1">
      <c r="A596" s="175">
        <v>463719011000001</v>
      </c>
      <c r="B596" s="174" t="s">
        <v>421</v>
      </c>
      <c r="C596" s="161">
        <v>2363.8000000000002</v>
      </c>
      <c r="D596" s="161">
        <v>343.1</v>
      </c>
      <c r="E596" s="162">
        <v>0</v>
      </c>
      <c r="F596" s="161">
        <v>343.1</v>
      </c>
      <c r="G596" s="161">
        <v>2706.9</v>
      </c>
      <c r="I596" s="82">
        <f t="shared" si="9"/>
        <v>15</v>
      </c>
    </row>
    <row r="597" spans="1:9" ht="15" customHeight="1">
      <c r="A597" s="175">
        <v>463719011000002</v>
      </c>
      <c r="B597" s="174" t="s">
        <v>422</v>
      </c>
      <c r="C597" s="161">
        <v>1208.3599999999999</v>
      </c>
      <c r="D597" s="161">
        <v>604.19000000000005</v>
      </c>
      <c r="E597" s="162">
        <v>0</v>
      </c>
      <c r="F597" s="161">
        <v>604.19000000000005</v>
      </c>
      <c r="G597" s="161">
        <v>1812.55</v>
      </c>
      <c r="I597" s="82">
        <f t="shared" si="9"/>
        <v>15</v>
      </c>
    </row>
    <row r="598" spans="1:9" ht="15" customHeight="1">
      <c r="A598" s="175">
        <v>463719011000003</v>
      </c>
      <c r="B598" s="174" t="s">
        <v>423</v>
      </c>
      <c r="C598" s="161">
        <v>831.64</v>
      </c>
      <c r="D598" s="161">
        <v>415.82</v>
      </c>
      <c r="E598" s="162">
        <v>0</v>
      </c>
      <c r="F598" s="161">
        <v>415.82</v>
      </c>
      <c r="G598" s="161">
        <v>1247.46</v>
      </c>
      <c r="I598" s="82">
        <f t="shared" si="9"/>
        <v>15</v>
      </c>
    </row>
    <row r="599" spans="1:9" ht="15" customHeight="1">
      <c r="A599" s="175">
        <v>463719011000004</v>
      </c>
      <c r="B599" s="174" t="s">
        <v>424</v>
      </c>
      <c r="C599" s="161">
        <v>997.5</v>
      </c>
      <c r="D599" s="161">
        <v>498.76</v>
      </c>
      <c r="E599" s="162">
        <v>0</v>
      </c>
      <c r="F599" s="161">
        <v>498.76</v>
      </c>
      <c r="G599" s="161">
        <v>1496.26</v>
      </c>
      <c r="I599" s="82">
        <f t="shared" si="9"/>
        <v>15</v>
      </c>
    </row>
    <row r="600" spans="1:9" ht="15" customHeight="1">
      <c r="A600" s="175">
        <v>4638</v>
      </c>
      <c r="B600" s="174" t="s">
        <v>425</v>
      </c>
      <c r="C600" s="161">
        <v>64648.26</v>
      </c>
      <c r="D600" s="161">
        <v>32324.13</v>
      </c>
      <c r="E600" s="162">
        <v>0</v>
      </c>
      <c r="F600" s="161">
        <v>32324.13</v>
      </c>
      <c r="G600" s="161">
        <v>96972.39</v>
      </c>
      <c r="I600" s="82">
        <f t="shared" si="9"/>
        <v>4</v>
      </c>
    </row>
    <row r="601" spans="1:9" ht="15" customHeight="1">
      <c r="A601" s="175">
        <v>46381</v>
      </c>
      <c r="B601" s="174" t="s">
        <v>426</v>
      </c>
      <c r="C601" s="161">
        <v>64648.26</v>
      </c>
      <c r="D601" s="161">
        <v>32324.13</v>
      </c>
      <c r="E601" s="162">
        <v>0</v>
      </c>
      <c r="F601" s="161">
        <v>32324.13</v>
      </c>
      <c r="G601" s="161">
        <v>96972.39</v>
      </c>
      <c r="I601" s="82">
        <f t="shared" si="9"/>
        <v>5</v>
      </c>
    </row>
    <row r="602" spans="1:9" ht="15" customHeight="1">
      <c r="A602" s="175">
        <v>463819</v>
      </c>
      <c r="B602" s="174" t="s">
        <v>426</v>
      </c>
      <c r="C602" s="161">
        <v>64648.26</v>
      </c>
      <c r="D602" s="161">
        <v>32324.13</v>
      </c>
      <c r="E602" s="162">
        <v>0</v>
      </c>
      <c r="F602" s="161">
        <v>32324.13</v>
      </c>
      <c r="G602" s="161">
        <v>96972.39</v>
      </c>
      <c r="I602" s="82">
        <f t="shared" si="9"/>
        <v>6</v>
      </c>
    </row>
    <row r="603" spans="1:9" ht="15" customHeight="1">
      <c r="A603" s="175">
        <v>46381901</v>
      </c>
      <c r="B603" s="174" t="s">
        <v>425</v>
      </c>
      <c r="C603" s="161">
        <v>64648.26</v>
      </c>
      <c r="D603" s="161">
        <v>32324.13</v>
      </c>
      <c r="E603" s="162">
        <v>0</v>
      </c>
      <c r="F603" s="161">
        <v>32324.13</v>
      </c>
      <c r="G603" s="161">
        <v>96972.39</v>
      </c>
      <c r="I603" s="82">
        <f t="shared" si="9"/>
        <v>8</v>
      </c>
    </row>
    <row r="604" spans="1:9" ht="15" customHeight="1">
      <c r="A604" s="175">
        <v>463819011</v>
      </c>
      <c r="B604" s="174" t="s">
        <v>425</v>
      </c>
      <c r="C604" s="161">
        <v>64648.26</v>
      </c>
      <c r="D604" s="161">
        <v>32324.13</v>
      </c>
      <c r="E604" s="162">
        <v>0</v>
      </c>
      <c r="F604" s="161">
        <v>32324.13</v>
      </c>
      <c r="G604" s="161">
        <v>96972.39</v>
      </c>
      <c r="I604" s="82">
        <f t="shared" si="9"/>
        <v>9</v>
      </c>
    </row>
    <row r="605" spans="1:9" ht="15" customHeight="1">
      <c r="A605" s="175">
        <v>463819011000002</v>
      </c>
      <c r="B605" s="174" t="s">
        <v>427</v>
      </c>
      <c r="C605" s="161">
        <v>26833.759999999998</v>
      </c>
      <c r="D605" s="161">
        <v>13416.88</v>
      </c>
      <c r="E605" s="162">
        <v>0</v>
      </c>
      <c r="F605" s="161">
        <v>13416.88</v>
      </c>
      <c r="G605" s="161">
        <v>40250.639999999999</v>
      </c>
      <c r="I605" s="82">
        <f t="shared" si="9"/>
        <v>15</v>
      </c>
    </row>
    <row r="606" spans="1:9" ht="15" customHeight="1">
      <c r="A606" s="175">
        <v>463819011000003</v>
      </c>
      <c r="B606" s="174" t="s">
        <v>428</v>
      </c>
      <c r="C606" s="161">
        <v>37814.5</v>
      </c>
      <c r="D606" s="161">
        <v>18907.25</v>
      </c>
      <c r="E606" s="162">
        <v>0</v>
      </c>
      <c r="F606" s="161">
        <v>18907.25</v>
      </c>
      <c r="G606" s="161">
        <v>56721.75</v>
      </c>
      <c r="I606" s="82">
        <f t="shared" si="9"/>
        <v>15</v>
      </c>
    </row>
    <row r="607" spans="1:9" ht="15" customHeight="1">
      <c r="A607" s="175">
        <v>4639</v>
      </c>
      <c r="B607" s="174" t="s">
        <v>429</v>
      </c>
      <c r="C607" s="161">
        <v>183173.76000000001</v>
      </c>
      <c r="D607" s="161">
        <v>164681.95000000001</v>
      </c>
      <c r="E607" s="162">
        <v>71898.460000000006</v>
      </c>
      <c r="F607" s="161">
        <v>92783.49</v>
      </c>
      <c r="G607" s="161">
        <v>275957.25</v>
      </c>
      <c r="I607" s="82">
        <f t="shared" si="9"/>
        <v>4</v>
      </c>
    </row>
    <row r="608" spans="1:9" ht="15" customHeight="1">
      <c r="A608" s="175">
        <v>46391</v>
      </c>
      <c r="B608" s="174" t="s">
        <v>430</v>
      </c>
      <c r="C608" s="161">
        <v>183173.76000000001</v>
      </c>
      <c r="D608" s="161">
        <v>164681.95000000001</v>
      </c>
      <c r="E608" s="162">
        <v>71898.460000000006</v>
      </c>
      <c r="F608" s="161">
        <v>92783.49</v>
      </c>
      <c r="G608" s="161">
        <v>275957.25</v>
      </c>
      <c r="I608" s="82">
        <f t="shared" si="9"/>
        <v>5</v>
      </c>
    </row>
    <row r="609" spans="1:9" ht="15" customHeight="1">
      <c r="A609" s="175">
        <v>463919</v>
      </c>
      <c r="B609" s="174" t="s">
        <v>430</v>
      </c>
      <c r="C609" s="161">
        <v>183173.76000000001</v>
      </c>
      <c r="D609" s="161">
        <v>164681.95000000001</v>
      </c>
      <c r="E609" s="162">
        <v>71898.460000000006</v>
      </c>
      <c r="F609" s="161">
        <v>92783.49</v>
      </c>
      <c r="G609" s="161">
        <v>275957.25</v>
      </c>
      <c r="I609" s="82">
        <f t="shared" si="9"/>
        <v>6</v>
      </c>
    </row>
    <row r="610" spans="1:9" ht="15" customHeight="1">
      <c r="A610" s="175">
        <v>46391901</v>
      </c>
      <c r="B610" s="174" t="s">
        <v>429</v>
      </c>
      <c r="C610" s="161">
        <v>183173.76000000001</v>
      </c>
      <c r="D610" s="161">
        <v>164681.95000000001</v>
      </c>
      <c r="E610" s="162">
        <v>71898.460000000006</v>
      </c>
      <c r="F610" s="161">
        <v>92783.49</v>
      </c>
      <c r="G610" s="161">
        <v>275957.25</v>
      </c>
      <c r="I610" s="82">
        <f t="shared" si="9"/>
        <v>8</v>
      </c>
    </row>
    <row r="611" spans="1:9" ht="15" customHeight="1">
      <c r="A611" s="175">
        <v>463919011</v>
      </c>
      <c r="B611" s="174" t="s">
        <v>431</v>
      </c>
      <c r="C611" s="161">
        <v>870.89</v>
      </c>
      <c r="D611" s="161">
        <v>1075.8699999999999</v>
      </c>
      <c r="E611" s="162">
        <v>503.79</v>
      </c>
      <c r="F611" s="161">
        <v>572.08000000000004</v>
      </c>
      <c r="G611" s="161">
        <v>1442.97</v>
      </c>
      <c r="I611" s="82">
        <f t="shared" si="9"/>
        <v>9</v>
      </c>
    </row>
    <row r="612" spans="1:9" ht="15" customHeight="1">
      <c r="A612" s="175">
        <v>463919011000001</v>
      </c>
      <c r="B612" s="174" t="s">
        <v>432</v>
      </c>
      <c r="C612" s="161">
        <v>870.89</v>
      </c>
      <c r="D612" s="161">
        <v>1075.8699999999999</v>
      </c>
      <c r="E612" s="162">
        <v>503.79</v>
      </c>
      <c r="F612" s="161">
        <v>572.08000000000004</v>
      </c>
      <c r="G612" s="161">
        <v>1442.97</v>
      </c>
      <c r="I612" s="82">
        <f t="shared" si="9"/>
        <v>15</v>
      </c>
    </row>
    <row r="613" spans="1:9" ht="15" customHeight="1">
      <c r="A613" s="175">
        <v>463919012</v>
      </c>
      <c r="B613" s="174" t="s">
        <v>433</v>
      </c>
      <c r="C613" s="161">
        <v>3920.84</v>
      </c>
      <c r="D613" s="161">
        <v>1960.42</v>
      </c>
      <c r="E613" s="162">
        <v>0</v>
      </c>
      <c r="F613" s="161">
        <v>1960.42</v>
      </c>
      <c r="G613" s="161">
        <v>5881.26</v>
      </c>
      <c r="I613" s="82">
        <f t="shared" si="9"/>
        <v>9</v>
      </c>
    </row>
    <row r="614" spans="1:9" ht="15" customHeight="1">
      <c r="A614" s="175">
        <v>463919012000004</v>
      </c>
      <c r="B614" s="174" t="s">
        <v>434</v>
      </c>
      <c r="C614" s="161">
        <v>3920.84</v>
      </c>
      <c r="D614" s="161">
        <v>1960.42</v>
      </c>
      <c r="E614" s="162">
        <v>0</v>
      </c>
      <c r="F614" s="161">
        <v>1960.42</v>
      </c>
      <c r="G614" s="161">
        <v>5881.26</v>
      </c>
      <c r="I614" s="82">
        <f t="shared" si="9"/>
        <v>15</v>
      </c>
    </row>
    <row r="615" spans="1:9" ht="15" customHeight="1">
      <c r="A615" s="175">
        <v>463919013</v>
      </c>
      <c r="B615" s="174" t="s">
        <v>435</v>
      </c>
      <c r="C615" s="161">
        <v>31718.44</v>
      </c>
      <c r="D615" s="161">
        <v>14037.9</v>
      </c>
      <c r="E615" s="162">
        <v>6097.66</v>
      </c>
      <c r="F615" s="161">
        <v>7940.24</v>
      </c>
      <c r="G615" s="161">
        <v>39658.68</v>
      </c>
      <c r="I615" s="82">
        <f t="shared" si="9"/>
        <v>9</v>
      </c>
    </row>
    <row r="616" spans="1:9" ht="15" customHeight="1">
      <c r="A616" s="175">
        <v>463919013000001</v>
      </c>
      <c r="B616" s="174" t="s">
        <v>436</v>
      </c>
      <c r="C616" s="161">
        <v>31718.44</v>
      </c>
      <c r="D616" s="161">
        <v>14037.9</v>
      </c>
      <c r="E616" s="162">
        <v>6097.66</v>
      </c>
      <c r="F616" s="161">
        <v>7940.24</v>
      </c>
      <c r="G616" s="161">
        <v>39658.68</v>
      </c>
      <c r="I616" s="82">
        <f t="shared" si="9"/>
        <v>15</v>
      </c>
    </row>
    <row r="617" spans="1:9" ht="15" customHeight="1">
      <c r="A617" s="175">
        <v>463919014</v>
      </c>
      <c r="B617" s="174" t="s">
        <v>438</v>
      </c>
      <c r="C617" s="161">
        <v>28469.26</v>
      </c>
      <c r="D617" s="161">
        <v>22305.22</v>
      </c>
      <c r="E617" s="162">
        <v>4710.54</v>
      </c>
      <c r="F617" s="161">
        <v>17594.68</v>
      </c>
      <c r="G617" s="161">
        <v>46063.94</v>
      </c>
      <c r="I617" s="82">
        <f t="shared" si="9"/>
        <v>9</v>
      </c>
    </row>
    <row r="618" spans="1:9" ht="15" customHeight="1">
      <c r="A618" s="175">
        <v>463919014000003</v>
      </c>
      <c r="B618" s="174" t="s">
        <v>440</v>
      </c>
      <c r="C618" s="161">
        <v>10841.45</v>
      </c>
      <c r="D618" s="161">
        <v>14575.25</v>
      </c>
      <c r="E618" s="162">
        <v>4710.54</v>
      </c>
      <c r="F618" s="161">
        <v>9864.7099999999991</v>
      </c>
      <c r="G618" s="161">
        <v>20706.16</v>
      </c>
      <c r="I618" s="82">
        <f t="shared" si="9"/>
        <v>15</v>
      </c>
    </row>
    <row r="619" spans="1:9" ht="15" customHeight="1">
      <c r="A619" s="175">
        <v>463919014000004</v>
      </c>
      <c r="B619" s="174" t="s">
        <v>441</v>
      </c>
      <c r="C619" s="161">
        <v>11612.38</v>
      </c>
      <c r="D619" s="161">
        <v>6186.77</v>
      </c>
      <c r="E619" s="162">
        <v>0</v>
      </c>
      <c r="F619" s="161">
        <v>6186.77</v>
      </c>
      <c r="G619" s="161">
        <v>17799.150000000001</v>
      </c>
      <c r="I619" s="82">
        <f t="shared" si="9"/>
        <v>15</v>
      </c>
    </row>
    <row r="620" spans="1:9" ht="15" customHeight="1">
      <c r="A620" s="175">
        <v>463919014000006</v>
      </c>
      <c r="B620" s="174" t="s">
        <v>442</v>
      </c>
      <c r="C620" s="161">
        <v>6015.43</v>
      </c>
      <c r="D620" s="161">
        <v>1543.2</v>
      </c>
      <c r="E620" s="162">
        <v>0</v>
      </c>
      <c r="F620" s="161">
        <v>1543.2</v>
      </c>
      <c r="G620" s="161">
        <v>7558.63</v>
      </c>
      <c r="I620" s="82">
        <f t="shared" si="9"/>
        <v>15</v>
      </c>
    </row>
    <row r="621" spans="1:9" ht="15" customHeight="1">
      <c r="A621" s="175">
        <v>463919019</v>
      </c>
      <c r="B621" s="174" t="s">
        <v>429</v>
      </c>
      <c r="C621" s="161">
        <v>118194.33</v>
      </c>
      <c r="D621" s="161">
        <v>125302.54</v>
      </c>
      <c r="E621" s="162">
        <v>60586.47</v>
      </c>
      <c r="F621" s="161">
        <v>64716.07</v>
      </c>
      <c r="G621" s="161">
        <v>182910.4</v>
      </c>
      <c r="I621" s="82">
        <f t="shared" si="9"/>
        <v>9</v>
      </c>
    </row>
    <row r="622" spans="1:9" ht="15" customHeight="1">
      <c r="A622" s="175">
        <v>463919019000002</v>
      </c>
      <c r="B622" s="174" t="s">
        <v>443</v>
      </c>
      <c r="C622" s="161">
        <v>112444.12</v>
      </c>
      <c r="D622" s="161">
        <v>121166.36</v>
      </c>
      <c r="E622" s="162">
        <v>60586.47</v>
      </c>
      <c r="F622" s="161">
        <v>60579.89</v>
      </c>
      <c r="G622" s="161">
        <v>173024.01</v>
      </c>
      <c r="I622" s="82">
        <f t="shared" si="9"/>
        <v>15</v>
      </c>
    </row>
    <row r="623" spans="1:9" ht="15" customHeight="1">
      <c r="A623" s="175">
        <v>463919019000003</v>
      </c>
      <c r="B623" s="174" t="s">
        <v>509</v>
      </c>
      <c r="C623" s="161">
        <v>5474.41</v>
      </c>
      <c r="D623" s="161">
        <v>4136.18</v>
      </c>
      <c r="E623" s="162">
        <v>0</v>
      </c>
      <c r="F623" s="161">
        <v>4136.18</v>
      </c>
      <c r="G623" s="161">
        <v>9610.59</v>
      </c>
      <c r="I623" s="82">
        <f t="shared" si="9"/>
        <v>15</v>
      </c>
    </row>
    <row r="624" spans="1:9" ht="15" customHeight="1">
      <c r="A624" s="175">
        <v>463919019000005</v>
      </c>
      <c r="B624" s="174" t="s">
        <v>444</v>
      </c>
      <c r="C624" s="161">
        <v>275.8</v>
      </c>
      <c r="D624" s="161">
        <v>0</v>
      </c>
      <c r="E624" s="162">
        <v>0</v>
      </c>
      <c r="F624" s="161">
        <v>0</v>
      </c>
      <c r="G624" s="161">
        <v>275.8</v>
      </c>
      <c r="I624" s="82">
        <f t="shared" si="9"/>
        <v>15</v>
      </c>
    </row>
    <row r="625" spans="1:9" ht="15" customHeight="1">
      <c r="A625" s="175">
        <v>464</v>
      </c>
      <c r="B625" s="174" t="s">
        <v>445</v>
      </c>
      <c r="C625" s="161">
        <v>470.06</v>
      </c>
      <c r="D625" s="161">
        <v>68416.08</v>
      </c>
      <c r="E625" s="162">
        <v>33779.230000000003</v>
      </c>
      <c r="F625" s="161">
        <v>34636.85</v>
      </c>
      <c r="G625" s="161">
        <v>35106.910000000003</v>
      </c>
      <c r="I625" s="82">
        <f t="shared" si="9"/>
        <v>3</v>
      </c>
    </row>
    <row r="626" spans="1:9" ht="15" customHeight="1">
      <c r="A626" s="175">
        <v>4641</v>
      </c>
      <c r="B626" s="174" t="s">
        <v>446</v>
      </c>
      <c r="C626" s="161">
        <v>470.06</v>
      </c>
      <c r="D626" s="161">
        <v>68416.08</v>
      </c>
      <c r="E626" s="162">
        <v>33779.230000000003</v>
      </c>
      <c r="F626" s="161">
        <v>34636.85</v>
      </c>
      <c r="G626" s="161">
        <v>35106.910000000003</v>
      </c>
      <c r="I626" s="82">
        <f t="shared" si="9"/>
        <v>4</v>
      </c>
    </row>
    <row r="627" spans="1:9" ht="15" customHeight="1">
      <c r="A627" s="175">
        <v>46411</v>
      </c>
      <c r="B627" s="174" t="s">
        <v>447</v>
      </c>
      <c r="C627" s="161">
        <v>470.06</v>
      </c>
      <c r="D627" s="161">
        <v>68416.08</v>
      </c>
      <c r="E627" s="162">
        <v>33779.230000000003</v>
      </c>
      <c r="F627" s="161">
        <v>34636.85</v>
      </c>
      <c r="G627" s="161">
        <v>35106.910000000003</v>
      </c>
      <c r="I627" s="82">
        <f t="shared" si="9"/>
        <v>5</v>
      </c>
    </row>
    <row r="628" spans="1:9" ht="15" customHeight="1">
      <c r="A628" s="175">
        <v>464119</v>
      </c>
      <c r="B628" s="174" t="s">
        <v>447</v>
      </c>
      <c r="C628" s="161">
        <v>470.06</v>
      </c>
      <c r="D628" s="161">
        <v>68416.08</v>
      </c>
      <c r="E628" s="162">
        <v>33779.230000000003</v>
      </c>
      <c r="F628" s="161">
        <v>34636.85</v>
      </c>
      <c r="G628" s="161">
        <v>35106.910000000003</v>
      </c>
      <c r="I628" s="82">
        <f t="shared" si="9"/>
        <v>6</v>
      </c>
    </row>
    <row r="629" spans="1:9" ht="15" customHeight="1">
      <c r="A629" s="175">
        <v>46411901</v>
      </c>
      <c r="B629" s="174" t="s">
        <v>446</v>
      </c>
      <c r="C629" s="161">
        <v>470.06</v>
      </c>
      <c r="D629" s="161">
        <v>68416.08</v>
      </c>
      <c r="E629" s="162">
        <v>33779.230000000003</v>
      </c>
      <c r="F629" s="161">
        <v>34636.85</v>
      </c>
      <c r="G629" s="161">
        <v>35106.910000000003</v>
      </c>
      <c r="I629" s="82">
        <f t="shared" si="9"/>
        <v>8</v>
      </c>
    </row>
    <row r="630" spans="1:9" ht="15" customHeight="1">
      <c r="A630" s="175">
        <v>464119011</v>
      </c>
      <c r="B630" s="174" t="s">
        <v>446</v>
      </c>
      <c r="C630" s="161">
        <v>470.06</v>
      </c>
      <c r="D630" s="161">
        <v>68416.08</v>
      </c>
      <c r="E630" s="162">
        <v>33779.230000000003</v>
      </c>
      <c r="F630" s="161">
        <v>34636.85</v>
      </c>
      <c r="G630" s="161">
        <v>35106.910000000003</v>
      </c>
      <c r="I630" s="82">
        <f t="shared" si="9"/>
        <v>9</v>
      </c>
    </row>
    <row r="631" spans="1:9" ht="15" customHeight="1">
      <c r="A631" s="175">
        <v>464119011000018</v>
      </c>
      <c r="B631" s="174" t="s">
        <v>510</v>
      </c>
      <c r="C631" s="161">
        <v>312</v>
      </c>
      <c r="D631" s="161">
        <v>624</v>
      </c>
      <c r="E631" s="162">
        <v>312</v>
      </c>
      <c r="F631" s="161">
        <v>312</v>
      </c>
      <c r="G631" s="161">
        <v>624</v>
      </c>
      <c r="I631" s="82">
        <f t="shared" si="9"/>
        <v>15</v>
      </c>
    </row>
    <row r="632" spans="1:9" ht="15" customHeight="1">
      <c r="A632" s="175">
        <v>464119011000024</v>
      </c>
      <c r="B632" s="174" t="s">
        <v>449</v>
      </c>
      <c r="C632" s="161">
        <v>158.06</v>
      </c>
      <c r="D632" s="161">
        <v>0</v>
      </c>
      <c r="E632" s="162">
        <v>0</v>
      </c>
      <c r="F632" s="161">
        <v>0</v>
      </c>
      <c r="G632" s="161">
        <v>158.06</v>
      </c>
      <c r="I632" s="82">
        <f t="shared" si="9"/>
        <v>15</v>
      </c>
    </row>
    <row r="633" spans="1:9" ht="15" customHeight="1">
      <c r="A633" s="175">
        <v>464119011000034</v>
      </c>
      <c r="B633" s="174" t="s">
        <v>620</v>
      </c>
      <c r="C633" s="161">
        <v>0</v>
      </c>
      <c r="D633" s="161">
        <v>67792.08</v>
      </c>
      <c r="E633" s="162">
        <v>33467.230000000003</v>
      </c>
      <c r="F633" s="161">
        <v>34324.85</v>
      </c>
      <c r="G633" s="161">
        <v>34324.85</v>
      </c>
      <c r="I633" s="82">
        <f t="shared" si="9"/>
        <v>15</v>
      </c>
    </row>
    <row r="634" spans="1:9" ht="15" customHeight="1">
      <c r="A634" s="175">
        <v>465</v>
      </c>
      <c r="B634" s="174" t="s">
        <v>452</v>
      </c>
      <c r="C634" s="161">
        <v>271692.09000000003</v>
      </c>
      <c r="D634" s="161">
        <v>518279.2</v>
      </c>
      <c r="E634" s="162">
        <v>392210.96</v>
      </c>
      <c r="F634" s="161">
        <v>126068.24</v>
      </c>
      <c r="G634" s="161">
        <v>397760.33</v>
      </c>
      <c r="I634" s="82">
        <f t="shared" si="9"/>
        <v>3</v>
      </c>
    </row>
    <row r="635" spans="1:9" ht="15" customHeight="1">
      <c r="A635" s="175">
        <v>4653</v>
      </c>
      <c r="B635" s="174" t="s">
        <v>453</v>
      </c>
      <c r="C635" s="161">
        <v>256467.98</v>
      </c>
      <c r="D635" s="161">
        <v>517465.68</v>
      </c>
      <c r="E635" s="162">
        <v>386966.83</v>
      </c>
      <c r="F635" s="161">
        <v>130498.85</v>
      </c>
      <c r="G635" s="161">
        <v>386966.83</v>
      </c>
      <c r="I635" s="82">
        <f t="shared" si="9"/>
        <v>4</v>
      </c>
    </row>
    <row r="636" spans="1:9" ht="15" customHeight="1">
      <c r="A636" s="175">
        <v>46531</v>
      </c>
      <c r="B636" s="174" t="s">
        <v>454</v>
      </c>
      <c r="C636" s="161">
        <v>256467.98</v>
      </c>
      <c r="D636" s="161">
        <v>517465.68</v>
      </c>
      <c r="E636" s="162">
        <v>386966.83</v>
      </c>
      <c r="F636" s="161">
        <v>130498.85</v>
      </c>
      <c r="G636" s="161">
        <v>386966.83</v>
      </c>
      <c r="I636" s="82">
        <f t="shared" si="9"/>
        <v>5</v>
      </c>
    </row>
    <row r="637" spans="1:9" ht="15" customHeight="1">
      <c r="A637" s="175">
        <v>465319</v>
      </c>
      <c r="B637" s="174" t="s">
        <v>454</v>
      </c>
      <c r="C637" s="161">
        <v>256467.98</v>
      </c>
      <c r="D637" s="161">
        <v>517465.68</v>
      </c>
      <c r="E637" s="162">
        <v>386966.83</v>
      </c>
      <c r="F637" s="161">
        <v>130498.85</v>
      </c>
      <c r="G637" s="161">
        <v>386966.83</v>
      </c>
      <c r="I637" s="82">
        <f t="shared" si="9"/>
        <v>6</v>
      </c>
    </row>
    <row r="638" spans="1:9" ht="15" customHeight="1">
      <c r="A638" s="175">
        <v>46531901</v>
      </c>
      <c r="B638" s="174" t="s">
        <v>453</v>
      </c>
      <c r="C638" s="161">
        <v>256467.98</v>
      </c>
      <c r="D638" s="161">
        <v>517465.68</v>
      </c>
      <c r="E638" s="162">
        <v>386966.83</v>
      </c>
      <c r="F638" s="161">
        <v>130498.85</v>
      </c>
      <c r="G638" s="161">
        <v>386966.83</v>
      </c>
      <c r="I638" s="82">
        <f t="shared" si="9"/>
        <v>8</v>
      </c>
    </row>
    <row r="639" spans="1:9" ht="15" customHeight="1">
      <c r="A639" s="175">
        <v>465319011</v>
      </c>
      <c r="B639" s="174" t="s">
        <v>453</v>
      </c>
      <c r="C639" s="161">
        <v>256467.98</v>
      </c>
      <c r="D639" s="161">
        <v>517465.68</v>
      </c>
      <c r="E639" s="162">
        <v>386966.83</v>
      </c>
      <c r="F639" s="161">
        <v>130498.85</v>
      </c>
      <c r="G639" s="161">
        <v>386966.83</v>
      </c>
      <c r="I639" s="82">
        <f t="shared" si="9"/>
        <v>9</v>
      </c>
    </row>
    <row r="640" spans="1:9" ht="15" customHeight="1">
      <c r="A640" s="175">
        <v>465319011000001</v>
      </c>
      <c r="B640" s="174" t="s">
        <v>453</v>
      </c>
      <c r="C640" s="161">
        <v>256467.98</v>
      </c>
      <c r="D640" s="161">
        <v>517465.68</v>
      </c>
      <c r="E640" s="162">
        <v>386966.83</v>
      </c>
      <c r="F640" s="161">
        <v>130498.85</v>
      </c>
      <c r="G640" s="161">
        <v>386966.83</v>
      </c>
      <c r="I640" s="82">
        <f t="shared" si="9"/>
        <v>15</v>
      </c>
    </row>
    <row r="641" spans="1:9" ht="15" customHeight="1">
      <c r="A641" s="175">
        <v>4658</v>
      </c>
      <c r="B641" s="174" t="s">
        <v>455</v>
      </c>
      <c r="C641" s="161">
        <v>15224.11</v>
      </c>
      <c r="D641" s="161">
        <v>813.52</v>
      </c>
      <c r="E641" s="162">
        <v>5244.13</v>
      </c>
      <c r="F641" s="161">
        <v>-4430.6099999999997</v>
      </c>
      <c r="G641" s="161">
        <v>10793.5</v>
      </c>
      <c r="I641" s="82">
        <f t="shared" si="9"/>
        <v>4</v>
      </c>
    </row>
    <row r="642" spans="1:9" ht="15" customHeight="1">
      <c r="A642" s="175">
        <v>46581</v>
      </c>
      <c r="B642" s="174" t="s">
        <v>456</v>
      </c>
      <c r="C642" s="161">
        <v>15224.11</v>
      </c>
      <c r="D642" s="161">
        <v>813.52</v>
      </c>
      <c r="E642" s="162">
        <v>5244.13</v>
      </c>
      <c r="F642" s="161">
        <v>-4430.6099999999997</v>
      </c>
      <c r="G642" s="161">
        <v>10793.5</v>
      </c>
      <c r="I642" s="82">
        <f t="shared" si="9"/>
        <v>5</v>
      </c>
    </row>
    <row r="643" spans="1:9" ht="15" customHeight="1">
      <c r="A643" s="175">
        <v>465819</v>
      </c>
      <c r="B643" s="174" t="s">
        <v>456</v>
      </c>
      <c r="C643" s="161">
        <v>15224.11</v>
      </c>
      <c r="D643" s="161">
        <v>813.52</v>
      </c>
      <c r="E643" s="162">
        <v>5244.13</v>
      </c>
      <c r="F643" s="161">
        <v>-4430.6099999999997</v>
      </c>
      <c r="G643" s="161">
        <v>10793.5</v>
      </c>
      <c r="I643" s="82">
        <f t="shared" ref="I643:I706" si="10">LEN(A643)</f>
        <v>6</v>
      </c>
    </row>
    <row r="644" spans="1:9" ht="15" customHeight="1">
      <c r="A644" s="175">
        <v>46581901</v>
      </c>
      <c r="B644" s="174" t="s">
        <v>455</v>
      </c>
      <c r="C644" s="161">
        <v>15224.11</v>
      </c>
      <c r="D644" s="161">
        <v>813.52</v>
      </c>
      <c r="E644" s="162">
        <v>5244.13</v>
      </c>
      <c r="F644" s="161">
        <v>-4430.6099999999997</v>
      </c>
      <c r="G644" s="161">
        <v>10793.5</v>
      </c>
      <c r="I644" s="82">
        <f t="shared" si="10"/>
        <v>8</v>
      </c>
    </row>
    <row r="645" spans="1:9" ht="15" customHeight="1">
      <c r="A645" s="175">
        <v>465819019</v>
      </c>
      <c r="B645" s="174" t="s">
        <v>455</v>
      </c>
      <c r="C645" s="161">
        <v>15224.11</v>
      </c>
      <c r="D645" s="161">
        <v>813.52</v>
      </c>
      <c r="E645" s="162">
        <v>5244.13</v>
      </c>
      <c r="F645" s="161">
        <v>-4430.6099999999997</v>
      </c>
      <c r="G645" s="161">
        <v>10793.5</v>
      </c>
      <c r="I645" s="82">
        <f t="shared" si="10"/>
        <v>9</v>
      </c>
    </row>
    <row r="646" spans="1:9" ht="15" customHeight="1">
      <c r="A646" s="175">
        <v>465819019000002</v>
      </c>
      <c r="B646" s="174" t="s">
        <v>457</v>
      </c>
      <c r="C646" s="161">
        <v>15224.11</v>
      </c>
      <c r="D646" s="161">
        <v>813.52</v>
      </c>
      <c r="E646" s="162">
        <v>5244.13</v>
      </c>
      <c r="F646" s="161">
        <v>-4430.6099999999997</v>
      </c>
      <c r="G646" s="161">
        <v>10793.5</v>
      </c>
      <c r="I646" s="82">
        <f t="shared" si="10"/>
        <v>15</v>
      </c>
    </row>
    <row r="647" spans="1:9" ht="15" customHeight="1">
      <c r="A647" s="175">
        <v>468</v>
      </c>
      <c r="B647" s="174" t="s">
        <v>458</v>
      </c>
      <c r="C647" s="161">
        <v>4232510.04</v>
      </c>
      <c r="D647" s="161">
        <v>1043040.24</v>
      </c>
      <c r="E647" s="162">
        <v>13636.84</v>
      </c>
      <c r="F647" s="161">
        <v>1029403.4</v>
      </c>
      <c r="G647" s="161">
        <v>5261913.4400000004</v>
      </c>
      <c r="I647" s="82">
        <f t="shared" si="10"/>
        <v>3</v>
      </c>
    </row>
    <row r="648" spans="1:9" ht="15" customHeight="1">
      <c r="A648" s="175">
        <v>4681</v>
      </c>
      <c r="B648" s="174" t="s">
        <v>458</v>
      </c>
      <c r="C648" s="161">
        <v>4232510.04</v>
      </c>
      <c r="D648" s="161">
        <v>1043040.24</v>
      </c>
      <c r="E648" s="162">
        <v>13636.84</v>
      </c>
      <c r="F648" s="161">
        <v>1029403.4</v>
      </c>
      <c r="G648" s="161">
        <v>5261913.4400000004</v>
      </c>
      <c r="I648" s="82">
        <f t="shared" si="10"/>
        <v>4</v>
      </c>
    </row>
    <row r="649" spans="1:9" ht="15" customHeight="1">
      <c r="A649" s="175">
        <v>46811</v>
      </c>
      <c r="B649" s="174" t="s">
        <v>459</v>
      </c>
      <c r="C649" s="161">
        <v>4232510.04</v>
      </c>
      <c r="D649" s="161">
        <v>1043040.24</v>
      </c>
      <c r="E649" s="162">
        <v>13636.84</v>
      </c>
      <c r="F649" s="161">
        <v>1029403.4</v>
      </c>
      <c r="G649" s="161">
        <v>5261913.4400000004</v>
      </c>
      <c r="I649" s="82">
        <f t="shared" si="10"/>
        <v>5</v>
      </c>
    </row>
    <row r="650" spans="1:9" ht="15" customHeight="1">
      <c r="A650" s="175">
        <v>468119</v>
      </c>
      <c r="B650" s="174" t="s">
        <v>459</v>
      </c>
      <c r="C650" s="161">
        <v>4232510.04</v>
      </c>
      <c r="D650" s="161">
        <v>1043040.24</v>
      </c>
      <c r="E650" s="162">
        <v>13636.84</v>
      </c>
      <c r="F650" s="161">
        <v>1029403.4</v>
      </c>
      <c r="G650" s="161">
        <v>5261913.4400000004</v>
      </c>
      <c r="I650" s="82">
        <f t="shared" si="10"/>
        <v>6</v>
      </c>
    </row>
    <row r="651" spans="1:9" ht="15" customHeight="1">
      <c r="A651" s="175">
        <v>46811901</v>
      </c>
      <c r="B651" s="174" t="s">
        <v>460</v>
      </c>
      <c r="C651" s="161">
        <v>4232510.04</v>
      </c>
      <c r="D651" s="161">
        <v>1043040.24</v>
      </c>
      <c r="E651" s="162">
        <v>13636.84</v>
      </c>
      <c r="F651" s="161">
        <v>1029403.4</v>
      </c>
      <c r="G651" s="161">
        <v>5261913.4400000004</v>
      </c>
      <c r="I651" s="82">
        <f t="shared" si="10"/>
        <v>8</v>
      </c>
    </row>
    <row r="652" spans="1:9" ht="15" customHeight="1">
      <c r="A652" s="175">
        <v>468119011</v>
      </c>
      <c r="B652" s="174" t="s">
        <v>461</v>
      </c>
      <c r="C652" s="161">
        <v>1568.82</v>
      </c>
      <c r="D652" s="161">
        <v>0</v>
      </c>
      <c r="E652" s="162">
        <v>1568.82</v>
      </c>
      <c r="F652" s="161">
        <v>-1568.82</v>
      </c>
      <c r="G652" s="161">
        <v>0</v>
      </c>
      <c r="I652" s="82">
        <f t="shared" si="10"/>
        <v>9</v>
      </c>
    </row>
    <row r="653" spans="1:9" ht="15" customHeight="1">
      <c r="A653" s="175">
        <v>468119011000001</v>
      </c>
      <c r="B653" s="174" t="s">
        <v>461</v>
      </c>
      <c r="C653" s="161">
        <v>1568.82</v>
      </c>
      <c r="D653" s="161">
        <v>0</v>
      </c>
      <c r="E653" s="162">
        <v>1568.82</v>
      </c>
      <c r="F653" s="161">
        <v>-1568.82</v>
      </c>
      <c r="G653" s="161">
        <v>0</v>
      </c>
      <c r="I653" s="82">
        <f t="shared" si="10"/>
        <v>15</v>
      </c>
    </row>
    <row r="654" spans="1:9" ht="15" customHeight="1">
      <c r="A654" s="175">
        <v>468119012</v>
      </c>
      <c r="B654" s="174" t="s">
        <v>462</v>
      </c>
      <c r="C654" s="161">
        <v>44696.39</v>
      </c>
      <c r="D654" s="161">
        <v>38582.730000000003</v>
      </c>
      <c r="E654" s="162">
        <v>4364.93</v>
      </c>
      <c r="F654" s="161">
        <v>34217.800000000003</v>
      </c>
      <c r="G654" s="161">
        <v>78914.19</v>
      </c>
      <c r="I654" s="82">
        <f t="shared" si="10"/>
        <v>9</v>
      </c>
    </row>
    <row r="655" spans="1:9" ht="15" customHeight="1">
      <c r="A655" s="175">
        <v>468119012000002</v>
      </c>
      <c r="B655" s="174" t="s">
        <v>463</v>
      </c>
      <c r="C655" s="161">
        <v>44696.39</v>
      </c>
      <c r="D655" s="161">
        <v>38582.730000000003</v>
      </c>
      <c r="E655" s="162">
        <v>4364.93</v>
      </c>
      <c r="F655" s="161">
        <v>34217.800000000003</v>
      </c>
      <c r="G655" s="161">
        <v>78914.19</v>
      </c>
      <c r="I655" s="82">
        <f t="shared" si="10"/>
        <v>15</v>
      </c>
    </row>
    <row r="656" spans="1:9" ht="15" customHeight="1">
      <c r="A656" s="175">
        <v>468119013</v>
      </c>
      <c r="B656" s="174" t="s">
        <v>464</v>
      </c>
      <c r="C656" s="161">
        <v>2458.69</v>
      </c>
      <c r="D656" s="161">
        <v>3525</v>
      </c>
      <c r="E656" s="162">
        <v>400</v>
      </c>
      <c r="F656" s="161">
        <v>3125</v>
      </c>
      <c r="G656" s="161">
        <v>5583.69</v>
      </c>
      <c r="I656" s="82">
        <f t="shared" si="10"/>
        <v>9</v>
      </c>
    </row>
    <row r="657" spans="1:9" ht="15" customHeight="1">
      <c r="A657" s="175">
        <v>468119013000002</v>
      </c>
      <c r="B657" s="174" t="s">
        <v>466</v>
      </c>
      <c r="C657" s="161">
        <v>2458.69</v>
      </c>
      <c r="D657" s="161">
        <v>3525</v>
      </c>
      <c r="E657" s="162">
        <v>400</v>
      </c>
      <c r="F657" s="161">
        <v>3125</v>
      </c>
      <c r="G657" s="161">
        <v>5583.69</v>
      </c>
      <c r="I657" s="82">
        <f t="shared" si="10"/>
        <v>15</v>
      </c>
    </row>
    <row r="658" spans="1:9" ht="15" customHeight="1">
      <c r="A658" s="175">
        <v>468119019</v>
      </c>
      <c r="B658" s="174" t="s">
        <v>313</v>
      </c>
      <c r="C658" s="161">
        <v>4183786.14</v>
      </c>
      <c r="D658" s="161">
        <v>1000932.51</v>
      </c>
      <c r="E658" s="162">
        <v>7303.09</v>
      </c>
      <c r="F658" s="161">
        <v>993629.42</v>
      </c>
      <c r="G658" s="161">
        <v>5177415.5599999996</v>
      </c>
      <c r="I658" s="82">
        <f t="shared" si="10"/>
        <v>9</v>
      </c>
    </row>
    <row r="659" spans="1:9" ht="15" customHeight="1">
      <c r="A659" s="175">
        <v>468119019000001</v>
      </c>
      <c r="B659" s="174" t="s">
        <v>467</v>
      </c>
      <c r="C659" s="161">
        <v>9534.35</v>
      </c>
      <c r="D659" s="161">
        <v>17.96</v>
      </c>
      <c r="E659" s="162">
        <v>0</v>
      </c>
      <c r="F659" s="161">
        <v>17.96</v>
      </c>
      <c r="G659" s="161">
        <v>9552.31</v>
      </c>
      <c r="I659" s="82">
        <f t="shared" si="10"/>
        <v>15</v>
      </c>
    </row>
    <row r="660" spans="1:9" ht="15" customHeight="1">
      <c r="A660" s="175">
        <v>468119019000002</v>
      </c>
      <c r="B660" s="174" t="s">
        <v>468</v>
      </c>
      <c r="C660" s="161">
        <v>441.29</v>
      </c>
      <c r="D660" s="161">
        <v>17.96</v>
      </c>
      <c r="E660" s="162">
        <v>17.96</v>
      </c>
      <c r="F660" s="161">
        <v>0</v>
      </c>
      <c r="G660" s="161">
        <v>441.29</v>
      </c>
      <c r="I660" s="82">
        <f t="shared" si="10"/>
        <v>15</v>
      </c>
    </row>
    <row r="661" spans="1:9" ht="15" customHeight="1">
      <c r="A661" s="175">
        <v>468119019000004</v>
      </c>
      <c r="B661" s="174" t="s">
        <v>469</v>
      </c>
      <c r="C661" s="161">
        <v>2054.23</v>
      </c>
      <c r="D661" s="161">
        <v>1062.1199999999999</v>
      </c>
      <c r="E661" s="162">
        <v>781.8</v>
      </c>
      <c r="F661" s="161">
        <v>280.32</v>
      </c>
      <c r="G661" s="161">
        <v>2334.5500000000002</v>
      </c>
      <c r="I661" s="82">
        <f t="shared" si="10"/>
        <v>15</v>
      </c>
    </row>
    <row r="662" spans="1:9" ht="15" customHeight="1">
      <c r="A662" s="175">
        <v>468119019000007</v>
      </c>
      <c r="B662" s="174" t="s">
        <v>470</v>
      </c>
      <c r="C662" s="161">
        <v>1609.93</v>
      </c>
      <c r="D662" s="161">
        <v>0</v>
      </c>
      <c r="E662" s="162">
        <v>0</v>
      </c>
      <c r="F662" s="161">
        <v>0</v>
      </c>
      <c r="G662" s="161">
        <v>1609.93</v>
      </c>
      <c r="I662" s="82">
        <f t="shared" si="10"/>
        <v>15</v>
      </c>
    </row>
    <row r="663" spans="1:9" ht="15" customHeight="1">
      <c r="A663" s="175">
        <v>468119019000008</v>
      </c>
      <c r="B663" s="174" t="s">
        <v>471</v>
      </c>
      <c r="C663" s="161">
        <v>18562.560000000001</v>
      </c>
      <c r="D663" s="161">
        <v>6293.02</v>
      </c>
      <c r="E663" s="162">
        <v>2085.88</v>
      </c>
      <c r="F663" s="161">
        <v>4207.1400000000003</v>
      </c>
      <c r="G663" s="161">
        <v>22769.7</v>
      </c>
      <c r="I663" s="82">
        <f t="shared" si="10"/>
        <v>15</v>
      </c>
    </row>
    <row r="664" spans="1:9" ht="15" customHeight="1">
      <c r="A664" s="175">
        <v>468119019000009</v>
      </c>
      <c r="B664" s="174" t="s">
        <v>472</v>
      </c>
      <c r="C664" s="161">
        <v>3520.7</v>
      </c>
      <c r="D664" s="161">
        <v>893.6</v>
      </c>
      <c r="E664" s="162">
        <v>354.9</v>
      </c>
      <c r="F664" s="161">
        <v>538.70000000000005</v>
      </c>
      <c r="G664" s="161">
        <v>4059.4</v>
      </c>
      <c r="I664" s="82">
        <f t="shared" si="10"/>
        <v>15</v>
      </c>
    </row>
    <row r="665" spans="1:9" ht="15" customHeight="1">
      <c r="A665" s="175">
        <v>468119019000011</v>
      </c>
      <c r="B665" s="174" t="s">
        <v>399</v>
      </c>
      <c r="C665" s="161">
        <v>306.13</v>
      </c>
      <c r="D665" s="161">
        <v>0</v>
      </c>
      <c r="E665" s="162">
        <v>0</v>
      </c>
      <c r="F665" s="161">
        <v>0</v>
      </c>
      <c r="G665" s="161">
        <v>306.13</v>
      </c>
      <c r="I665" s="82">
        <f t="shared" si="10"/>
        <v>15</v>
      </c>
    </row>
    <row r="666" spans="1:9" ht="15" customHeight="1">
      <c r="A666" s="175">
        <v>468119019000012</v>
      </c>
      <c r="B666" s="174" t="s">
        <v>473</v>
      </c>
      <c r="C666" s="161">
        <v>1258.94</v>
      </c>
      <c r="D666" s="161">
        <v>629.47</v>
      </c>
      <c r="E666" s="162">
        <v>0</v>
      </c>
      <c r="F666" s="161">
        <v>629.47</v>
      </c>
      <c r="G666" s="161">
        <v>1888.41</v>
      </c>
      <c r="I666" s="82">
        <f t="shared" si="10"/>
        <v>15</v>
      </c>
    </row>
    <row r="667" spans="1:9" ht="15" customHeight="1">
      <c r="A667" s="175">
        <v>468119019000013</v>
      </c>
      <c r="B667" s="174" t="s">
        <v>460</v>
      </c>
      <c r="C667" s="161">
        <v>19792.04</v>
      </c>
      <c r="D667" s="161">
        <v>1864.38</v>
      </c>
      <c r="E667" s="162">
        <v>3902.25</v>
      </c>
      <c r="F667" s="161">
        <v>-2037.87</v>
      </c>
      <c r="G667" s="161">
        <v>17754.169999999998</v>
      </c>
      <c r="I667" s="82">
        <f t="shared" si="10"/>
        <v>15</v>
      </c>
    </row>
    <row r="668" spans="1:9" ht="15" customHeight="1">
      <c r="A668" s="175">
        <v>468119019000014</v>
      </c>
      <c r="B668" s="174" t="s">
        <v>474</v>
      </c>
      <c r="C668" s="161">
        <v>1352</v>
      </c>
      <c r="D668" s="161">
        <v>247.3</v>
      </c>
      <c r="E668" s="162">
        <v>160.30000000000001</v>
      </c>
      <c r="F668" s="161">
        <v>87</v>
      </c>
      <c r="G668" s="161">
        <v>1439</v>
      </c>
      <c r="I668" s="82">
        <f t="shared" si="10"/>
        <v>15</v>
      </c>
    </row>
    <row r="669" spans="1:9" ht="15" customHeight="1">
      <c r="A669" s="175">
        <v>468119019000022</v>
      </c>
      <c r="B669" s="174" t="s">
        <v>475</v>
      </c>
      <c r="C669" s="161">
        <v>4045.49</v>
      </c>
      <c r="D669" s="161">
        <v>71801.210000000006</v>
      </c>
      <c r="E669" s="162">
        <v>0</v>
      </c>
      <c r="F669" s="161">
        <v>71801.210000000006</v>
      </c>
      <c r="G669" s="161">
        <v>75846.7</v>
      </c>
      <c r="I669" s="82">
        <f t="shared" si="10"/>
        <v>15</v>
      </c>
    </row>
    <row r="670" spans="1:9" ht="15" customHeight="1">
      <c r="A670" s="175">
        <v>468119019000023</v>
      </c>
      <c r="B670" s="174" t="s">
        <v>476</v>
      </c>
      <c r="C670" s="161">
        <v>330.69</v>
      </c>
      <c r="D670" s="161">
        <v>157.31</v>
      </c>
      <c r="E670" s="162">
        <v>0</v>
      </c>
      <c r="F670" s="161">
        <v>157.31</v>
      </c>
      <c r="G670" s="161">
        <v>488</v>
      </c>
      <c r="I670" s="82">
        <f t="shared" si="10"/>
        <v>15</v>
      </c>
    </row>
    <row r="671" spans="1:9" ht="15" customHeight="1">
      <c r="A671" s="175">
        <v>468119019000024</v>
      </c>
      <c r="B671" s="174" t="s">
        <v>477</v>
      </c>
      <c r="C671" s="161">
        <v>4120977.79</v>
      </c>
      <c r="D671" s="161">
        <v>917948.18</v>
      </c>
      <c r="E671" s="162">
        <v>0</v>
      </c>
      <c r="F671" s="161">
        <v>917948.18</v>
      </c>
      <c r="G671" s="161">
        <v>5038925.97</v>
      </c>
      <c r="I671" s="82">
        <f t="shared" si="10"/>
        <v>15</v>
      </c>
    </row>
    <row r="672" spans="1:9" ht="15" customHeight="1">
      <c r="A672" s="175">
        <v>6</v>
      </c>
      <c r="B672" s="174" t="s">
        <v>478</v>
      </c>
      <c r="C672" s="161">
        <v>304061.82</v>
      </c>
      <c r="D672" s="161">
        <v>16781273.379999999</v>
      </c>
      <c r="E672" s="162">
        <v>14396680.76</v>
      </c>
      <c r="F672" s="161">
        <v>2384592.62</v>
      </c>
      <c r="G672" s="161">
        <v>2688654.44</v>
      </c>
      <c r="I672" s="82">
        <f t="shared" si="10"/>
        <v>1</v>
      </c>
    </row>
    <row r="673" spans="1:9" ht="15" customHeight="1">
      <c r="A673" s="175">
        <v>61</v>
      </c>
      <c r="B673" s="174" t="s">
        <v>479</v>
      </c>
      <c r="C673" s="161">
        <v>304061.82</v>
      </c>
      <c r="D673" s="161">
        <v>14572457.23</v>
      </c>
      <c r="E673" s="162">
        <v>13978809.789999999</v>
      </c>
      <c r="F673" s="161">
        <v>593647.43999999994</v>
      </c>
      <c r="G673" s="161">
        <v>897709.26</v>
      </c>
      <c r="I673" s="82">
        <f t="shared" si="10"/>
        <v>2</v>
      </c>
    </row>
    <row r="674" spans="1:9" ht="15" customHeight="1">
      <c r="A674" s="175">
        <v>611</v>
      </c>
      <c r="B674" s="174" t="s">
        <v>480</v>
      </c>
      <c r="C674" s="161">
        <v>304061.82</v>
      </c>
      <c r="D674" s="161">
        <v>14572457.23</v>
      </c>
      <c r="E674" s="162">
        <v>13978809.789999999</v>
      </c>
      <c r="F674" s="161">
        <v>593647.43999999994</v>
      </c>
      <c r="G674" s="161">
        <v>897709.26</v>
      </c>
      <c r="I674" s="82">
        <f t="shared" si="10"/>
        <v>3</v>
      </c>
    </row>
    <row r="675" spans="1:9" ht="15" customHeight="1">
      <c r="A675" s="175">
        <v>6111</v>
      </c>
      <c r="B675" s="174" t="s">
        <v>69</v>
      </c>
      <c r="C675" s="161">
        <v>368031.97</v>
      </c>
      <c r="D675" s="161">
        <v>119252.38</v>
      </c>
      <c r="E675" s="162">
        <v>62896.98</v>
      </c>
      <c r="F675" s="161">
        <v>56355.4</v>
      </c>
      <c r="G675" s="161">
        <v>424387.37</v>
      </c>
      <c r="I675" s="82">
        <f t="shared" si="10"/>
        <v>4</v>
      </c>
    </row>
    <row r="676" spans="1:9" ht="15" customHeight="1">
      <c r="A676" s="175">
        <v>61111</v>
      </c>
      <c r="B676" s="174" t="s">
        <v>481</v>
      </c>
      <c r="C676" s="161">
        <v>368031.97</v>
      </c>
      <c r="D676" s="161">
        <v>119252.38</v>
      </c>
      <c r="E676" s="162">
        <v>62896.98</v>
      </c>
      <c r="F676" s="161">
        <v>56355.4</v>
      </c>
      <c r="G676" s="161">
        <v>424387.37</v>
      </c>
      <c r="I676" s="82">
        <f t="shared" si="10"/>
        <v>5</v>
      </c>
    </row>
    <row r="677" spans="1:9" ht="15" customHeight="1">
      <c r="A677" s="175">
        <v>611119</v>
      </c>
      <c r="B677" s="174" t="s">
        <v>481</v>
      </c>
      <c r="C677" s="161">
        <v>368031.97</v>
      </c>
      <c r="D677" s="161">
        <v>119252.38</v>
      </c>
      <c r="E677" s="162">
        <v>62896.98</v>
      </c>
      <c r="F677" s="161">
        <v>56355.4</v>
      </c>
      <c r="G677" s="161">
        <v>424387.37</v>
      </c>
      <c r="I677" s="82">
        <f t="shared" si="10"/>
        <v>6</v>
      </c>
    </row>
    <row r="678" spans="1:9" ht="15" customHeight="1">
      <c r="A678" s="175">
        <v>61111901</v>
      </c>
      <c r="B678" s="174" t="s">
        <v>69</v>
      </c>
      <c r="C678" s="161">
        <v>368031.97</v>
      </c>
      <c r="D678" s="161">
        <v>119252.38</v>
      </c>
      <c r="E678" s="162">
        <v>62896.98</v>
      </c>
      <c r="F678" s="161">
        <v>56355.4</v>
      </c>
      <c r="G678" s="161">
        <v>424387.37</v>
      </c>
      <c r="I678" s="82">
        <f t="shared" si="10"/>
        <v>8</v>
      </c>
    </row>
    <row r="679" spans="1:9" ht="15" customHeight="1">
      <c r="A679" s="175">
        <v>611119011</v>
      </c>
      <c r="B679" s="174" t="s">
        <v>482</v>
      </c>
      <c r="C679" s="161">
        <v>368031.97</v>
      </c>
      <c r="D679" s="161">
        <v>119252.38</v>
      </c>
      <c r="E679" s="162">
        <v>62896.98</v>
      </c>
      <c r="F679" s="161">
        <v>56355.4</v>
      </c>
      <c r="G679" s="161">
        <v>424387.37</v>
      </c>
      <c r="I679" s="82">
        <f t="shared" si="10"/>
        <v>9</v>
      </c>
    </row>
    <row r="680" spans="1:9" ht="15" customHeight="1">
      <c r="A680" s="175">
        <v>611119011000001</v>
      </c>
      <c r="B680" s="174" t="s">
        <v>482</v>
      </c>
      <c r="C680" s="161">
        <v>368031.97</v>
      </c>
      <c r="D680" s="161">
        <v>119252.38</v>
      </c>
      <c r="E680" s="162">
        <v>62896.98</v>
      </c>
      <c r="F680" s="161">
        <v>56355.4</v>
      </c>
      <c r="G680" s="161">
        <v>424387.37</v>
      </c>
      <c r="I680" s="82">
        <f t="shared" si="10"/>
        <v>15</v>
      </c>
    </row>
    <row r="681" spans="1:9" ht="15" customHeight="1">
      <c r="A681" s="175">
        <v>6112</v>
      </c>
      <c r="B681" s="174" t="s">
        <v>483</v>
      </c>
      <c r="C681" s="161">
        <v>137224.91</v>
      </c>
      <c r="D681" s="161">
        <v>44724.24</v>
      </c>
      <c r="E681" s="162">
        <v>23199.71</v>
      </c>
      <c r="F681" s="161">
        <v>21524.53</v>
      </c>
      <c r="G681" s="161">
        <v>158749.44</v>
      </c>
      <c r="I681" s="82">
        <f t="shared" si="10"/>
        <v>4</v>
      </c>
    </row>
    <row r="682" spans="1:9" ht="15" customHeight="1">
      <c r="A682" s="175">
        <v>61121</v>
      </c>
      <c r="B682" s="174" t="s">
        <v>484</v>
      </c>
      <c r="C682" s="161">
        <v>137224.91</v>
      </c>
      <c r="D682" s="161">
        <v>44724.24</v>
      </c>
      <c r="E682" s="162">
        <v>23199.71</v>
      </c>
      <c r="F682" s="161">
        <v>21524.53</v>
      </c>
      <c r="G682" s="161">
        <v>158749.44</v>
      </c>
      <c r="I682" s="82">
        <f t="shared" si="10"/>
        <v>5</v>
      </c>
    </row>
    <row r="683" spans="1:9" ht="15" customHeight="1">
      <c r="A683" s="175">
        <v>611219</v>
      </c>
      <c r="B683" s="174" t="s">
        <v>484</v>
      </c>
      <c r="C683" s="161">
        <v>137224.91</v>
      </c>
      <c r="D683" s="161">
        <v>44724.24</v>
      </c>
      <c r="E683" s="162">
        <v>23199.71</v>
      </c>
      <c r="F683" s="161">
        <v>21524.53</v>
      </c>
      <c r="G683" s="161">
        <v>158749.44</v>
      </c>
      <c r="I683" s="82">
        <f t="shared" si="10"/>
        <v>6</v>
      </c>
    </row>
    <row r="684" spans="1:9" ht="15" customHeight="1">
      <c r="A684" s="175">
        <v>61121901</v>
      </c>
      <c r="B684" s="174" t="s">
        <v>483</v>
      </c>
      <c r="C684" s="161">
        <v>137224.91</v>
      </c>
      <c r="D684" s="161">
        <v>44724.24</v>
      </c>
      <c r="E684" s="162">
        <v>23199.71</v>
      </c>
      <c r="F684" s="161">
        <v>21524.53</v>
      </c>
      <c r="G684" s="161">
        <v>158749.44</v>
      </c>
      <c r="H684" s="14">
        <f>G684/1000</f>
        <v>158.74943999999999</v>
      </c>
      <c r="I684" s="82">
        <f t="shared" si="10"/>
        <v>8</v>
      </c>
    </row>
    <row r="685" spans="1:9" ht="15" customHeight="1">
      <c r="A685" s="175">
        <v>611219011</v>
      </c>
      <c r="B685" s="174" t="s">
        <v>113</v>
      </c>
      <c r="C685" s="161">
        <v>137224.91</v>
      </c>
      <c r="D685" s="161">
        <v>44724.24</v>
      </c>
      <c r="E685" s="162">
        <v>23199.71</v>
      </c>
      <c r="F685" s="161">
        <v>21524.53</v>
      </c>
      <c r="G685" s="161">
        <v>158749.44</v>
      </c>
      <c r="I685" s="82">
        <f t="shared" si="10"/>
        <v>9</v>
      </c>
    </row>
    <row r="686" spans="1:9" ht="15" customHeight="1">
      <c r="A686" s="175">
        <v>611219011000001</v>
      </c>
      <c r="B686" s="174" t="s">
        <v>113</v>
      </c>
      <c r="C686" s="161">
        <v>137224.91</v>
      </c>
      <c r="D686" s="161">
        <v>44724.24</v>
      </c>
      <c r="E686" s="162">
        <v>23199.71</v>
      </c>
      <c r="F686" s="161">
        <v>21524.53</v>
      </c>
      <c r="G686" s="161">
        <v>158749.44</v>
      </c>
      <c r="I686" s="82">
        <f t="shared" si="10"/>
        <v>15</v>
      </c>
    </row>
    <row r="687" spans="1:9" ht="15" customHeight="1">
      <c r="A687" s="175">
        <v>6119</v>
      </c>
      <c r="B687" s="174" t="s">
        <v>485</v>
      </c>
      <c r="C687" s="161">
        <v>-201195.06</v>
      </c>
      <c r="D687" s="161">
        <v>14408480.609999999</v>
      </c>
      <c r="E687" s="162">
        <v>13892713.1</v>
      </c>
      <c r="F687" s="161">
        <v>515767.51</v>
      </c>
      <c r="G687" s="161">
        <v>314572.45</v>
      </c>
      <c r="I687" s="82">
        <f t="shared" si="10"/>
        <v>4</v>
      </c>
    </row>
    <row r="688" spans="1:9" ht="15" customHeight="1">
      <c r="A688" s="175">
        <v>61191</v>
      </c>
      <c r="B688" s="174" t="s">
        <v>486</v>
      </c>
      <c r="C688" s="161">
        <v>-201195.06</v>
      </c>
      <c r="D688" s="161">
        <v>14408480.609999999</v>
      </c>
      <c r="E688" s="162">
        <v>13892713.1</v>
      </c>
      <c r="F688" s="161">
        <v>515767.51</v>
      </c>
      <c r="G688" s="161">
        <v>314572.45</v>
      </c>
      <c r="I688" s="82">
        <f t="shared" si="10"/>
        <v>5</v>
      </c>
    </row>
    <row r="689" spans="1:9" ht="15" customHeight="1">
      <c r="A689" s="175">
        <v>611919</v>
      </c>
      <c r="B689" s="174" t="s">
        <v>486</v>
      </c>
      <c r="C689" s="161">
        <v>-201195.06</v>
      </c>
      <c r="D689" s="161">
        <v>14408480.609999999</v>
      </c>
      <c r="E689" s="162">
        <v>13892713.1</v>
      </c>
      <c r="F689" s="161">
        <v>515767.51</v>
      </c>
      <c r="G689" s="161">
        <v>314572.45</v>
      </c>
      <c r="I689" s="82">
        <f t="shared" si="10"/>
        <v>6</v>
      </c>
    </row>
    <row r="690" spans="1:9" ht="15" customHeight="1">
      <c r="A690" s="175">
        <v>61191901</v>
      </c>
      <c r="B690" s="174" t="s">
        <v>485</v>
      </c>
      <c r="C690" s="161">
        <v>-201195.06</v>
      </c>
      <c r="D690" s="161">
        <v>14408480.609999999</v>
      </c>
      <c r="E690" s="162">
        <v>13892713.1</v>
      </c>
      <c r="F690" s="161">
        <v>515767.51</v>
      </c>
      <c r="G690" s="161">
        <v>314572.45</v>
      </c>
      <c r="I690" s="82">
        <f t="shared" si="10"/>
        <v>8</v>
      </c>
    </row>
    <row r="691" spans="1:9" ht="15" customHeight="1">
      <c r="A691" s="175">
        <v>611919011</v>
      </c>
      <c r="B691" s="174" t="s">
        <v>485</v>
      </c>
      <c r="C691" s="161">
        <v>-201195.06</v>
      </c>
      <c r="D691" s="161">
        <v>14408480.609999999</v>
      </c>
      <c r="E691" s="162">
        <v>13892713.1</v>
      </c>
      <c r="F691" s="161">
        <v>515767.51</v>
      </c>
      <c r="G691" s="161">
        <v>314572.45</v>
      </c>
      <c r="I691" s="82">
        <f t="shared" si="10"/>
        <v>9</v>
      </c>
    </row>
    <row r="692" spans="1:9" ht="15" customHeight="1">
      <c r="A692" s="175">
        <v>611919011000001</v>
      </c>
      <c r="B692" s="174" t="s">
        <v>112</v>
      </c>
      <c r="C692" s="161">
        <v>163362.99</v>
      </c>
      <c r="D692" s="161">
        <v>5604233.6200000001</v>
      </c>
      <c r="E692" s="162">
        <v>5578609.1799999997</v>
      </c>
      <c r="F692" s="161">
        <v>25624.44</v>
      </c>
      <c r="G692" s="161">
        <v>188987.43</v>
      </c>
      <c r="I692" s="82">
        <f t="shared" si="10"/>
        <v>15</v>
      </c>
    </row>
    <row r="693" spans="1:9" ht="15" customHeight="1">
      <c r="A693" s="175">
        <v>611919011000002</v>
      </c>
      <c r="B693" s="174" t="s">
        <v>114</v>
      </c>
      <c r="C693" s="161">
        <v>58810.68</v>
      </c>
      <c r="D693" s="161">
        <v>2017524.1</v>
      </c>
      <c r="E693" s="162">
        <v>2008299.3</v>
      </c>
      <c r="F693" s="161">
        <v>9224.7999999999993</v>
      </c>
      <c r="G693" s="161">
        <v>68035.48</v>
      </c>
      <c r="I693" s="82">
        <f t="shared" si="10"/>
        <v>15</v>
      </c>
    </row>
    <row r="694" spans="1:9" ht="15" customHeight="1">
      <c r="A694" s="175">
        <v>611919011000003</v>
      </c>
      <c r="B694" s="174" t="s">
        <v>107</v>
      </c>
      <c r="C694" s="161">
        <v>-311300.53999999998</v>
      </c>
      <c r="D694" s="161">
        <v>4990237.42</v>
      </c>
      <c r="E694" s="162">
        <v>4636621.04</v>
      </c>
      <c r="F694" s="161">
        <v>353616.38</v>
      </c>
      <c r="G694" s="161">
        <v>42315.839999999997</v>
      </c>
      <c r="I694" s="82">
        <f t="shared" si="10"/>
        <v>15</v>
      </c>
    </row>
    <row r="695" spans="1:9" ht="15" customHeight="1">
      <c r="A695" s="175">
        <v>611919011000004</v>
      </c>
      <c r="B695" s="174" t="s">
        <v>109</v>
      </c>
      <c r="C695" s="161">
        <v>-112068.19</v>
      </c>
      <c r="D695" s="161">
        <v>1796485.47</v>
      </c>
      <c r="E695" s="162">
        <v>1669183.58</v>
      </c>
      <c r="F695" s="161">
        <v>127301.89</v>
      </c>
      <c r="G695" s="161">
        <v>15233.7</v>
      </c>
      <c r="I695" s="82">
        <f t="shared" si="10"/>
        <v>15</v>
      </c>
    </row>
    <row r="696" spans="1:9" ht="15" customHeight="1">
      <c r="A696" s="175">
        <v>69</v>
      </c>
      <c r="B696" s="174" t="s">
        <v>487</v>
      </c>
      <c r="C696" s="161">
        <v>0</v>
      </c>
      <c r="D696" s="161">
        <v>2208816.15</v>
      </c>
      <c r="E696" s="162">
        <v>417870.97</v>
      </c>
      <c r="F696" s="161">
        <v>1790945.18</v>
      </c>
      <c r="G696" s="161">
        <v>1790945.18</v>
      </c>
      <c r="I696" s="82">
        <f t="shared" si="10"/>
        <v>2</v>
      </c>
    </row>
    <row r="697" spans="1:9" ht="15" customHeight="1">
      <c r="A697" s="175">
        <v>691</v>
      </c>
      <c r="B697" s="174" t="s">
        <v>488</v>
      </c>
      <c r="C697" s="161">
        <v>0</v>
      </c>
      <c r="D697" s="161">
        <v>2208816.15</v>
      </c>
      <c r="E697" s="162">
        <v>417870.97</v>
      </c>
      <c r="F697" s="161">
        <v>1790945.18</v>
      </c>
      <c r="G697" s="161">
        <v>1790945.18</v>
      </c>
      <c r="I697" s="82">
        <f t="shared" si="10"/>
        <v>3</v>
      </c>
    </row>
    <row r="698" spans="1:9" ht="15" customHeight="1">
      <c r="A698" s="175">
        <v>6911</v>
      </c>
      <c r="B698" s="174" t="s">
        <v>488</v>
      </c>
      <c r="C698" s="161">
        <v>0</v>
      </c>
      <c r="D698" s="161">
        <v>2208816.15</v>
      </c>
      <c r="E698" s="162">
        <v>417870.97</v>
      </c>
      <c r="F698" s="161">
        <v>1790945.18</v>
      </c>
      <c r="G698" s="161">
        <v>1790945.18</v>
      </c>
      <c r="I698" s="82">
        <f t="shared" si="10"/>
        <v>4</v>
      </c>
    </row>
    <row r="699" spans="1:9" ht="15" customHeight="1">
      <c r="A699" s="175">
        <v>69111</v>
      </c>
      <c r="B699" s="174" t="s">
        <v>489</v>
      </c>
      <c r="C699" s="161">
        <v>0</v>
      </c>
      <c r="D699" s="161">
        <v>2208816.15</v>
      </c>
      <c r="E699" s="162">
        <v>417870.97</v>
      </c>
      <c r="F699" s="161">
        <v>1790945.18</v>
      </c>
      <c r="G699" s="161">
        <v>1790945.18</v>
      </c>
      <c r="I699" s="82">
        <f t="shared" si="10"/>
        <v>5</v>
      </c>
    </row>
    <row r="700" spans="1:9" ht="15" customHeight="1">
      <c r="A700" s="175">
        <v>691119</v>
      </c>
      <c r="B700" s="174" t="s">
        <v>489</v>
      </c>
      <c r="C700" s="161">
        <v>0</v>
      </c>
      <c r="D700" s="161">
        <v>2208816.15</v>
      </c>
      <c r="E700" s="162">
        <v>417870.97</v>
      </c>
      <c r="F700" s="161">
        <v>1790945.18</v>
      </c>
      <c r="G700" s="161">
        <v>1790945.18</v>
      </c>
      <c r="I700" s="82">
        <f t="shared" si="10"/>
        <v>6</v>
      </c>
    </row>
    <row r="701" spans="1:9" ht="15" customHeight="1">
      <c r="A701" s="175">
        <v>69111901</v>
      </c>
      <c r="B701" s="174" t="s">
        <v>488</v>
      </c>
      <c r="C701" s="161">
        <v>0</v>
      </c>
      <c r="D701" s="161">
        <v>2208816.15</v>
      </c>
      <c r="E701" s="162">
        <v>417870.97</v>
      </c>
      <c r="F701" s="161">
        <v>1790945.18</v>
      </c>
      <c r="G701" s="161">
        <v>1790945.18</v>
      </c>
      <c r="I701" s="82">
        <f t="shared" si="10"/>
        <v>8</v>
      </c>
    </row>
    <row r="702" spans="1:9" ht="15" customHeight="1">
      <c r="A702" s="175">
        <v>691119011</v>
      </c>
      <c r="B702" s="174" t="s">
        <v>488</v>
      </c>
      <c r="C702" s="161">
        <v>0</v>
      </c>
      <c r="D702" s="161">
        <v>2208816.15</v>
      </c>
      <c r="E702" s="162">
        <v>417870.97</v>
      </c>
      <c r="F702" s="161">
        <v>1790945.18</v>
      </c>
      <c r="G702" s="161">
        <v>1790945.18</v>
      </c>
      <c r="I702" s="82">
        <f t="shared" si="10"/>
        <v>9</v>
      </c>
    </row>
    <row r="703" spans="1:9" ht="15" customHeight="1">
      <c r="A703" s="175">
        <v>691119011000001</v>
      </c>
      <c r="B703" s="174" t="s">
        <v>488</v>
      </c>
      <c r="C703" s="161">
        <v>0</v>
      </c>
      <c r="D703" s="161">
        <v>2208816.15</v>
      </c>
      <c r="E703" s="162">
        <v>417870.97</v>
      </c>
      <c r="F703" s="161">
        <v>1790945.18</v>
      </c>
      <c r="G703" s="161">
        <v>1790945.18</v>
      </c>
      <c r="I703" s="82">
        <f t="shared" si="10"/>
        <v>15</v>
      </c>
    </row>
    <row r="704" spans="1:9" ht="15" customHeight="1">
      <c r="A704" s="34"/>
      <c r="B704" s="35"/>
      <c r="C704" s="36"/>
      <c r="D704" s="36"/>
      <c r="E704" s="37"/>
      <c r="F704" s="36"/>
      <c r="G704" s="36"/>
      <c r="I704" s="82">
        <f t="shared" si="10"/>
        <v>0</v>
      </c>
    </row>
    <row r="705" spans="1:9" ht="15" customHeight="1">
      <c r="A705" s="34"/>
      <c r="B705" s="35"/>
      <c r="C705" s="36"/>
      <c r="D705" s="36"/>
      <c r="E705" s="37"/>
      <c r="F705" s="36"/>
      <c r="G705" s="36"/>
      <c r="I705" s="82">
        <f t="shared" si="10"/>
        <v>0</v>
      </c>
    </row>
    <row r="706" spans="1:9" ht="15" customHeight="1">
      <c r="A706" s="34"/>
      <c r="B706" s="35"/>
      <c r="C706" s="36"/>
      <c r="D706" s="36"/>
      <c r="E706" s="37"/>
      <c r="F706" s="36"/>
      <c r="G706" s="36"/>
      <c r="I706" s="82">
        <f t="shared" si="10"/>
        <v>0</v>
      </c>
    </row>
    <row r="707" spans="1:9" ht="15" customHeight="1">
      <c r="A707" s="34"/>
      <c r="B707" s="35"/>
      <c r="C707" s="36"/>
      <c r="D707" s="36"/>
      <c r="E707" s="37"/>
      <c r="F707" s="36"/>
      <c r="G707" s="36"/>
      <c r="I707" s="82">
        <f t="shared" ref="I707:I737" si="11">LEN(A707)</f>
        <v>0</v>
      </c>
    </row>
    <row r="708" spans="1:9" ht="15" customHeight="1">
      <c r="A708" s="34"/>
      <c r="B708" s="35"/>
      <c r="C708" s="36"/>
      <c r="D708" s="36"/>
      <c r="E708" s="37"/>
      <c r="F708" s="36"/>
      <c r="G708" s="36"/>
      <c r="I708" s="82">
        <f t="shared" si="11"/>
        <v>0</v>
      </c>
    </row>
    <row r="709" spans="1:9" ht="15" customHeight="1">
      <c r="A709" s="34"/>
      <c r="B709" s="35"/>
      <c r="C709" s="36"/>
      <c r="D709" s="36"/>
      <c r="E709" s="37"/>
      <c r="F709" s="36"/>
      <c r="G709" s="36"/>
      <c r="I709" s="82">
        <f t="shared" si="11"/>
        <v>0</v>
      </c>
    </row>
    <row r="710" spans="1:9" ht="15" customHeight="1">
      <c r="A710" s="34"/>
      <c r="B710" s="35"/>
      <c r="C710" s="36"/>
      <c r="D710" s="36"/>
      <c r="E710" s="37"/>
      <c r="F710" s="36"/>
      <c r="G710" s="36"/>
      <c r="I710" s="82">
        <f t="shared" si="11"/>
        <v>0</v>
      </c>
    </row>
    <row r="711" spans="1:9" ht="15" customHeight="1">
      <c r="A711" s="34"/>
      <c r="B711" s="35"/>
      <c r="C711" s="36"/>
      <c r="D711" s="36"/>
      <c r="E711" s="37"/>
      <c r="F711" s="36"/>
      <c r="G711" s="36"/>
      <c r="I711" s="82">
        <f t="shared" si="11"/>
        <v>0</v>
      </c>
    </row>
    <row r="712" spans="1:9" ht="15" customHeight="1">
      <c r="A712" s="34"/>
      <c r="B712" s="35"/>
      <c r="C712" s="36"/>
      <c r="D712" s="36"/>
      <c r="E712" s="37"/>
      <c r="F712" s="36"/>
      <c r="G712" s="36"/>
      <c r="I712" s="82">
        <f t="shared" si="11"/>
        <v>0</v>
      </c>
    </row>
    <row r="713" spans="1:9" ht="15" customHeight="1">
      <c r="A713" s="34"/>
      <c r="B713" s="35"/>
      <c r="C713" s="36"/>
      <c r="D713" s="36"/>
      <c r="E713" s="37"/>
      <c r="F713" s="36"/>
      <c r="G713" s="36"/>
      <c r="I713" s="82">
        <f t="shared" si="11"/>
        <v>0</v>
      </c>
    </row>
    <row r="714" spans="1:9" ht="15" customHeight="1">
      <c r="A714" s="34"/>
      <c r="B714" s="35"/>
      <c r="C714" s="36"/>
      <c r="D714" s="36"/>
      <c r="E714" s="37"/>
      <c r="F714" s="36"/>
      <c r="G714" s="36"/>
      <c r="I714" s="82">
        <f t="shared" si="11"/>
        <v>0</v>
      </c>
    </row>
    <row r="715" spans="1:9" ht="15" customHeight="1">
      <c r="A715" s="34"/>
      <c r="B715" s="35"/>
      <c r="C715" s="36"/>
      <c r="D715" s="36"/>
      <c r="E715" s="37"/>
      <c r="F715" s="36"/>
      <c r="G715" s="36"/>
      <c r="I715" s="82">
        <f t="shared" si="11"/>
        <v>0</v>
      </c>
    </row>
    <row r="716" spans="1:9" ht="15" customHeight="1">
      <c r="A716" s="34"/>
      <c r="B716" s="35"/>
      <c r="C716" s="36"/>
      <c r="D716" s="36"/>
      <c r="E716" s="37"/>
      <c r="F716" s="36"/>
      <c r="G716" s="36"/>
      <c r="I716" s="82">
        <f t="shared" si="11"/>
        <v>0</v>
      </c>
    </row>
    <row r="717" spans="1:9" ht="15" customHeight="1">
      <c r="A717" s="34"/>
      <c r="B717" s="35"/>
      <c r="C717" s="36"/>
      <c r="D717" s="36"/>
      <c r="E717" s="37"/>
      <c r="F717" s="36"/>
      <c r="G717" s="36"/>
      <c r="I717" s="82">
        <f t="shared" si="11"/>
        <v>0</v>
      </c>
    </row>
    <row r="718" spans="1:9" ht="15" customHeight="1">
      <c r="A718" s="34"/>
      <c r="B718" s="35"/>
      <c r="C718" s="36"/>
      <c r="D718" s="36"/>
      <c r="E718" s="37"/>
      <c r="F718" s="36"/>
      <c r="G718" s="36"/>
      <c r="I718" s="82">
        <f t="shared" si="11"/>
        <v>0</v>
      </c>
    </row>
    <row r="719" spans="1:9" ht="15" customHeight="1">
      <c r="A719" s="34"/>
      <c r="B719" s="35"/>
      <c r="C719" s="36"/>
      <c r="D719" s="36"/>
      <c r="E719" s="37"/>
      <c r="F719" s="36"/>
      <c r="G719" s="36"/>
      <c r="I719" s="82">
        <f t="shared" si="11"/>
        <v>0</v>
      </c>
    </row>
    <row r="720" spans="1:9" ht="15" customHeight="1">
      <c r="A720" s="34"/>
      <c r="B720" s="35"/>
      <c r="C720" s="36"/>
      <c r="D720" s="36"/>
      <c r="E720" s="37"/>
      <c r="F720" s="36"/>
      <c r="G720" s="36"/>
      <c r="I720" s="82">
        <f t="shared" si="11"/>
        <v>0</v>
      </c>
    </row>
    <row r="721" spans="1:9" ht="15" customHeight="1">
      <c r="A721" s="34"/>
      <c r="B721" s="35"/>
      <c r="C721" s="36"/>
      <c r="D721" s="36"/>
      <c r="E721" s="37"/>
      <c r="F721" s="36"/>
      <c r="G721" s="36"/>
      <c r="I721" s="82">
        <f t="shared" si="11"/>
        <v>0</v>
      </c>
    </row>
    <row r="722" spans="1:9" ht="15" customHeight="1">
      <c r="A722" s="34"/>
      <c r="B722" s="35"/>
      <c r="C722" s="36"/>
      <c r="D722" s="36"/>
      <c r="E722" s="37"/>
      <c r="F722" s="36"/>
      <c r="G722" s="36"/>
      <c r="I722" s="82">
        <f t="shared" si="11"/>
        <v>0</v>
      </c>
    </row>
    <row r="723" spans="1:9" ht="15" customHeight="1">
      <c r="A723" s="34"/>
      <c r="B723" s="35"/>
      <c r="C723" s="36"/>
      <c r="D723" s="36"/>
      <c r="E723" s="37"/>
      <c r="F723" s="36"/>
      <c r="G723" s="36"/>
      <c r="I723" s="82">
        <f t="shared" si="11"/>
        <v>0</v>
      </c>
    </row>
    <row r="724" spans="1:9" ht="15" customHeight="1">
      <c r="A724" s="34"/>
      <c r="B724" s="35"/>
      <c r="C724" s="36"/>
      <c r="D724" s="36"/>
      <c r="E724" s="37"/>
      <c r="F724" s="36"/>
      <c r="G724" s="36"/>
      <c r="I724" s="82">
        <f t="shared" si="11"/>
        <v>0</v>
      </c>
    </row>
    <row r="725" spans="1:9" ht="15" customHeight="1">
      <c r="A725" s="34"/>
      <c r="B725" s="35"/>
      <c r="C725" s="36"/>
      <c r="D725" s="36"/>
      <c r="E725" s="37"/>
      <c r="F725" s="36"/>
      <c r="G725" s="36"/>
      <c r="I725" s="82">
        <f t="shared" si="11"/>
        <v>0</v>
      </c>
    </row>
    <row r="726" spans="1:9" ht="15" customHeight="1">
      <c r="A726" s="34"/>
      <c r="B726" s="35"/>
      <c r="C726" s="36"/>
      <c r="D726" s="36"/>
      <c r="E726" s="37"/>
      <c r="F726" s="36"/>
      <c r="G726" s="36"/>
      <c r="I726" s="82">
        <f t="shared" si="11"/>
        <v>0</v>
      </c>
    </row>
    <row r="727" spans="1:9" ht="15" customHeight="1">
      <c r="A727" s="34"/>
      <c r="B727" s="35"/>
      <c r="C727" s="36"/>
      <c r="D727" s="36"/>
      <c r="E727" s="37"/>
      <c r="F727" s="36"/>
      <c r="G727" s="36"/>
      <c r="I727" s="82">
        <f t="shared" si="11"/>
        <v>0</v>
      </c>
    </row>
    <row r="728" spans="1:9" ht="15" customHeight="1">
      <c r="A728" s="34"/>
      <c r="B728" s="35"/>
      <c r="C728" s="36"/>
      <c r="D728" s="36"/>
      <c r="E728" s="37"/>
      <c r="F728" s="36"/>
      <c r="G728" s="36"/>
      <c r="I728" s="82">
        <f t="shared" si="11"/>
        <v>0</v>
      </c>
    </row>
    <row r="729" spans="1:9" ht="15" customHeight="1">
      <c r="A729" s="34"/>
      <c r="B729" s="35"/>
      <c r="C729" s="36"/>
      <c r="D729" s="36"/>
      <c r="E729" s="37"/>
      <c r="F729" s="36"/>
      <c r="G729" s="36"/>
      <c r="I729" s="82">
        <f t="shared" si="11"/>
        <v>0</v>
      </c>
    </row>
    <row r="730" spans="1:9" ht="15" customHeight="1">
      <c r="A730" s="34"/>
      <c r="B730" s="35"/>
      <c r="C730" s="36"/>
      <c r="D730" s="36"/>
      <c r="E730" s="37"/>
      <c r="F730" s="36"/>
      <c r="G730" s="36"/>
      <c r="I730" s="82">
        <f t="shared" si="11"/>
        <v>0</v>
      </c>
    </row>
    <row r="731" spans="1:9" ht="15" customHeight="1">
      <c r="A731" s="34"/>
      <c r="B731" s="35"/>
      <c r="C731" s="36"/>
      <c r="D731" s="36"/>
      <c r="E731" s="37"/>
      <c r="F731" s="36"/>
      <c r="G731" s="36"/>
      <c r="I731" s="82">
        <f t="shared" si="11"/>
        <v>0</v>
      </c>
    </row>
    <row r="732" spans="1:9" ht="15" customHeight="1">
      <c r="A732" s="34"/>
      <c r="B732" s="35"/>
      <c r="C732" s="36"/>
      <c r="D732" s="36"/>
      <c r="E732" s="37"/>
      <c r="F732" s="36"/>
      <c r="G732" s="36"/>
      <c r="I732" s="82">
        <f t="shared" si="11"/>
        <v>0</v>
      </c>
    </row>
    <row r="733" spans="1:9" ht="15" customHeight="1">
      <c r="A733" s="34"/>
      <c r="B733" s="35"/>
      <c r="C733" s="36"/>
      <c r="D733" s="36"/>
      <c r="E733" s="37"/>
      <c r="F733" s="36"/>
      <c r="G733" s="36"/>
      <c r="I733" s="82">
        <f t="shared" si="11"/>
        <v>0</v>
      </c>
    </row>
    <row r="734" spans="1:9" ht="15" customHeight="1">
      <c r="A734" s="34"/>
      <c r="B734" s="35"/>
      <c r="C734" s="36"/>
      <c r="D734" s="36"/>
      <c r="E734" s="37"/>
      <c r="F734" s="36"/>
      <c r="G734" s="36"/>
      <c r="I734" s="82">
        <f t="shared" si="11"/>
        <v>0</v>
      </c>
    </row>
    <row r="735" spans="1:9" ht="15" customHeight="1">
      <c r="A735" s="34"/>
      <c r="B735" s="35"/>
      <c r="C735" s="36"/>
      <c r="D735" s="36"/>
      <c r="E735" s="37"/>
      <c r="F735" s="36"/>
      <c r="G735" s="36"/>
      <c r="I735" s="82">
        <f t="shared" si="11"/>
        <v>0</v>
      </c>
    </row>
    <row r="736" spans="1:9" ht="15" customHeight="1">
      <c r="A736" s="34"/>
      <c r="B736" s="35"/>
      <c r="C736" s="36"/>
      <c r="D736" s="36"/>
      <c r="E736" s="37"/>
      <c r="F736" s="36"/>
      <c r="G736" s="36"/>
      <c r="I736" s="82">
        <f t="shared" si="11"/>
        <v>0</v>
      </c>
    </row>
    <row r="737" spans="1:9" ht="15" customHeight="1">
      <c r="A737" s="34"/>
      <c r="B737" s="35"/>
      <c r="C737" s="36"/>
      <c r="D737" s="36"/>
      <c r="E737" s="37"/>
      <c r="F737" s="36"/>
      <c r="G737" s="36"/>
      <c r="I737" s="82">
        <f t="shared" si="11"/>
        <v>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89"/>
  <sheetViews>
    <sheetView topLeftCell="A288" workbookViewId="0">
      <selection activeCell="G299" sqref="G299"/>
    </sheetView>
  </sheetViews>
  <sheetFormatPr defaultRowHeight="15"/>
  <cols>
    <col min="1" max="1" width="21.28515625" style="23" bestFit="1" customWidth="1"/>
    <col min="2" max="2" width="42.140625" style="17" customWidth="1"/>
    <col min="3" max="3" width="18" style="24" bestFit="1" customWidth="1"/>
    <col min="4" max="4" width="21.28515625" style="24" bestFit="1" customWidth="1"/>
    <col min="5" max="5" width="18" style="24" bestFit="1" customWidth="1"/>
    <col min="6" max="6" width="16.42578125" style="24" bestFit="1" customWidth="1"/>
    <col min="7" max="7" width="18" style="24" bestFit="1" customWidth="1"/>
    <col min="8" max="8" width="14.5703125" style="17" bestFit="1" customWidth="1"/>
    <col min="9" max="9" width="13.85546875" style="17" bestFit="1" customWidth="1"/>
    <col min="10" max="16384" width="9.140625" style="17"/>
  </cols>
  <sheetData>
    <row r="1" spans="1:9">
      <c r="A1" s="15" t="s">
        <v>19</v>
      </c>
      <c r="B1" s="25" t="s">
        <v>20</v>
      </c>
      <c r="C1" s="26" t="s">
        <v>21</v>
      </c>
      <c r="D1" s="26" t="s">
        <v>22</v>
      </c>
      <c r="E1" s="27" t="s">
        <v>23</v>
      </c>
      <c r="F1" s="26" t="s">
        <v>24</v>
      </c>
      <c r="G1" s="26" t="s">
        <v>25</v>
      </c>
      <c r="H1" s="16" t="s">
        <v>621</v>
      </c>
    </row>
    <row r="2" spans="1:9" customFormat="1" ht="15" customHeight="1">
      <c r="A2" s="176">
        <v>1</v>
      </c>
      <c r="B2" s="177" t="s">
        <v>26</v>
      </c>
      <c r="C2" s="161">
        <v>100066046.84</v>
      </c>
      <c r="D2" s="161">
        <v>103764660.47</v>
      </c>
      <c r="E2" s="162">
        <v>101280763.5</v>
      </c>
      <c r="F2" s="161">
        <v>2483896.9700000002</v>
      </c>
      <c r="G2" s="161">
        <v>102549943.81</v>
      </c>
      <c r="H2" s="14">
        <f>G2/1000</f>
        <v>102549.94381</v>
      </c>
      <c r="I2" s="82">
        <f t="shared" ref="I2:I65" si="0">LEN(A2)</f>
        <v>1</v>
      </c>
    </row>
    <row r="3" spans="1:9" customFormat="1" ht="15" customHeight="1">
      <c r="A3" s="176">
        <v>12</v>
      </c>
      <c r="B3" s="177" t="s">
        <v>27</v>
      </c>
      <c r="C3" s="161">
        <v>13499761.4</v>
      </c>
      <c r="D3" s="161">
        <v>81370515.799999997</v>
      </c>
      <c r="E3" s="162">
        <v>81420393.379999995</v>
      </c>
      <c r="F3" s="161">
        <v>-49877.58</v>
      </c>
      <c r="G3" s="161">
        <v>13449883.82</v>
      </c>
      <c r="I3" s="82">
        <f t="shared" si="0"/>
        <v>2</v>
      </c>
    </row>
    <row r="4" spans="1:9" customFormat="1" ht="15" customHeight="1">
      <c r="A4" s="176">
        <v>121</v>
      </c>
      <c r="B4" s="177" t="s">
        <v>28</v>
      </c>
      <c r="C4" s="161">
        <v>107658.32</v>
      </c>
      <c r="D4" s="161">
        <v>46607325.420000002</v>
      </c>
      <c r="E4" s="162">
        <v>46570290.619999997</v>
      </c>
      <c r="F4" s="161">
        <v>37034.800000000003</v>
      </c>
      <c r="G4" s="161">
        <v>144693.12</v>
      </c>
      <c r="I4" s="82">
        <f t="shared" si="0"/>
        <v>3</v>
      </c>
    </row>
    <row r="5" spans="1:9" customFormat="1" ht="15" customHeight="1">
      <c r="A5" s="176">
        <v>1213</v>
      </c>
      <c r="B5" s="177" t="s">
        <v>29</v>
      </c>
      <c r="C5" s="161">
        <v>107658.32</v>
      </c>
      <c r="D5" s="161">
        <v>46607325.420000002</v>
      </c>
      <c r="E5" s="162">
        <v>46570290.619999997</v>
      </c>
      <c r="F5" s="161">
        <v>37034.800000000003</v>
      </c>
      <c r="G5" s="161">
        <v>144693.12</v>
      </c>
      <c r="I5" s="82">
        <f t="shared" si="0"/>
        <v>4</v>
      </c>
    </row>
    <row r="6" spans="1:9" customFormat="1" ht="15" customHeight="1">
      <c r="A6" s="176">
        <v>12131</v>
      </c>
      <c r="B6" s="177" t="s">
        <v>29</v>
      </c>
      <c r="C6" s="161">
        <v>107658.32</v>
      </c>
      <c r="D6" s="161">
        <v>46607325.420000002</v>
      </c>
      <c r="E6" s="162">
        <v>46570290.619999997</v>
      </c>
      <c r="F6" s="161">
        <v>37034.800000000003</v>
      </c>
      <c r="G6" s="161">
        <v>144693.12</v>
      </c>
      <c r="I6" s="82">
        <f t="shared" si="0"/>
        <v>5</v>
      </c>
    </row>
    <row r="7" spans="1:9" customFormat="1" ht="15" customHeight="1">
      <c r="A7" s="176">
        <v>121319</v>
      </c>
      <c r="B7" s="177" t="s">
        <v>29</v>
      </c>
      <c r="C7" s="161">
        <v>107658.32</v>
      </c>
      <c r="D7" s="161">
        <v>46607325.420000002</v>
      </c>
      <c r="E7" s="162">
        <v>46570290.619999997</v>
      </c>
      <c r="F7" s="161">
        <v>37034.800000000003</v>
      </c>
      <c r="G7" s="161">
        <v>144693.12</v>
      </c>
      <c r="I7" s="82">
        <f t="shared" si="0"/>
        <v>6</v>
      </c>
    </row>
    <row r="8" spans="1:9" customFormat="1" ht="15" customHeight="1">
      <c r="A8" s="176">
        <v>12131901</v>
      </c>
      <c r="B8" s="177" t="s">
        <v>29</v>
      </c>
      <c r="C8" s="161">
        <v>107658.32</v>
      </c>
      <c r="D8" s="161">
        <v>46607325.420000002</v>
      </c>
      <c r="E8" s="162">
        <v>46570290.619999997</v>
      </c>
      <c r="F8" s="161">
        <v>37034.800000000003</v>
      </c>
      <c r="G8" s="161">
        <v>144693.12</v>
      </c>
      <c r="I8" s="82">
        <f t="shared" si="0"/>
        <v>8</v>
      </c>
    </row>
    <row r="9" spans="1:9" customFormat="1" ht="15" customHeight="1">
      <c r="A9" s="176">
        <v>121319011</v>
      </c>
      <c r="B9" s="177" t="s">
        <v>29</v>
      </c>
      <c r="C9" s="161">
        <v>107658.32</v>
      </c>
      <c r="D9" s="161">
        <v>46607325.420000002</v>
      </c>
      <c r="E9" s="162">
        <v>46570290.619999997</v>
      </c>
      <c r="F9" s="161">
        <v>37034.800000000003</v>
      </c>
      <c r="G9" s="161">
        <v>144693.12</v>
      </c>
      <c r="I9" s="82">
        <f t="shared" si="0"/>
        <v>9</v>
      </c>
    </row>
    <row r="10" spans="1:9" customFormat="1" ht="15" customHeight="1">
      <c r="A10" s="176">
        <v>121319011000001</v>
      </c>
      <c r="B10" s="177" t="s">
        <v>30</v>
      </c>
      <c r="C10" s="161">
        <v>12398.29</v>
      </c>
      <c r="D10" s="161">
        <v>14618730.470000001</v>
      </c>
      <c r="E10" s="162">
        <v>14617554.710000001</v>
      </c>
      <c r="F10" s="161">
        <v>1175.76</v>
      </c>
      <c r="G10" s="161">
        <v>13574.05</v>
      </c>
      <c r="I10" s="82">
        <f t="shared" si="0"/>
        <v>15</v>
      </c>
    </row>
    <row r="11" spans="1:9" customFormat="1" ht="15" customHeight="1">
      <c r="A11" s="176">
        <v>121319011000002</v>
      </c>
      <c r="B11" s="177" t="s">
        <v>31</v>
      </c>
      <c r="C11" s="161">
        <v>2417.64</v>
      </c>
      <c r="D11" s="161">
        <v>0</v>
      </c>
      <c r="E11" s="162">
        <v>100</v>
      </c>
      <c r="F11" s="161">
        <v>-100</v>
      </c>
      <c r="G11" s="161">
        <v>2317.64</v>
      </c>
      <c r="I11" s="82">
        <f t="shared" si="0"/>
        <v>15</v>
      </c>
    </row>
    <row r="12" spans="1:9" customFormat="1" ht="15" customHeight="1">
      <c r="A12" s="176">
        <v>121319011000003</v>
      </c>
      <c r="B12" s="177" t="s">
        <v>32</v>
      </c>
      <c r="C12" s="161">
        <v>61335.05</v>
      </c>
      <c r="D12" s="161">
        <v>14318.96</v>
      </c>
      <c r="E12" s="162">
        <v>3220.56</v>
      </c>
      <c r="F12" s="161">
        <v>11098.4</v>
      </c>
      <c r="G12" s="161">
        <v>72433.45</v>
      </c>
      <c r="I12" s="82">
        <f t="shared" si="0"/>
        <v>15</v>
      </c>
    </row>
    <row r="13" spans="1:9" customFormat="1" ht="15" customHeight="1">
      <c r="A13" s="176">
        <v>121319011000004</v>
      </c>
      <c r="B13" s="177" t="s">
        <v>33</v>
      </c>
      <c r="C13" s="161">
        <v>6427.61</v>
      </c>
      <c r="D13" s="161">
        <v>25930957.120000001</v>
      </c>
      <c r="E13" s="162">
        <v>25919897.940000001</v>
      </c>
      <c r="F13" s="161">
        <v>11059.18</v>
      </c>
      <c r="G13" s="161">
        <v>17486.79</v>
      </c>
      <c r="I13" s="82">
        <f t="shared" si="0"/>
        <v>15</v>
      </c>
    </row>
    <row r="14" spans="1:9" customFormat="1" ht="15" customHeight="1">
      <c r="A14" s="176">
        <v>121319011000005</v>
      </c>
      <c r="B14" s="177" t="s">
        <v>34</v>
      </c>
      <c r="C14" s="161">
        <v>25079.73</v>
      </c>
      <c r="D14" s="161">
        <v>6016376.1600000001</v>
      </c>
      <c r="E14" s="162">
        <v>6002574.7000000002</v>
      </c>
      <c r="F14" s="161">
        <v>13801.46</v>
      </c>
      <c r="G14" s="161">
        <v>38881.19</v>
      </c>
      <c r="I14" s="82">
        <f t="shared" si="0"/>
        <v>15</v>
      </c>
    </row>
    <row r="15" spans="1:9" customFormat="1" ht="15" customHeight="1">
      <c r="A15" s="176">
        <v>121319011000006</v>
      </c>
      <c r="B15" s="177" t="s">
        <v>35</v>
      </c>
      <c r="C15" s="161">
        <v>0</v>
      </c>
      <c r="D15" s="161">
        <v>26942.71</v>
      </c>
      <c r="E15" s="162">
        <v>26942.71</v>
      </c>
      <c r="F15" s="161">
        <v>0</v>
      </c>
      <c r="G15" s="161">
        <v>0</v>
      </c>
      <c r="I15" s="82">
        <f t="shared" si="0"/>
        <v>15</v>
      </c>
    </row>
    <row r="16" spans="1:9" customFormat="1" ht="15" customHeight="1">
      <c r="A16" s="176">
        <v>122</v>
      </c>
      <c r="B16" s="177" t="s">
        <v>36</v>
      </c>
      <c r="C16" s="161">
        <v>6291520.3899999997</v>
      </c>
      <c r="D16" s="161">
        <v>5440368.71</v>
      </c>
      <c r="E16" s="162">
        <v>5997712.3099999996</v>
      </c>
      <c r="F16" s="161">
        <v>-557343.6</v>
      </c>
      <c r="G16" s="161">
        <v>5734176.79</v>
      </c>
      <c r="I16" s="82">
        <f t="shared" si="0"/>
        <v>3</v>
      </c>
    </row>
    <row r="17" spans="1:9" customFormat="1" ht="15" customHeight="1">
      <c r="A17" s="176">
        <v>1222</v>
      </c>
      <c r="B17" s="177" t="s">
        <v>43</v>
      </c>
      <c r="C17" s="161">
        <v>6291520.3899999997</v>
      </c>
      <c r="D17" s="161">
        <v>5440368.71</v>
      </c>
      <c r="E17" s="162">
        <v>5997712.3099999996</v>
      </c>
      <c r="F17" s="161">
        <v>-557343.6</v>
      </c>
      <c r="G17" s="161">
        <v>5734176.79</v>
      </c>
      <c r="I17" s="82">
        <f t="shared" si="0"/>
        <v>4</v>
      </c>
    </row>
    <row r="18" spans="1:9" customFormat="1" ht="15" customHeight="1">
      <c r="A18" s="176">
        <v>12221</v>
      </c>
      <c r="B18" s="177" t="s">
        <v>44</v>
      </c>
      <c r="C18" s="161">
        <v>6291520.3899999997</v>
      </c>
      <c r="D18" s="161">
        <v>5440368.71</v>
      </c>
      <c r="E18" s="162">
        <v>5997712.3099999996</v>
      </c>
      <c r="F18" s="161">
        <v>-557343.6</v>
      </c>
      <c r="G18" s="161">
        <v>5734176.79</v>
      </c>
      <c r="I18" s="82">
        <f t="shared" si="0"/>
        <v>5</v>
      </c>
    </row>
    <row r="19" spans="1:9" customFormat="1" ht="15" customHeight="1">
      <c r="A19" s="176">
        <v>122219</v>
      </c>
      <c r="B19" s="177" t="s">
        <v>44</v>
      </c>
      <c r="C19" s="161">
        <v>6291520.3899999997</v>
      </c>
      <c r="D19" s="161">
        <v>5440368.71</v>
      </c>
      <c r="E19" s="162">
        <v>5997712.3099999996</v>
      </c>
      <c r="F19" s="161">
        <v>-557343.6</v>
      </c>
      <c r="G19" s="161">
        <v>5734176.79</v>
      </c>
      <c r="I19" s="82">
        <f t="shared" si="0"/>
        <v>6</v>
      </c>
    </row>
    <row r="20" spans="1:9" customFormat="1" ht="15" customHeight="1">
      <c r="A20" s="176">
        <v>12221902</v>
      </c>
      <c r="B20" s="177" t="s">
        <v>45</v>
      </c>
      <c r="C20" s="161">
        <v>6291520.3899999997</v>
      </c>
      <c r="D20" s="161">
        <v>5440368.71</v>
      </c>
      <c r="E20" s="162">
        <v>5997712.3099999996</v>
      </c>
      <c r="F20" s="161">
        <v>-557343.6</v>
      </c>
      <c r="G20" s="161">
        <v>5734176.79</v>
      </c>
      <c r="I20" s="82">
        <f t="shared" si="0"/>
        <v>8</v>
      </c>
    </row>
    <row r="21" spans="1:9" customFormat="1" ht="15" customHeight="1">
      <c r="A21" s="176">
        <v>122219021</v>
      </c>
      <c r="B21" s="177" t="s">
        <v>40</v>
      </c>
      <c r="C21" s="161">
        <v>6291520.3899999997</v>
      </c>
      <c r="D21" s="161">
        <v>5440368.71</v>
      </c>
      <c r="E21" s="162">
        <v>5997712.3099999996</v>
      </c>
      <c r="F21" s="161">
        <v>-557343.6</v>
      </c>
      <c r="G21" s="161">
        <v>5734176.79</v>
      </c>
      <c r="I21" s="82">
        <f t="shared" si="0"/>
        <v>9</v>
      </c>
    </row>
    <row r="22" spans="1:9" customFormat="1" ht="15" customHeight="1">
      <c r="A22" s="176">
        <v>122219021000006</v>
      </c>
      <c r="B22" s="177" t="s">
        <v>517</v>
      </c>
      <c r="C22" s="161">
        <v>6291520.3899999997</v>
      </c>
      <c r="D22" s="161">
        <v>5440368.71</v>
      </c>
      <c r="E22" s="162">
        <v>5997712.3099999996</v>
      </c>
      <c r="F22" s="161">
        <v>-557343.6</v>
      </c>
      <c r="G22" s="161">
        <v>5734176.79</v>
      </c>
      <c r="I22" s="82">
        <f t="shared" si="0"/>
        <v>15</v>
      </c>
    </row>
    <row r="23" spans="1:9" customFormat="1" ht="15" customHeight="1">
      <c r="A23" s="176">
        <v>123</v>
      </c>
      <c r="B23" s="177" t="s">
        <v>49</v>
      </c>
      <c r="C23" s="161">
        <v>4635853.87</v>
      </c>
      <c r="D23" s="161">
        <v>29032862.600000001</v>
      </c>
      <c r="E23" s="162">
        <v>28571590.43</v>
      </c>
      <c r="F23" s="161">
        <v>461272.17</v>
      </c>
      <c r="G23" s="161">
        <v>5097126.04</v>
      </c>
      <c r="I23" s="82">
        <f t="shared" si="0"/>
        <v>3</v>
      </c>
    </row>
    <row r="24" spans="1:9" customFormat="1" ht="15" customHeight="1">
      <c r="A24" s="176">
        <v>1231</v>
      </c>
      <c r="B24" s="177" t="s">
        <v>50</v>
      </c>
      <c r="C24" s="161">
        <v>4588657.1399999997</v>
      </c>
      <c r="D24" s="161">
        <v>28953653.309999999</v>
      </c>
      <c r="E24" s="162">
        <v>28533487.969999999</v>
      </c>
      <c r="F24" s="161">
        <v>420165.34</v>
      </c>
      <c r="G24" s="161">
        <v>5008822.4800000004</v>
      </c>
      <c r="I24" s="82">
        <f t="shared" si="0"/>
        <v>4</v>
      </c>
    </row>
    <row r="25" spans="1:9" customFormat="1" ht="15" customHeight="1">
      <c r="A25" s="176">
        <v>12312</v>
      </c>
      <c r="B25" s="177" t="s">
        <v>51</v>
      </c>
      <c r="C25" s="161">
        <v>4588657.1399999997</v>
      </c>
      <c r="D25" s="161">
        <v>28953653.309999999</v>
      </c>
      <c r="E25" s="162">
        <v>28533487.969999999</v>
      </c>
      <c r="F25" s="161">
        <v>420165.34</v>
      </c>
      <c r="G25" s="161">
        <v>5008822.4800000004</v>
      </c>
      <c r="I25" s="82">
        <f t="shared" si="0"/>
        <v>5</v>
      </c>
    </row>
    <row r="26" spans="1:9" customFormat="1" ht="15" customHeight="1">
      <c r="A26" s="176">
        <v>123121</v>
      </c>
      <c r="B26" s="177" t="s">
        <v>52</v>
      </c>
      <c r="C26" s="161">
        <v>4131976.5</v>
      </c>
      <c r="D26" s="161">
        <v>28668736.75</v>
      </c>
      <c r="E26" s="162">
        <v>28323047.239999998</v>
      </c>
      <c r="F26" s="161">
        <v>345689.51</v>
      </c>
      <c r="G26" s="161">
        <v>4477666.01</v>
      </c>
      <c r="I26" s="82">
        <f t="shared" si="0"/>
        <v>6</v>
      </c>
    </row>
    <row r="27" spans="1:9" customFormat="1" ht="15" customHeight="1">
      <c r="A27" s="176">
        <v>12312101</v>
      </c>
      <c r="B27" s="177" t="s">
        <v>53</v>
      </c>
      <c r="C27" s="161">
        <v>16269143.25</v>
      </c>
      <c r="D27" s="161">
        <v>16531570</v>
      </c>
      <c r="E27" s="162">
        <v>13553336.140000001</v>
      </c>
      <c r="F27" s="161">
        <v>2978233.86</v>
      </c>
      <c r="G27" s="161">
        <v>19247377.109999999</v>
      </c>
      <c r="I27" s="82">
        <f t="shared" si="0"/>
        <v>8</v>
      </c>
    </row>
    <row r="28" spans="1:9" customFormat="1" ht="15" customHeight="1">
      <c r="A28" s="176">
        <v>123121011</v>
      </c>
      <c r="B28" s="177" t="s">
        <v>54</v>
      </c>
      <c r="C28" s="161">
        <v>12231703.82</v>
      </c>
      <c r="D28" s="161">
        <v>4187550.25</v>
      </c>
      <c r="E28" s="162">
        <v>1946050.99</v>
      </c>
      <c r="F28" s="161">
        <v>2241499.2599999998</v>
      </c>
      <c r="G28" s="161">
        <v>14473203.08</v>
      </c>
      <c r="I28" s="82">
        <f t="shared" si="0"/>
        <v>9</v>
      </c>
    </row>
    <row r="29" spans="1:9" customFormat="1" ht="15" customHeight="1">
      <c r="A29" s="176">
        <v>123121011000001</v>
      </c>
      <c r="B29" s="177" t="s">
        <v>55</v>
      </c>
      <c r="C29" s="161">
        <v>12231703.82</v>
      </c>
      <c r="D29" s="161">
        <v>4187550.25</v>
      </c>
      <c r="E29" s="162">
        <v>1946050.99</v>
      </c>
      <c r="F29" s="161">
        <v>2241499.2599999998</v>
      </c>
      <c r="G29" s="161">
        <v>14473203.08</v>
      </c>
      <c r="I29" s="82">
        <f t="shared" si="0"/>
        <v>15</v>
      </c>
    </row>
    <row r="30" spans="1:9" customFormat="1" ht="15" customHeight="1">
      <c r="A30" s="176">
        <v>123121012</v>
      </c>
      <c r="B30" s="177" t="s">
        <v>56</v>
      </c>
      <c r="C30" s="161">
        <v>4037439.43</v>
      </c>
      <c r="D30" s="161">
        <v>12344019.75</v>
      </c>
      <c r="E30" s="162">
        <v>11607285.15</v>
      </c>
      <c r="F30" s="161">
        <v>736734.6</v>
      </c>
      <c r="G30" s="161">
        <v>4774174.03</v>
      </c>
      <c r="I30" s="82">
        <f t="shared" si="0"/>
        <v>9</v>
      </c>
    </row>
    <row r="31" spans="1:9" customFormat="1" ht="15" customHeight="1">
      <c r="A31" s="176">
        <v>123121012000001</v>
      </c>
      <c r="B31" s="177" t="s">
        <v>57</v>
      </c>
      <c r="C31" s="161">
        <v>4037439.43</v>
      </c>
      <c r="D31" s="161">
        <v>12344019.75</v>
      </c>
      <c r="E31" s="162">
        <v>11607285.15</v>
      </c>
      <c r="F31" s="161">
        <v>736734.6</v>
      </c>
      <c r="G31" s="161">
        <v>4774174.03</v>
      </c>
      <c r="I31" s="82">
        <f t="shared" si="0"/>
        <v>15</v>
      </c>
    </row>
    <row r="32" spans="1:9" customFormat="1" ht="15" customHeight="1">
      <c r="A32" s="176">
        <v>12312109</v>
      </c>
      <c r="B32" s="177" t="s">
        <v>58</v>
      </c>
      <c r="C32" s="161">
        <v>-12137166.75</v>
      </c>
      <c r="D32" s="161">
        <v>12137166.75</v>
      </c>
      <c r="E32" s="162">
        <v>14769711.1</v>
      </c>
      <c r="F32" s="161">
        <v>-2632544.35</v>
      </c>
      <c r="G32" s="161">
        <v>-14769711.1</v>
      </c>
      <c r="I32" s="82">
        <f t="shared" si="0"/>
        <v>8</v>
      </c>
    </row>
    <row r="33" spans="1:9" customFormat="1" ht="15" customHeight="1">
      <c r="A33" s="176">
        <v>123121091</v>
      </c>
      <c r="B33" s="177" t="s">
        <v>54</v>
      </c>
      <c r="C33" s="161">
        <v>-11844032.279999999</v>
      </c>
      <c r="D33" s="161">
        <v>11844032.279999999</v>
      </c>
      <c r="E33" s="162">
        <v>14486346.85</v>
      </c>
      <c r="F33" s="161">
        <v>-2642314.5699999998</v>
      </c>
      <c r="G33" s="161">
        <v>-14486346.85</v>
      </c>
      <c r="I33" s="82">
        <f t="shared" si="0"/>
        <v>9</v>
      </c>
    </row>
    <row r="34" spans="1:9" customFormat="1" ht="15" customHeight="1">
      <c r="A34" s="176">
        <v>123121091000001</v>
      </c>
      <c r="B34" s="177" t="s">
        <v>59</v>
      </c>
      <c r="C34" s="161">
        <v>-11844032.279999999</v>
      </c>
      <c r="D34" s="161">
        <v>11844032.279999999</v>
      </c>
      <c r="E34" s="162">
        <v>14486346.85</v>
      </c>
      <c r="F34" s="161">
        <v>-2642314.5699999998</v>
      </c>
      <c r="G34" s="161">
        <v>-14486346.85</v>
      </c>
      <c r="I34" s="82">
        <f t="shared" si="0"/>
        <v>15</v>
      </c>
    </row>
    <row r="35" spans="1:9" customFormat="1" ht="15" customHeight="1">
      <c r="A35" s="176">
        <v>123121092</v>
      </c>
      <c r="B35" s="177" t="s">
        <v>56</v>
      </c>
      <c r="C35" s="161">
        <v>-293134.46999999997</v>
      </c>
      <c r="D35" s="161">
        <v>293134.46999999997</v>
      </c>
      <c r="E35" s="162">
        <v>283364.25</v>
      </c>
      <c r="F35" s="161">
        <v>9770.2199999999993</v>
      </c>
      <c r="G35" s="161">
        <v>-283364.25</v>
      </c>
      <c r="I35" s="82">
        <f t="shared" si="0"/>
        <v>9</v>
      </c>
    </row>
    <row r="36" spans="1:9" customFormat="1" ht="15" customHeight="1">
      <c r="A36" s="176">
        <v>123121092000001</v>
      </c>
      <c r="B36" s="177" t="s">
        <v>60</v>
      </c>
      <c r="C36" s="161">
        <v>-293134.46999999997</v>
      </c>
      <c r="D36" s="161">
        <v>293134.46999999997</v>
      </c>
      <c r="E36" s="162">
        <v>283364.25</v>
      </c>
      <c r="F36" s="161">
        <v>9770.2199999999993</v>
      </c>
      <c r="G36" s="161">
        <v>-283364.25</v>
      </c>
      <c r="I36" s="82">
        <f t="shared" si="0"/>
        <v>15</v>
      </c>
    </row>
    <row r="37" spans="1:9" customFormat="1" ht="15" customHeight="1">
      <c r="A37" s="176">
        <v>123122</v>
      </c>
      <c r="B37" s="177" t="s">
        <v>61</v>
      </c>
      <c r="C37" s="161">
        <v>456680.64</v>
      </c>
      <c r="D37" s="161">
        <v>284916.56</v>
      </c>
      <c r="E37" s="162">
        <v>210440.73</v>
      </c>
      <c r="F37" s="161">
        <v>74475.83</v>
      </c>
      <c r="G37" s="161">
        <v>531156.47</v>
      </c>
      <c r="I37" s="82">
        <f t="shared" si="0"/>
        <v>6</v>
      </c>
    </row>
    <row r="38" spans="1:9" customFormat="1" ht="15" customHeight="1">
      <c r="A38" s="176">
        <v>12312201</v>
      </c>
      <c r="B38" s="177" t="s">
        <v>53</v>
      </c>
      <c r="C38" s="161">
        <v>456680.64</v>
      </c>
      <c r="D38" s="161">
        <v>284916.56</v>
      </c>
      <c r="E38" s="162">
        <v>210440.73</v>
      </c>
      <c r="F38" s="161">
        <v>74475.83</v>
      </c>
      <c r="G38" s="161">
        <v>531156.47</v>
      </c>
      <c r="I38" s="82">
        <f t="shared" si="0"/>
        <v>8</v>
      </c>
    </row>
    <row r="39" spans="1:9" customFormat="1" ht="15" customHeight="1">
      <c r="A39" s="176">
        <v>123122012</v>
      </c>
      <c r="B39" s="177" t="s">
        <v>56</v>
      </c>
      <c r="C39" s="161">
        <v>456680.64</v>
      </c>
      <c r="D39" s="161">
        <v>284916.56</v>
      </c>
      <c r="E39" s="162">
        <v>210440.73</v>
      </c>
      <c r="F39" s="161">
        <v>74475.83</v>
      </c>
      <c r="G39" s="161">
        <v>531156.47</v>
      </c>
      <c r="I39" s="82">
        <f t="shared" si="0"/>
        <v>9</v>
      </c>
    </row>
    <row r="40" spans="1:9" customFormat="1" ht="15" customHeight="1">
      <c r="A40" s="176">
        <v>123122012000001</v>
      </c>
      <c r="B40" s="177" t="s">
        <v>57</v>
      </c>
      <c r="C40" s="161">
        <v>456680.64</v>
      </c>
      <c r="D40" s="161">
        <v>284916.56</v>
      </c>
      <c r="E40" s="162">
        <v>210440.73</v>
      </c>
      <c r="F40" s="161">
        <v>74475.83</v>
      </c>
      <c r="G40" s="161">
        <v>531156.47</v>
      </c>
      <c r="I40" s="82">
        <f t="shared" si="0"/>
        <v>15</v>
      </c>
    </row>
    <row r="41" spans="1:9" customFormat="1" ht="15" customHeight="1">
      <c r="A41" s="176">
        <v>1233</v>
      </c>
      <c r="B41" s="177" t="s">
        <v>62</v>
      </c>
      <c r="C41" s="161">
        <v>27383.23</v>
      </c>
      <c r="D41" s="161">
        <v>79209.289999999994</v>
      </c>
      <c r="E41" s="162">
        <v>38102.46</v>
      </c>
      <c r="F41" s="161">
        <v>41106.83</v>
      </c>
      <c r="G41" s="161">
        <v>68490.06</v>
      </c>
      <c r="I41" s="82">
        <f t="shared" si="0"/>
        <v>4</v>
      </c>
    </row>
    <row r="42" spans="1:9" customFormat="1" ht="15" customHeight="1">
      <c r="A42" s="176">
        <v>123321</v>
      </c>
      <c r="B42" s="177" t="s">
        <v>63</v>
      </c>
      <c r="C42" s="161">
        <v>27383.23</v>
      </c>
      <c r="D42" s="161">
        <v>79209.289999999994</v>
      </c>
      <c r="E42" s="162">
        <v>38102.46</v>
      </c>
      <c r="F42" s="161">
        <v>41106.83</v>
      </c>
      <c r="G42" s="161">
        <v>68490.06</v>
      </c>
      <c r="I42" s="82">
        <f t="shared" si="0"/>
        <v>6</v>
      </c>
    </row>
    <row r="43" spans="1:9" customFormat="1" ht="15" customHeight="1">
      <c r="A43" s="176">
        <v>12332101</v>
      </c>
      <c r="B43" s="177" t="s">
        <v>62</v>
      </c>
      <c r="C43" s="161">
        <v>27383.23</v>
      </c>
      <c r="D43" s="161">
        <v>79209.289999999994</v>
      </c>
      <c r="E43" s="162">
        <v>38102.46</v>
      </c>
      <c r="F43" s="161">
        <v>41106.83</v>
      </c>
      <c r="G43" s="161">
        <v>68490.06</v>
      </c>
      <c r="I43" s="82">
        <f t="shared" si="0"/>
        <v>8</v>
      </c>
    </row>
    <row r="44" spans="1:9" customFormat="1" ht="15" customHeight="1">
      <c r="A44" s="176">
        <v>123321011</v>
      </c>
      <c r="B44" s="177" t="s">
        <v>62</v>
      </c>
      <c r="C44" s="161">
        <v>28326.25</v>
      </c>
      <c r="D44" s="161">
        <v>78266.27</v>
      </c>
      <c r="E44" s="162">
        <v>36386.18</v>
      </c>
      <c r="F44" s="161">
        <v>41880.089999999997</v>
      </c>
      <c r="G44" s="161">
        <v>70206.34</v>
      </c>
      <c r="I44" s="82">
        <f t="shared" si="0"/>
        <v>9</v>
      </c>
    </row>
    <row r="45" spans="1:9" customFormat="1" ht="15" customHeight="1">
      <c r="A45" s="176">
        <v>123321011000001</v>
      </c>
      <c r="B45" s="177" t="s">
        <v>64</v>
      </c>
      <c r="C45" s="161">
        <v>1275.29</v>
      </c>
      <c r="D45" s="161">
        <v>2370.65</v>
      </c>
      <c r="E45" s="162">
        <v>1696.91</v>
      </c>
      <c r="F45" s="161">
        <v>673.74</v>
      </c>
      <c r="G45" s="161">
        <v>1949.03</v>
      </c>
      <c r="I45" s="82">
        <f t="shared" si="0"/>
        <v>15</v>
      </c>
    </row>
    <row r="46" spans="1:9" customFormat="1" ht="15" customHeight="1">
      <c r="A46" s="176">
        <v>123321011000002</v>
      </c>
      <c r="B46" s="177" t="s">
        <v>65</v>
      </c>
      <c r="C46" s="161">
        <v>27050.959999999999</v>
      </c>
      <c r="D46" s="161">
        <v>75895.62</v>
      </c>
      <c r="E46" s="162">
        <v>34689.269999999997</v>
      </c>
      <c r="F46" s="161">
        <v>41206.35</v>
      </c>
      <c r="G46" s="161">
        <v>68257.31</v>
      </c>
      <c r="I46" s="82">
        <f t="shared" si="0"/>
        <v>15</v>
      </c>
    </row>
    <row r="47" spans="1:9" customFormat="1" ht="15" customHeight="1">
      <c r="A47" s="176">
        <v>123321019</v>
      </c>
      <c r="B47" s="177" t="s">
        <v>518</v>
      </c>
      <c r="C47" s="161">
        <v>-943.02</v>
      </c>
      <c r="D47" s="161">
        <v>943.02</v>
      </c>
      <c r="E47" s="162">
        <v>1716.28</v>
      </c>
      <c r="F47" s="161">
        <v>-773.26</v>
      </c>
      <c r="G47" s="161">
        <v>-1716.28</v>
      </c>
      <c r="I47" s="82">
        <f t="shared" si="0"/>
        <v>9</v>
      </c>
    </row>
    <row r="48" spans="1:9" customFormat="1" ht="15" customHeight="1">
      <c r="A48" s="176">
        <v>123321019000001</v>
      </c>
      <c r="B48" s="177" t="s">
        <v>64</v>
      </c>
      <c r="C48" s="161">
        <v>-943.02</v>
      </c>
      <c r="D48" s="161">
        <v>943.02</v>
      </c>
      <c r="E48" s="162">
        <v>1608.36</v>
      </c>
      <c r="F48" s="161">
        <v>-665.34</v>
      </c>
      <c r="G48" s="161">
        <v>-1608.36</v>
      </c>
      <c r="I48" s="82">
        <f t="shared" si="0"/>
        <v>15</v>
      </c>
    </row>
    <row r="49" spans="1:9" customFormat="1" ht="15" customHeight="1">
      <c r="A49" s="176">
        <v>123321019000002</v>
      </c>
      <c r="B49" s="177" t="s">
        <v>65</v>
      </c>
      <c r="C49" s="161">
        <v>0</v>
      </c>
      <c r="D49" s="161">
        <v>0</v>
      </c>
      <c r="E49" s="162">
        <v>107.92</v>
      </c>
      <c r="F49" s="161">
        <v>-107.92</v>
      </c>
      <c r="G49" s="161">
        <v>-107.92</v>
      </c>
      <c r="I49" s="82">
        <f t="shared" si="0"/>
        <v>15</v>
      </c>
    </row>
    <row r="50" spans="1:9" customFormat="1" ht="15" customHeight="1">
      <c r="A50" s="176">
        <v>1234</v>
      </c>
      <c r="B50" s="177" t="s">
        <v>519</v>
      </c>
      <c r="C50" s="161">
        <v>19813.5</v>
      </c>
      <c r="D50" s="161">
        <v>0</v>
      </c>
      <c r="E50" s="162">
        <v>0</v>
      </c>
      <c r="F50" s="161">
        <v>0</v>
      </c>
      <c r="G50" s="161">
        <v>19813.5</v>
      </c>
      <c r="I50" s="82">
        <f t="shared" si="0"/>
        <v>4</v>
      </c>
    </row>
    <row r="51" spans="1:9" customFormat="1" ht="15" customHeight="1">
      <c r="A51" s="176">
        <v>12342</v>
      </c>
      <c r="B51" s="177" t="s">
        <v>520</v>
      </c>
      <c r="C51" s="161">
        <v>19813.5</v>
      </c>
      <c r="D51" s="161">
        <v>0</v>
      </c>
      <c r="E51" s="162">
        <v>0</v>
      </c>
      <c r="F51" s="161">
        <v>0</v>
      </c>
      <c r="G51" s="161">
        <v>19813.5</v>
      </c>
      <c r="I51" s="82">
        <f t="shared" si="0"/>
        <v>5</v>
      </c>
    </row>
    <row r="52" spans="1:9" customFormat="1" ht="15" customHeight="1">
      <c r="A52" s="176">
        <v>123421</v>
      </c>
      <c r="B52" s="177" t="s">
        <v>521</v>
      </c>
      <c r="C52" s="161">
        <v>19813.5</v>
      </c>
      <c r="D52" s="161">
        <v>0</v>
      </c>
      <c r="E52" s="162">
        <v>0</v>
      </c>
      <c r="F52" s="161">
        <v>0</v>
      </c>
      <c r="G52" s="161">
        <v>19813.5</v>
      </c>
      <c r="I52" s="82">
        <f t="shared" si="0"/>
        <v>6</v>
      </c>
    </row>
    <row r="53" spans="1:9" customFormat="1" ht="15" customHeight="1">
      <c r="A53" s="176">
        <v>12342101</v>
      </c>
      <c r="B53" s="177" t="s">
        <v>522</v>
      </c>
      <c r="C53" s="161">
        <v>19813.5</v>
      </c>
      <c r="D53" s="161">
        <v>0</v>
      </c>
      <c r="E53" s="162">
        <v>0</v>
      </c>
      <c r="F53" s="161">
        <v>0</v>
      </c>
      <c r="G53" s="161">
        <v>19813.5</v>
      </c>
      <c r="I53" s="82">
        <f t="shared" si="0"/>
        <v>8</v>
      </c>
    </row>
    <row r="54" spans="1:9" customFormat="1" ht="15" customHeight="1">
      <c r="A54" s="176">
        <v>123421011</v>
      </c>
      <c r="B54" s="177" t="s">
        <v>522</v>
      </c>
      <c r="C54" s="161">
        <v>19813.5</v>
      </c>
      <c r="D54" s="161">
        <v>0</v>
      </c>
      <c r="E54" s="162">
        <v>0</v>
      </c>
      <c r="F54" s="161">
        <v>0</v>
      </c>
      <c r="G54" s="161">
        <v>19813.5</v>
      </c>
      <c r="I54" s="82">
        <f t="shared" si="0"/>
        <v>9</v>
      </c>
    </row>
    <row r="55" spans="1:9" customFormat="1" ht="15" customHeight="1">
      <c r="A55" s="176">
        <v>123421011000001</v>
      </c>
      <c r="B55" s="177" t="s">
        <v>522</v>
      </c>
      <c r="C55" s="161">
        <v>19813.5</v>
      </c>
      <c r="D55" s="161">
        <v>0</v>
      </c>
      <c r="E55" s="162">
        <v>0</v>
      </c>
      <c r="F55" s="161">
        <v>0</v>
      </c>
      <c r="G55" s="161">
        <v>19813.5</v>
      </c>
      <c r="I55" s="82">
        <f t="shared" si="0"/>
        <v>15</v>
      </c>
    </row>
    <row r="56" spans="1:9" customFormat="1" ht="15" customHeight="1">
      <c r="A56" s="176">
        <v>126</v>
      </c>
      <c r="B56" s="177" t="s">
        <v>66</v>
      </c>
      <c r="C56" s="161">
        <v>1888970.97</v>
      </c>
      <c r="D56" s="161">
        <v>12636.68</v>
      </c>
      <c r="E56" s="162">
        <v>2478.87</v>
      </c>
      <c r="F56" s="161">
        <v>10157.81</v>
      </c>
      <c r="G56" s="161">
        <v>1899128.78</v>
      </c>
      <c r="I56" s="82">
        <f t="shared" si="0"/>
        <v>3</v>
      </c>
    </row>
    <row r="57" spans="1:9" customFormat="1" ht="15" customHeight="1">
      <c r="A57" s="176">
        <v>1261</v>
      </c>
      <c r="B57" s="177" t="s">
        <v>67</v>
      </c>
      <c r="C57" s="161">
        <v>1888970.97</v>
      </c>
      <c r="D57" s="161">
        <v>12636.68</v>
      </c>
      <c r="E57" s="162">
        <v>2478.87</v>
      </c>
      <c r="F57" s="161">
        <v>10157.81</v>
      </c>
      <c r="G57" s="161">
        <v>1899128.78</v>
      </c>
      <c r="I57" s="82">
        <f t="shared" si="0"/>
        <v>4</v>
      </c>
    </row>
    <row r="58" spans="1:9" customFormat="1" ht="15" customHeight="1">
      <c r="A58" s="176">
        <v>12611</v>
      </c>
      <c r="B58" s="177" t="s">
        <v>68</v>
      </c>
      <c r="C58" s="161">
        <v>1888970.97</v>
      </c>
      <c r="D58" s="161">
        <v>12636.68</v>
      </c>
      <c r="E58" s="162">
        <v>2478.87</v>
      </c>
      <c r="F58" s="161">
        <v>10157.81</v>
      </c>
      <c r="G58" s="161">
        <v>1899128.78</v>
      </c>
      <c r="I58" s="82">
        <f t="shared" si="0"/>
        <v>5</v>
      </c>
    </row>
    <row r="59" spans="1:9" customFormat="1" ht="15" customHeight="1">
      <c r="A59" s="176">
        <v>126119</v>
      </c>
      <c r="B59" s="177" t="s">
        <v>68</v>
      </c>
      <c r="C59" s="161">
        <v>1888970.97</v>
      </c>
      <c r="D59" s="161">
        <v>12636.68</v>
      </c>
      <c r="E59" s="162">
        <v>2478.87</v>
      </c>
      <c r="F59" s="161">
        <v>10157.81</v>
      </c>
      <c r="G59" s="161">
        <v>1899128.78</v>
      </c>
      <c r="I59" s="82">
        <f t="shared" si="0"/>
        <v>6</v>
      </c>
    </row>
    <row r="60" spans="1:9" customFormat="1" ht="15" customHeight="1">
      <c r="A60" s="176">
        <v>12611901</v>
      </c>
      <c r="B60" s="177" t="s">
        <v>69</v>
      </c>
      <c r="C60" s="161">
        <v>1631404.95</v>
      </c>
      <c r="D60" s="161">
        <v>9784.2199999999993</v>
      </c>
      <c r="E60" s="162">
        <v>0</v>
      </c>
      <c r="F60" s="161">
        <v>9784.2199999999993</v>
      </c>
      <c r="G60" s="161">
        <v>1641189.17</v>
      </c>
      <c r="I60" s="82">
        <f t="shared" si="0"/>
        <v>8</v>
      </c>
    </row>
    <row r="61" spans="1:9" customFormat="1" ht="15" customHeight="1">
      <c r="A61" s="176">
        <v>126119011</v>
      </c>
      <c r="B61" s="177" t="s">
        <v>70</v>
      </c>
      <c r="C61" s="161">
        <v>658098.5</v>
      </c>
      <c r="D61" s="161">
        <v>6167.13</v>
      </c>
      <c r="E61" s="162">
        <v>0</v>
      </c>
      <c r="F61" s="161">
        <v>6167.13</v>
      </c>
      <c r="G61" s="161">
        <v>664265.63</v>
      </c>
      <c r="I61" s="82">
        <f t="shared" si="0"/>
        <v>9</v>
      </c>
    </row>
    <row r="62" spans="1:9" customFormat="1" ht="15" customHeight="1">
      <c r="A62" s="176">
        <v>126119011000001</v>
      </c>
      <c r="B62" s="177" t="s">
        <v>71</v>
      </c>
      <c r="C62" s="161">
        <v>135972.19</v>
      </c>
      <c r="D62" s="161">
        <v>920.15</v>
      </c>
      <c r="E62" s="162">
        <v>0</v>
      </c>
      <c r="F62" s="161">
        <v>920.15</v>
      </c>
      <c r="G62" s="161">
        <v>136892.34</v>
      </c>
      <c r="I62" s="82">
        <f t="shared" si="0"/>
        <v>15</v>
      </c>
    </row>
    <row r="63" spans="1:9" customFormat="1" ht="15" customHeight="1">
      <c r="A63" s="176">
        <v>126119011000002</v>
      </c>
      <c r="B63" s="177" t="s">
        <v>72</v>
      </c>
      <c r="C63" s="161">
        <v>522126.31</v>
      </c>
      <c r="D63" s="161">
        <v>5246.98</v>
      </c>
      <c r="E63" s="162">
        <v>0</v>
      </c>
      <c r="F63" s="161">
        <v>5246.98</v>
      </c>
      <c r="G63" s="161">
        <v>527373.29</v>
      </c>
      <c r="I63" s="82">
        <f t="shared" si="0"/>
        <v>15</v>
      </c>
    </row>
    <row r="64" spans="1:9" customFormat="1" ht="15" customHeight="1">
      <c r="A64" s="176">
        <v>126119012</v>
      </c>
      <c r="B64" s="177" t="s">
        <v>73</v>
      </c>
      <c r="C64" s="161">
        <v>973306.45</v>
      </c>
      <c r="D64" s="161">
        <v>3617.09</v>
      </c>
      <c r="E64" s="162">
        <v>0</v>
      </c>
      <c r="F64" s="161">
        <v>3617.09</v>
      </c>
      <c r="G64" s="161">
        <v>976923.54</v>
      </c>
      <c r="I64" s="82">
        <f t="shared" si="0"/>
        <v>9</v>
      </c>
    </row>
    <row r="65" spans="1:9" customFormat="1" ht="15" customHeight="1">
      <c r="A65" s="176">
        <v>126119012000001</v>
      </c>
      <c r="B65" s="177" t="s">
        <v>501</v>
      </c>
      <c r="C65" s="161">
        <v>973306.45</v>
      </c>
      <c r="D65" s="161">
        <v>3617.09</v>
      </c>
      <c r="E65" s="162">
        <v>0</v>
      </c>
      <c r="F65" s="161">
        <v>3617.09</v>
      </c>
      <c r="G65" s="161">
        <v>976923.54</v>
      </c>
      <c r="I65" s="82">
        <f t="shared" si="0"/>
        <v>15</v>
      </c>
    </row>
    <row r="66" spans="1:9" customFormat="1" ht="15" customHeight="1">
      <c r="A66" s="176">
        <v>12611902</v>
      </c>
      <c r="B66" s="177" t="s">
        <v>74</v>
      </c>
      <c r="C66" s="161">
        <v>55413.81</v>
      </c>
      <c r="D66" s="161">
        <v>613.42999999999995</v>
      </c>
      <c r="E66" s="162">
        <v>0</v>
      </c>
      <c r="F66" s="161">
        <v>613.42999999999995</v>
      </c>
      <c r="G66" s="161">
        <v>56027.24</v>
      </c>
      <c r="I66" s="82">
        <f t="shared" ref="I66:I129" si="1">LEN(A66)</f>
        <v>8</v>
      </c>
    </row>
    <row r="67" spans="1:9" customFormat="1" ht="15" customHeight="1">
      <c r="A67" s="176">
        <v>126119021</v>
      </c>
      <c r="B67" s="177" t="s">
        <v>75</v>
      </c>
      <c r="C67" s="161">
        <v>55413.81</v>
      </c>
      <c r="D67" s="161">
        <v>613.42999999999995</v>
      </c>
      <c r="E67" s="162">
        <v>0</v>
      </c>
      <c r="F67" s="161">
        <v>613.42999999999995</v>
      </c>
      <c r="G67" s="161">
        <v>56027.24</v>
      </c>
      <c r="I67" s="82">
        <f t="shared" si="1"/>
        <v>9</v>
      </c>
    </row>
    <row r="68" spans="1:9" customFormat="1" ht="15" customHeight="1">
      <c r="A68" s="176">
        <v>126119021000001</v>
      </c>
      <c r="B68" s="177" t="s">
        <v>75</v>
      </c>
      <c r="C68" s="161">
        <v>55413.81</v>
      </c>
      <c r="D68" s="161">
        <v>613.42999999999995</v>
      </c>
      <c r="E68" s="162">
        <v>0</v>
      </c>
      <c r="F68" s="161">
        <v>613.42999999999995</v>
      </c>
      <c r="G68" s="161">
        <v>56027.24</v>
      </c>
      <c r="I68" s="82">
        <f t="shared" si="1"/>
        <v>15</v>
      </c>
    </row>
    <row r="69" spans="1:9" customFormat="1" ht="15" customHeight="1">
      <c r="A69" s="176">
        <v>12611904</v>
      </c>
      <c r="B69" s="177" t="s">
        <v>76</v>
      </c>
      <c r="C69" s="161">
        <v>2478.87</v>
      </c>
      <c r="D69" s="161">
        <v>2239.0300000000002</v>
      </c>
      <c r="E69" s="162">
        <v>2478.87</v>
      </c>
      <c r="F69" s="161">
        <v>-239.84</v>
      </c>
      <c r="G69" s="161">
        <v>2239.0300000000002</v>
      </c>
      <c r="I69" s="82">
        <f t="shared" si="1"/>
        <v>8</v>
      </c>
    </row>
    <row r="70" spans="1:9" customFormat="1" ht="15" customHeight="1">
      <c r="A70" s="176">
        <v>126119041</v>
      </c>
      <c r="B70" s="177" t="s">
        <v>76</v>
      </c>
      <c r="C70" s="161">
        <v>2478.87</v>
      </c>
      <c r="D70" s="161">
        <v>2239.0300000000002</v>
      </c>
      <c r="E70" s="162">
        <v>2478.87</v>
      </c>
      <c r="F70" s="161">
        <v>-239.84</v>
      </c>
      <c r="G70" s="161">
        <v>2239.0300000000002</v>
      </c>
      <c r="I70" s="82">
        <f t="shared" si="1"/>
        <v>9</v>
      </c>
    </row>
    <row r="71" spans="1:9" customFormat="1" ht="15" customHeight="1">
      <c r="A71" s="176">
        <v>126119041000001</v>
      </c>
      <c r="B71" s="177" t="s">
        <v>77</v>
      </c>
      <c r="C71" s="161">
        <v>441.44</v>
      </c>
      <c r="D71" s="161">
        <v>398.73</v>
      </c>
      <c r="E71" s="162">
        <v>441.44</v>
      </c>
      <c r="F71" s="161">
        <v>-42.71</v>
      </c>
      <c r="G71" s="161">
        <v>398.73</v>
      </c>
      <c r="I71" s="82">
        <f t="shared" si="1"/>
        <v>15</v>
      </c>
    </row>
    <row r="72" spans="1:9" customFormat="1" ht="15" customHeight="1">
      <c r="A72" s="176">
        <v>126119041000002</v>
      </c>
      <c r="B72" s="177" t="s">
        <v>78</v>
      </c>
      <c r="C72" s="161">
        <v>2037.43</v>
      </c>
      <c r="D72" s="161">
        <v>1840.3</v>
      </c>
      <c r="E72" s="162">
        <v>2037.43</v>
      </c>
      <c r="F72" s="161">
        <v>-197.13</v>
      </c>
      <c r="G72" s="161">
        <v>1840.3</v>
      </c>
      <c r="I72" s="82">
        <f t="shared" si="1"/>
        <v>15</v>
      </c>
    </row>
    <row r="73" spans="1:9" customFormat="1" ht="15" customHeight="1">
      <c r="A73" s="176">
        <v>12611908</v>
      </c>
      <c r="B73" s="177" t="s">
        <v>79</v>
      </c>
      <c r="C73" s="161">
        <v>199673.34</v>
      </c>
      <c r="D73" s="161">
        <v>0</v>
      </c>
      <c r="E73" s="162">
        <v>0</v>
      </c>
      <c r="F73" s="161">
        <v>0</v>
      </c>
      <c r="G73" s="161">
        <v>199673.34</v>
      </c>
      <c r="I73" s="82">
        <f t="shared" si="1"/>
        <v>8</v>
      </c>
    </row>
    <row r="74" spans="1:9" customFormat="1" ht="15" customHeight="1">
      <c r="A74" s="176">
        <v>126119088</v>
      </c>
      <c r="B74" s="177" t="s">
        <v>79</v>
      </c>
      <c r="C74" s="161">
        <v>199673.34</v>
      </c>
      <c r="D74" s="161">
        <v>0</v>
      </c>
      <c r="E74" s="162">
        <v>0</v>
      </c>
      <c r="F74" s="161">
        <v>0</v>
      </c>
      <c r="G74" s="161">
        <v>199673.34</v>
      </c>
      <c r="I74" s="82">
        <f t="shared" si="1"/>
        <v>9</v>
      </c>
    </row>
    <row r="75" spans="1:9" customFormat="1" ht="15" customHeight="1">
      <c r="A75" s="176">
        <v>126119088000001</v>
      </c>
      <c r="B75" s="177" t="s">
        <v>80</v>
      </c>
      <c r="C75" s="161">
        <v>146426.99</v>
      </c>
      <c r="D75" s="161">
        <v>0</v>
      </c>
      <c r="E75" s="162">
        <v>0</v>
      </c>
      <c r="F75" s="161">
        <v>0</v>
      </c>
      <c r="G75" s="161">
        <v>146426.99</v>
      </c>
      <c r="I75" s="82">
        <f t="shared" si="1"/>
        <v>15</v>
      </c>
    </row>
    <row r="76" spans="1:9" customFormat="1" ht="15" customHeight="1">
      <c r="A76" s="176">
        <v>126119088000002</v>
      </c>
      <c r="B76" s="177" t="s">
        <v>81</v>
      </c>
      <c r="C76" s="161">
        <v>53246.35</v>
      </c>
      <c r="D76" s="161">
        <v>0</v>
      </c>
      <c r="E76" s="162">
        <v>0</v>
      </c>
      <c r="F76" s="161">
        <v>0</v>
      </c>
      <c r="G76" s="161">
        <v>53246.35</v>
      </c>
      <c r="I76" s="82">
        <f t="shared" si="1"/>
        <v>15</v>
      </c>
    </row>
    <row r="77" spans="1:9" customFormat="1" ht="15" customHeight="1">
      <c r="A77" s="176">
        <v>127</v>
      </c>
      <c r="B77" s="177" t="s">
        <v>82</v>
      </c>
      <c r="C77" s="161">
        <v>533556.49</v>
      </c>
      <c r="D77" s="161">
        <v>266518.09000000003</v>
      </c>
      <c r="E77" s="162">
        <v>246325.24</v>
      </c>
      <c r="F77" s="161">
        <v>20192.849999999999</v>
      </c>
      <c r="G77" s="161">
        <v>553749.34</v>
      </c>
      <c r="I77" s="82">
        <f t="shared" si="1"/>
        <v>3</v>
      </c>
    </row>
    <row r="78" spans="1:9" customFormat="1" ht="15" customHeight="1">
      <c r="A78" s="176">
        <v>1278</v>
      </c>
      <c r="B78" s="177" t="s">
        <v>83</v>
      </c>
      <c r="C78" s="161">
        <v>533556.49</v>
      </c>
      <c r="D78" s="161">
        <v>266518.09000000003</v>
      </c>
      <c r="E78" s="162">
        <v>246325.24</v>
      </c>
      <c r="F78" s="161">
        <v>20192.849999999999</v>
      </c>
      <c r="G78" s="161">
        <v>553749.34</v>
      </c>
      <c r="I78" s="82">
        <f t="shared" si="1"/>
        <v>4</v>
      </c>
    </row>
    <row r="79" spans="1:9" customFormat="1" ht="15" customHeight="1">
      <c r="A79" s="176">
        <v>12781</v>
      </c>
      <c r="B79" s="177" t="s">
        <v>84</v>
      </c>
      <c r="C79" s="161">
        <v>533556.49</v>
      </c>
      <c r="D79" s="161">
        <v>266518.09000000003</v>
      </c>
      <c r="E79" s="162">
        <v>246325.24</v>
      </c>
      <c r="F79" s="161">
        <v>20192.849999999999</v>
      </c>
      <c r="G79" s="161">
        <v>553749.34</v>
      </c>
      <c r="I79" s="82">
        <f t="shared" si="1"/>
        <v>5</v>
      </c>
    </row>
    <row r="80" spans="1:9" customFormat="1" ht="15" customHeight="1">
      <c r="A80" s="176">
        <v>127819</v>
      </c>
      <c r="B80" s="177" t="s">
        <v>84</v>
      </c>
      <c r="C80" s="161">
        <v>533556.49</v>
      </c>
      <c r="D80" s="161">
        <v>266518.09000000003</v>
      </c>
      <c r="E80" s="162">
        <v>246325.24</v>
      </c>
      <c r="F80" s="161">
        <v>20192.849999999999</v>
      </c>
      <c r="G80" s="161">
        <v>553749.34</v>
      </c>
      <c r="I80" s="82">
        <f t="shared" si="1"/>
        <v>6</v>
      </c>
    </row>
    <row r="81" spans="1:9" customFormat="1" ht="15" customHeight="1">
      <c r="A81" s="176">
        <v>12781901</v>
      </c>
      <c r="B81" s="177" t="s">
        <v>85</v>
      </c>
      <c r="C81" s="161">
        <v>533556.49</v>
      </c>
      <c r="D81" s="161">
        <v>266518.09000000003</v>
      </c>
      <c r="E81" s="162">
        <v>246325.24</v>
      </c>
      <c r="F81" s="161">
        <v>20192.849999999999</v>
      </c>
      <c r="G81" s="161">
        <v>553749.34</v>
      </c>
      <c r="I81" s="82">
        <f t="shared" si="1"/>
        <v>8</v>
      </c>
    </row>
    <row r="82" spans="1:9" customFormat="1" ht="15" customHeight="1">
      <c r="A82" s="176">
        <v>127819015</v>
      </c>
      <c r="B82" s="177" t="s">
        <v>86</v>
      </c>
      <c r="C82" s="161">
        <v>533556.49</v>
      </c>
      <c r="D82" s="161">
        <v>266518.09000000003</v>
      </c>
      <c r="E82" s="162">
        <v>246325.24</v>
      </c>
      <c r="F82" s="161">
        <v>20192.849999999999</v>
      </c>
      <c r="G82" s="161">
        <v>553749.34</v>
      </c>
      <c r="I82" s="82">
        <f t="shared" si="1"/>
        <v>9</v>
      </c>
    </row>
    <row r="83" spans="1:9" customFormat="1" ht="15" customHeight="1">
      <c r="A83" s="176">
        <v>127819015000001</v>
      </c>
      <c r="B83" s="177" t="s">
        <v>87</v>
      </c>
      <c r="C83" s="161">
        <v>0</v>
      </c>
      <c r="D83" s="161">
        <v>208279.16</v>
      </c>
      <c r="E83" s="162">
        <v>208279.16</v>
      </c>
      <c r="F83" s="161">
        <v>0</v>
      </c>
      <c r="G83" s="161">
        <v>0</v>
      </c>
      <c r="I83" s="82">
        <f t="shared" si="1"/>
        <v>15</v>
      </c>
    </row>
    <row r="84" spans="1:9" customFormat="1" ht="15" customHeight="1">
      <c r="A84" s="176">
        <v>127819015000003</v>
      </c>
      <c r="B84" s="177" t="s">
        <v>88</v>
      </c>
      <c r="C84" s="161">
        <v>5441.76</v>
      </c>
      <c r="D84" s="161">
        <v>58238.93</v>
      </c>
      <c r="E84" s="162">
        <v>20482.900000000001</v>
      </c>
      <c r="F84" s="161">
        <v>37756.03</v>
      </c>
      <c r="G84" s="161">
        <v>43197.79</v>
      </c>
      <c r="I84" s="82">
        <f t="shared" si="1"/>
        <v>15</v>
      </c>
    </row>
    <row r="85" spans="1:9" customFormat="1" ht="15" customHeight="1">
      <c r="A85" s="176">
        <v>127819015000004</v>
      </c>
      <c r="B85" s="177" t="s">
        <v>89</v>
      </c>
      <c r="C85" s="161">
        <v>269743.03999999998</v>
      </c>
      <c r="D85" s="161">
        <v>0</v>
      </c>
      <c r="E85" s="162">
        <v>4191.51</v>
      </c>
      <c r="F85" s="161">
        <v>-4191.51</v>
      </c>
      <c r="G85" s="161">
        <v>265551.53000000003</v>
      </c>
      <c r="I85" s="82">
        <f t="shared" si="1"/>
        <v>15</v>
      </c>
    </row>
    <row r="86" spans="1:9" customFormat="1" ht="15" customHeight="1">
      <c r="A86" s="176">
        <v>127819015000005</v>
      </c>
      <c r="B86" s="177" t="s">
        <v>90</v>
      </c>
      <c r="C86" s="161">
        <v>258371.69</v>
      </c>
      <c r="D86" s="161">
        <v>0</v>
      </c>
      <c r="E86" s="162">
        <v>13371.67</v>
      </c>
      <c r="F86" s="161">
        <v>-13371.67</v>
      </c>
      <c r="G86" s="161">
        <v>245000.02</v>
      </c>
      <c r="I86" s="82">
        <f t="shared" si="1"/>
        <v>15</v>
      </c>
    </row>
    <row r="87" spans="1:9" customFormat="1" ht="15" customHeight="1">
      <c r="A87" s="176">
        <v>128</v>
      </c>
      <c r="B87" s="177" t="s">
        <v>94</v>
      </c>
      <c r="C87" s="161">
        <v>42201.36</v>
      </c>
      <c r="D87" s="161">
        <v>10804.3</v>
      </c>
      <c r="E87" s="162">
        <v>31995.91</v>
      </c>
      <c r="F87" s="161">
        <v>-21191.61</v>
      </c>
      <c r="G87" s="161">
        <v>21009.75</v>
      </c>
      <c r="I87" s="82">
        <f t="shared" si="1"/>
        <v>3</v>
      </c>
    </row>
    <row r="88" spans="1:9" customFormat="1" ht="15" customHeight="1">
      <c r="A88" s="176">
        <v>1281</v>
      </c>
      <c r="B88" s="177" t="s">
        <v>95</v>
      </c>
      <c r="C88" s="161">
        <v>42201.36</v>
      </c>
      <c r="D88" s="161">
        <v>10804.3</v>
      </c>
      <c r="E88" s="162">
        <v>31995.91</v>
      </c>
      <c r="F88" s="161">
        <v>-21191.61</v>
      </c>
      <c r="G88" s="161">
        <v>21009.75</v>
      </c>
      <c r="I88" s="82">
        <f t="shared" si="1"/>
        <v>4</v>
      </c>
    </row>
    <row r="89" spans="1:9" customFormat="1" ht="15" customHeight="1">
      <c r="A89" s="176">
        <v>12811</v>
      </c>
      <c r="B89" s="177" t="s">
        <v>12</v>
      </c>
      <c r="C89" s="161">
        <v>42201.36</v>
      </c>
      <c r="D89" s="161">
        <v>10804.3</v>
      </c>
      <c r="E89" s="162">
        <v>31995.91</v>
      </c>
      <c r="F89" s="161">
        <v>-21191.61</v>
      </c>
      <c r="G89" s="161">
        <v>21009.75</v>
      </c>
      <c r="I89" s="82">
        <f t="shared" si="1"/>
        <v>5</v>
      </c>
    </row>
    <row r="90" spans="1:9" customFormat="1" ht="15" customHeight="1">
      <c r="A90" s="176">
        <v>128119</v>
      </c>
      <c r="B90" s="177" t="s">
        <v>12</v>
      </c>
      <c r="C90" s="161">
        <v>42201.36</v>
      </c>
      <c r="D90" s="161">
        <v>10804.3</v>
      </c>
      <c r="E90" s="162">
        <v>31995.91</v>
      </c>
      <c r="F90" s="161">
        <v>-21191.61</v>
      </c>
      <c r="G90" s="161">
        <v>21009.75</v>
      </c>
      <c r="I90" s="82">
        <f t="shared" si="1"/>
        <v>6</v>
      </c>
    </row>
    <row r="91" spans="1:9" customFormat="1" ht="15" customHeight="1">
      <c r="A91" s="176">
        <v>12811901</v>
      </c>
      <c r="B91" s="177" t="s">
        <v>95</v>
      </c>
      <c r="C91" s="161">
        <v>42201.36</v>
      </c>
      <c r="D91" s="161">
        <v>10804.3</v>
      </c>
      <c r="E91" s="162">
        <v>31995.91</v>
      </c>
      <c r="F91" s="161">
        <v>-21191.61</v>
      </c>
      <c r="G91" s="161">
        <v>21009.75</v>
      </c>
      <c r="I91" s="82">
        <f t="shared" si="1"/>
        <v>8</v>
      </c>
    </row>
    <row r="92" spans="1:9" customFormat="1" ht="15" customHeight="1">
      <c r="A92" s="176">
        <v>128119011</v>
      </c>
      <c r="B92" s="177" t="s">
        <v>95</v>
      </c>
      <c r="C92" s="161">
        <v>42201.36</v>
      </c>
      <c r="D92" s="161">
        <v>10804.3</v>
      </c>
      <c r="E92" s="162">
        <v>31995.91</v>
      </c>
      <c r="F92" s="161">
        <v>-21191.61</v>
      </c>
      <c r="G92" s="161">
        <v>21009.75</v>
      </c>
      <c r="I92" s="82">
        <f t="shared" si="1"/>
        <v>9</v>
      </c>
    </row>
    <row r="93" spans="1:9" customFormat="1" ht="15" customHeight="1">
      <c r="A93" s="176">
        <v>128119011000001</v>
      </c>
      <c r="B93" s="177" t="s">
        <v>96</v>
      </c>
      <c r="C93" s="161">
        <v>42201.36</v>
      </c>
      <c r="D93" s="161">
        <v>10804.3</v>
      </c>
      <c r="E93" s="162">
        <v>31995.91</v>
      </c>
      <c r="F93" s="161">
        <v>-21191.61</v>
      </c>
      <c r="G93" s="161">
        <v>21009.75</v>
      </c>
      <c r="I93" s="82">
        <f t="shared" si="1"/>
        <v>15</v>
      </c>
    </row>
    <row r="94" spans="1:9" customFormat="1" ht="15" customHeight="1">
      <c r="A94" s="176">
        <v>13</v>
      </c>
      <c r="B94" s="177" t="s">
        <v>97</v>
      </c>
      <c r="C94" s="161">
        <v>86566285.439999998</v>
      </c>
      <c r="D94" s="161">
        <v>22394144.670000002</v>
      </c>
      <c r="E94" s="162">
        <v>19860370.120000001</v>
      </c>
      <c r="F94" s="161">
        <v>2533774.5499999998</v>
      </c>
      <c r="G94" s="161">
        <v>89100059.989999995</v>
      </c>
      <c r="I94" s="82">
        <f t="shared" si="1"/>
        <v>2</v>
      </c>
    </row>
    <row r="95" spans="1:9" customFormat="1" ht="15" customHeight="1">
      <c r="A95" s="176">
        <v>131</v>
      </c>
      <c r="B95" s="177" t="s">
        <v>98</v>
      </c>
      <c r="C95" s="161">
        <v>85997728.900000006</v>
      </c>
      <c r="D95" s="161">
        <v>22394144.670000002</v>
      </c>
      <c r="E95" s="162">
        <v>19827229.18</v>
      </c>
      <c r="F95" s="161">
        <v>2566915.4900000002</v>
      </c>
      <c r="G95" s="161">
        <v>88564644.390000001</v>
      </c>
      <c r="I95" s="82">
        <f t="shared" si="1"/>
        <v>3</v>
      </c>
    </row>
    <row r="96" spans="1:9" customFormat="1" ht="15" customHeight="1">
      <c r="A96" s="176">
        <v>1311</v>
      </c>
      <c r="B96" s="177" t="s">
        <v>99</v>
      </c>
      <c r="C96" s="161">
        <v>15420008.92</v>
      </c>
      <c r="D96" s="161">
        <v>546430.65</v>
      </c>
      <c r="E96" s="162">
        <v>353069.19</v>
      </c>
      <c r="F96" s="161">
        <v>193361.46</v>
      </c>
      <c r="G96" s="161">
        <v>15613370.380000001</v>
      </c>
      <c r="I96" s="82">
        <f t="shared" si="1"/>
        <v>4</v>
      </c>
    </row>
    <row r="97" spans="1:9" customFormat="1" ht="15" customHeight="1">
      <c r="A97" s="176">
        <v>13112</v>
      </c>
      <c r="B97" s="177" t="s">
        <v>100</v>
      </c>
      <c r="C97" s="161">
        <v>15420008.92</v>
      </c>
      <c r="D97" s="161">
        <v>546430.65</v>
      </c>
      <c r="E97" s="162">
        <v>353069.19</v>
      </c>
      <c r="F97" s="161">
        <v>193361.46</v>
      </c>
      <c r="G97" s="161">
        <v>15613370.380000001</v>
      </c>
      <c r="I97" s="82">
        <f t="shared" si="1"/>
        <v>5</v>
      </c>
    </row>
    <row r="98" spans="1:9" customFormat="1" ht="15" customHeight="1">
      <c r="A98" s="176">
        <v>131129</v>
      </c>
      <c r="B98" s="177" t="s">
        <v>46</v>
      </c>
      <c r="C98" s="161">
        <v>15420008.92</v>
      </c>
      <c r="D98" s="161">
        <v>546430.65</v>
      </c>
      <c r="E98" s="162">
        <v>353069.19</v>
      </c>
      <c r="F98" s="161">
        <v>193361.46</v>
      </c>
      <c r="G98" s="161">
        <v>15613370.380000001</v>
      </c>
      <c r="I98" s="82">
        <f t="shared" si="1"/>
        <v>6</v>
      </c>
    </row>
    <row r="99" spans="1:9" customFormat="1" ht="15" customHeight="1">
      <c r="A99" s="176">
        <v>131129011000001</v>
      </c>
      <c r="B99" s="177" t="s">
        <v>101</v>
      </c>
      <c r="C99" s="161">
        <v>14748379.619999999</v>
      </c>
      <c r="D99" s="161">
        <v>103932.65</v>
      </c>
      <c r="E99" s="162">
        <v>0</v>
      </c>
      <c r="F99" s="161">
        <v>103932.65</v>
      </c>
      <c r="G99" s="161">
        <v>14852312.27</v>
      </c>
      <c r="I99" s="82">
        <f t="shared" si="1"/>
        <v>15</v>
      </c>
    </row>
    <row r="100" spans="1:9" customFormat="1" ht="15" customHeight="1">
      <c r="A100" s="176">
        <v>131129012000001</v>
      </c>
      <c r="B100" s="177" t="s">
        <v>102</v>
      </c>
      <c r="C100" s="161">
        <v>671629.3</v>
      </c>
      <c r="D100" s="161">
        <v>442498</v>
      </c>
      <c r="E100" s="162">
        <v>353069.19</v>
      </c>
      <c r="F100" s="161">
        <v>89428.81</v>
      </c>
      <c r="G100" s="161">
        <v>761058.11</v>
      </c>
      <c r="I100" s="82">
        <f t="shared" si="1"/>
        <v>15</v>
      </c>
    </row>
    <row r="101" spans="1:9" customFormat="1" ht="15" customHeight="1">
      <c r="A101" s="176">
        <v>1312</v>
      </c>
      <c r="B101" s="177" t="s">
        <v>43</v>
      </c>
      <c r="C101" s="161">
        <v>55381839.799999997</v>
      </c>
      <c r="D101" s="161">
        <v>5659009.5899999999</v>
      </c>
      <c r="E101" s="162">
        <v>4316332.45</v>
      </c>
      <c r="F101" s="161">
        <v>1342677.14</v>
      </c>
      <c r="G101" s="161">
        <v>56724516.939999998</v>
      </c>
      <c r="I101" s="82">
        <f t="shared" si="1"/>
        <v>4</v>
      </c>
    </row>
    <row r="102" spans="1:9" customFormat="1" ht="15" customHeight="1">
      <c r="A102" s="176">
        <v>13122</v>
      </c>
      <c r="B102" s="177" t="s">
        <v>100</v>
      </c>
      <c r="C102" s="161">
        <v>55381839.799999997</v>
      </c>
      <c r="D102" s="161">
        <v>5659009.5899999999</v>
      </c>
      <c r="E102" s="162">
        <v>4316332.45</v>
      </c>
      <c r="F102" s="161">
        <v>1342677.14</v>
      </c>
      <c r="G102" s="161">
        <v>56724516.939999998</v>
      </c>
      <c r="I102" s="82">
        <f t="shared" si="1"/>
        <v>5</v>
      </c>
    </row>
    <row r="103" spans="1:9" customFormat="1" ht="15" customHeight="1">
      <c r="A103" s="176">
        <v>131229</v>
      </c>
      <c r="B103" s="177" t="s">
        <v>100</v>
      </c>
      <c r="C103" s="161">
        <v>55381839.799999997</v>
      </c>
      <c r="D103" s="161">
        <v>5659009.5899999999</v>
      </c>
      <c r="E103" s="162">
        <v>4316332.45</v>
      </c>
      <c r="F103" s="161">
        <v>1342677.14</v>
      </c>
      <c r="G103" s="161">
        <v>56724516.939999998</v>
      </c>
      <c r="I103" s="82">
        <f t="shared" si="1"/>
        <v>6</v>
      </c>
    </row>
    <row r="104" spans="1:9" customFormat="1" ht="15" customHeight="1">
      <c r="A104" s="176">
        <v>13122901</v>
      </c>
      <c r="B104" s="177" t="s">
        <v>47</v>
      </c>
      <c r="C104" s="161">
        <v>55381839.799999997</v>
      </c>
      <c r="D104" s="161">
        <v>5659009.5899999999</v>
      </c>
      <c r="E104" s="162">
        <v>4316332.45</v>
      </c>
      <c r="F104" s="161">
        <v>1342677.14</v>
      </c>
      <c r="G104" s="161">
        <v>56724516.939999998</v>
      </c>
      <c r="I104" s="82">
        <f t="shared" si="1"/>
        <v>8</v>
      </c>
    </row>
    <row r="105" spans="1:9" customFormat="1" ht="15" customHeight="1">
      <c r="A105" s="176">
        <v>131229011</v>
      </c>
      <c r="B105" s="177" t="s">
        <v>40</v>
      </c>
      <c r="C105" s="161">
        <v>51496019.93</v>
      </c>
      <c r="D105" s="161">
        <v>438851.72</v>
      </c>
      <c r="E105" s="162">
        <v>46136.03</v>
      </c>
      <c r="F105" s="161">
        <v>392715.69</v>
      </c>
      <c r="G105" s="161">
        <v>51888735.619999997</v>
      </c>
      <c r="I105" s="82">
        <f t="shared" si="1"/>
        <v>9</v>
      </c>
    </row>
    <row r="106" spans="1:9" customFormat="1" ht="15" customHeight="1">
      <c r="A106" s="176">
        <v>131229011000002</v>
      </c>
      <c r="B106" s="177" t="s">
        <v>101</v>
      </c>
      <c r="C106" s="161">
        <v>51496019.93</v>
      </c>
      <c r="D106" s="161">
        <v>438851.72</v>
      </c>
      <c r="E106" s="162">
        <v>46136.03</v>
      </c>
      <c r="F106" s="161">
        <v>392715.69</v>
      </c>
      <c r="G106" s="161">
        <v>51888735.619999997</v>
      </c>
      <c r="I106" s="82">
        <f t="shared" si="1"/>
        <v>15</v>
      </c>
    </row>
    <row r="107" spans="1:9" customFormat="1" ht="15" customHeight="1">
      <c r="A107" s="176">
        <v>131229012</v>
      </c>
      <c r="B107" s="177" t="s">
        <v>42</v>
      </c>
      <c r="C107" s="161">
        <v>3885819.87</v>
      </c>
      <c r="D107" s="161">
        <v>5220157.87</v>
      </c>
      <c r="E107" s="162">
        <v>4270196.42</v>
      </c>
      <c r="F107" s="161">
        <v>949961.45</v>
      </c>
      <c r="G107" s="161">
        <v>4835781.32</v>
      </c>
      <c r="I107" s="82">
        <f t="shared" si="1"/>
        <v>9</v>
      </c>
    </row>
    <row r="108" spans="1:9" customFormat="1" ht="15" customHeight="1">
      <c r="A108" s="176">
        <v>131229012000002</v>
      </c>
      <c r="B108" s="177" t="s">
        <v>102</v>
      </c>
      <c r="C108" s="161">
        <v>3885819.87</v>
      </c>
      <c r="D108" s="161">
        <v>5220157.87</v>
      </c>
      <c r="E108" s="162">
        <v>4270196.42</v>
      </c>
      <c r="F108" s="161">
        <v>949961.45</v>
      </c>
      <c r="G108" s="161">
        <v>4835781.32</v>
      </c>
      <c r="I108" s="82">
        <f t="shared" si="1"/>
        <v>15</v>
      </c>
    </row>
    <row r="109" spans="1:9" customFormat="1" ht="15" customHeight="1">
      <c r="A109" s="176">
        <v>1316</v>
      </c>
      <c r="B109" s="177" t="s">
        <v>103</v>
      </c>
      <c r="C109" s="161">
        <v>15157827.539999999</v>
      </c>
      <c r="D109" s="161">
        <v>16188704.43</v>
      </c>
      <c r="E109" s="162">
        <v>15157827.539999999</v>
      </c>
      <c r="F109" s="161">
        <v>1030876.89</v>
      </c>
      <c r="G109" s="161">
        <v>16188704.43</v>
      </c>
      <c r="I109" s="82">
        <f t="shared" si="1"/>
        <v>4</v>
      </c>
    </row>
    <row r="110" spans="1:9" customFormat="1" ht="15" customHeight="1">
      <c r="A110" s="176">
        <v>13161</v>
      </c>
      <c r="B110" s="177" t="s">
        <v>104</v>
      </c>
      <c r="C110" s="161">
        <v>15157827.539999999</v>
      </c>
      <c r="D110" s="161">
        <v>16188704.43</v>
      </c>
      <c r="E110" s="162">
        <v>15157827.539999999</v>
      </c>
      <c r="F110" s="161">
        <v>1030876.89</v>
      </c>
      <c r="G110" s="161">
        <v>16188704.43</v>
      </c>
      <c r="I110" s="82">
        <f t="shared" si="1"/>
        <v>5</v>
      </c>
    </row>
    <row r="111" spans="1:9" customFormat="1" ht="15" customHeight="1">
      <c r="A111" s="176">
        <v>131618</v>
      </c>
      <c r="B111" s="177" t="s">
        <v>105</v>
      </c>
      <c r="C111" s="161">
        <v>7700303.3700000001</v>
      </c>
      <c r="D111" s="161">
        <v>8782795.8699999992</v>
      </c>
      <c r="E111" s="162">
        <v>7700303.3700000001</v>
      </c>
      <c r="F111" s="161">
        <v>1082492.5</v>
      </c>
      <c r="G111" s="161">
        <v>8782795.8699999992</v>
      </c>
      <c r="I111" s="82">
        <f t="shared" si="1"/>
        <v>6</v>
      </c>
    </row>
    <row r="112" spans="1:9" customFormat="1" ht="15" customHeight="1">
      <c r="A112" s="176">
        <v>13161801</v>
      </c>
      <c r="B112" s="177" t="s">
        <v>105</v>
      </c>
      <c r="C112" s="161">
        <v>7700303.3700000001</v>
      </c>
      <c r="D112" s="161">
        <v>8782795.8699999992</v>
      </c>
      <c r="E112" s="162">
        <v>7700303.3700000001</v>
      </c>
      <c r="F112" s="161">
        <v>1082492.5</v>
      </c>
      <c r="G112" s="161">
        <v>8782795.8699999992</v>
      </c>
      <c r="I112" s="82">
        <f t="shared" si="1"/>
        <v>8</v>
      </c>
    </row>
    <row r="113" spans="1:9" customFormat="1" ht="15" customHeight="1">
      <c r="A113" s="176">
        <v>131618011</v>
      </c>
      <c r="B113" s="177" t="s">
        <v>106</v>
      </c>
      <c r="C113" s="161">
        <v>5661987.7699999996</v>
      </c>
      <c r="D113" s="161">
        <v>6457938.1399999997</v>
      </c>
      <c r="E113" s="162">
        <v>5661987.7699999996</v>
      </c>
      <c r="F113" s="161">
        <v>795950.37</v>
      </c>
      <c r="G113" s="161">
        <v>6457938.1399999997</v>
      </c>
      <c r="I113" s="82">
        <f t="shared" si="1"/>
        <v>9</v>
      </c>
    </row>
    <row r="114" spans="1:9" customFormat="1" ht="15" customHeight="1">
      <c r="A114" s="176">
        <v>131618011000001</v>
      </c>
      <c r="B114" s="177" t="s">
        <v>107</v>
      </c>
      <c r="C114" s="161">
        <v>5661987.7699999996</v>
      </c>
      <c r="D114" s="161">
        <v>6457938.1399999997</v>
      </c>
      <c r="E114" s="162">
        <v>5661987.7699999996</v>
      </c>
      <c r="F114" s="161">
        <v>795950.37</v>
      </c>
      <c r="G114" s="161">
        <v>6457938.1399999997</v>
      </c>
      <c r="I114" s="82">
        <f t="shared" si="1"/>
        <v>15</v>
      </c>
    </row>
    <row r="115" spans="1:9" customFormat="1" ht="15" customHeight="1">
      <c r="A115" s="176">
        <v>131618012</v>
      </c>
      <c r="B115" s="177" t="s">
        <v>108</v>
      </c>
      <c r="C115" s="161">
        <v>2038315.6</v>
      </c>
      <c r="D115" s="161">
        <v>2324857.73</v>
      </c>
      <c r="E115" s="162">
        <v>2038315.6</v>
      </c>
      <c r="F115" s="161">
        <v>286542.13</v>
      </c>
      <c r="G115" s="161">
        <v>2324857.73</v>
      </c>
      <c r="I115" s="82">
        <f t="shared" si="1"/>
        <v>9</v>
      </c>
    </row>
    <row r="116" spans="1:9" customFormat="1" ht="15" customHeight="1">
      <c r="A116" s="176">
        <v>131618012000001</v>
      </c>
      <c r="B116" s="177" t="s">
        <v>109</v>
      </c>
      <c r="C116" s="161">
        <v>2038315.6</v>
      </c>
      <c r="D116" s="161">
        <v>2324857.73</v>
      </c>
      <c r="E116" s="162">
        <v>2038315.6</v>
      </c>
      <c r="F116" s="161">
        <v>286542.13</v>
      </c>
      <c r="G116" s="161">
        <v>2324857.73</v>
      </c>
      <c r="I116" s="82">
        <f t="shared" si="1"/>
        <v>15</v>
      </c>
    </row>
    <row r="117" spans="1:9" customFormat="1" ht="15" customHeight="1">
      <c r="A117" s="176">
        <v>131619</v>
      </c>
      <c r="B117" s="177" t="s">
        <v>104</v>
      </c>
      <c r="C117" s="161">
        <v>7457524.1699999999</v>
      </c>
      <c r="D117" s="161">
        <v>7405908.5599999996</v>
      </c>
      <c r="E117" s="162">
        <v>7457524.1699999999</v>
      </c>
      <c r="F117" s="161">
        <v>-51615.61</v>
      </c>
      <c r="G117" s="161">
        <v>7405908.5599999996</v>
      </c>
      <c r="I117" s="82">
        <f t="shared" si="1"/>
        <v>6</v>
      </c>
    </row>
    <row r="118" spans="1:9" customFormat="1" ht="15" customHeight="1">
      <c r="A118" s="176">
        <v>13161901</v>
      </c>
      <c r="B118" s="177" t="s">
        <v>110</v>
      </c>
      <c r="C118" s="161">
        <v>7457524.1699999999</v>
      </c>
      <c r="D118" s="161">
        <v>7405908.5599999996</v>
      </c>
      <c r="E118" s="162">
        <v>7457524.1699999999</v>
      </c>
      <c r="F118" s="161">
        <v>-51615.61</v>
      </c>
      <c r="G118" s="161">
        <v>7405908.5599999996</v>
      </c>
      <c r="I118" s="82">
        <f t="shared" si="1"/>
        <v>8</v>
      </c>
    </row>
    <row r="119" spans="1:9" customFormat="1" ht="15" customHeight="1">
      <c r="A119" s="176">
        <v>131619011</v>
      </c>
      <c r="B119" s="177" t="s">
        <v>111</v>
      </c>
      <c r="C119" s="161">
        <v>5483473.6500000004</v>
      </c>
      <c r="D119" s="161">
        <v>5445521</v>
      </c>
      <c r="E119" s="162">
        <v>5483473.6500000004</v>
      </c>
      <c r="F119" s="161">
        <v>-37952.65</v>
      </c>
      <c r="G119" s="161">
        <v>5445521</v>
      </c>
      <c r="I119" s="82">
        <f t="shared" si="1"/>
        <v>9</v>
      </c>
    </row>
    <row r="120" spans="1:9" customFormat="1" ht="15" customHeight="1">
      <c r="A120" s="176">
        <v>131619011000001</v>
      </c>
      <c r="B120" s="177" t="s">
        <v>112</v>
      </c>
      <c r="C120" s="161">
        <v>5483473.6500000004</v>
      </c>
      <c r="D120" s="161">
        <v>5445521</v>
      </c>
      <c r="E120" s="162">
        <v>5483473.6500000004</v>
      </c>
      <c r="F120" s="161">
        <v>-37952.65</v>
      </c>
      <c r="G120" s="161">
        <v>5445521</v>
      </c>
      <c r="I120" s="82">
        <f t="shared" si="1"/>
        <v>15</v>
      </c>
    </row>
    <row r="121" spans="1:9" customFormat="1" ht="15" customHeight="1">
      <c r="A121" s="176">
        <v>131619012</v>
      </c>
      <c r="B121" s="177" t="s">
        <v>113</v>
      </c>
      <c r="C121" s="161">
        <v>1974050.52</v>
      </c>
      <c r="D121" s="161">
        <v>1960387.56</v>
      </c>
      <c r="E121" s="162">
        <v>1974050.52</v>
      </c>
      <c r="F121" s="161">
        <v>-13662.96</v>
      </c>
      <c r="G121" s="161">
        <v>1960387.56</v>
      </c>
      <c r="I121" s="82">
        <f t="shared" si="1"/>
        <v>9</v>
      </c>
    </row>
    <row r="122" spans="1:9" customFormat="1" ht="15" customHeight="1">
      <c r="A122" s="176">
        <v>131619012000001</v>
      </c>
      <c r="B122" s="177" t="s">
        <v>114</v>
      </c>
      <c r="C122" s="161">
        <v>1974050.52</v>
      </c>
      <c r="D122" s="161">
        <v>1960387.56</v>
      </c>
      <c r="E122" s="162">
        <v>1974050.52</v>
      </c>
      <c r="F122" s="161">
        <v>-13662.96</v>
      </c>
      <c r="G122" s="161">
        <v>1960387.56</v>
      </c>
      <c r="I122" s="82">
        <f t="shared" si="1"/>
        <v>15</v>
      </c>
    </row>
    <row r="123" spans="1:9" customFormat="1" ht="15" customHeight="1">
      <c r="A123" s="176">
        <v>1317</v>
      </c>
      <c r="B123" s="177" t="s">
        <v>115</v>
      </c>
      <c r="C123" s="161">
        <v>38052.639999999999</v>
      </c>
      <c r="D123" s="161">
        <v>0</v>
      </c>
      <c r="E123" s="162">
        <v>0</v>
      </c>
      <c r="F123" s="161">
        <v>0</v>
      </c>
      <c r="G123" s="161">
        <v>38052.639999999999</v>
      </c>
      <c r="I123" s="82">
        <f t="shared" si="1"/>
        <v>4</v>
      </c>
    </row>
    <row r="124" spans="1:9" customFormat="1" ht="15" customHeight="1">
      <c r="A124" s="176">
        <v>13171</v>
      </c>
      <c r="B124" s="177" t="s">
        <v>115</v>
      </c>
      <c r="C124" s="161">
        <v>38052.639999999999</v>
      </c>
      <c r="D124" s="161">
        <v>0</v>
      </c>
      <c r="E124" s="162">
        <v>0</v>
      </c>
      <c r="F124" s="161">
        <v>0</v>
      </c>
      <c r="G124" s="161">
        <v>38052.639999999999</v>
      </c>
      <c r="I124" s="82">
        <f t="shared" si="1"/>
        <v>5</v>
      </c>
    </row>
    <row r="125" spans="1:9" customFormat="1" ht="15" customHeight="1">
      <c r="A125" s="176">
        <v>131719</v>
      </c>
      <c r="B125" s="177" t="s">
        <v>115</v>
      </c>
      <c r="C125" s="161">
        <v>38052.639999999999</v>
      </c>
      <c r="D125" s="161">
        <v>0</v>
      </c>
      <c r="E125" s="162">
        <v>0</v>
      </c>
      <c r="F125" s="161">
        <v>0</v>
      </c>
      <c r="G125" s="161">
        <v>38052.639999999999</v>
      </c>
      <c r="I125" s="82">
        <f t="shared" si="1"/>
        <v>6</v>
      </c>
    </row>
    <row r="126" spans="1:9" customFormat="1" ht="15" customHeight="1">
      <c r="A126" s="176">
        <v>13171901</v>
      </c>
      <c r="B126" s="177" t="s">
        <v>115</v>
      </c>
      <c r="C126" s="161">
        <v>38052.639999999999</v>
      </c>
      <c r="D126" s="161">
        <v>0</v>
      </c>
      <c r="E126" s="162">
        <v>0</v>
      </c>
      <c r="F126" s="161">
        <v>0</v>
      </c>
      <c r="G126" s="161">
        <v>38052.639999999999</v>
      </c>
      <c r="I126" s="82">
        <f t="shared" si="1"/>
        <v>8</v>
      </c>
    </row>
    <row r="127" spans="1:9" customFormat="1" ht="15" customHeight="1">
      <c r="A127" s="176">
        <v>131719013</v>
      </c>
      <c r="B127" s="177" t="s">
        <v>116</v>
      </c>
      <c r="C127" s="161">
        <v>38052.639999999999</v>
      </c>
      <c r="D127" s="161">
        <v>0</v>
      </c>
      <c r="E127" s="162">
        <v>0</v>
      </c>
      <c r="F127" s="161">
        <v>0</v>
      </c>
      <c r="G127" s="161">
        <v>38052.639999999999</v>
      </c>
      <c r="I127" s="82">
        <f t="shared" si="1"/>
        <v>9</v>
      </c>
    </row>
    <row r="128" spans="1:9" customFormat="1" ht="15" customHeight="1">
      <c r="A128" s="176">
        <v>131719013000001</v>
      </c>
      <c r="B128" s="177" t="s">
        <v>117</v>
      </c>
      <c r="C128" s="161">
        <v>38052.639999999999</v>
      </c>
      <c r="D128" s="161">
        <v>0</v>
      </c>
      <c r="E128" s="162">
        <v>0</v>
      </c>
      <c r="F128" s="161">
        <v>0</v>
      </c>
      <c r="G128" s="161">
        <v>38052.639999999999</v>
      </c>
      <c r="I128" s="82">
        <f t="shared" si="1"/>
        <v>15</v>
      </c>
    </row>
    <row r="129" spans="1:9" customFormat="1" ht="15" customHeight="1">
      <c r="A129" s="176">
        <v>133</v>
      </c>
      <c r="B129" s="177" t="s">
        <v>118</v>
      </c>
      <c r="C129" s="161">
        <v>12168.63</v>
      </c>
      <c r="D129" s="161">
        <v>0</v>
      </c>
      <c r="E129" s="162">
        <v>816.81</v>
      </c>
      <c r="F129" s="161">
        <v>-816.81</v>
      </c>
      <c r="G129" s="161">
        <v>11351.82</v>
      </c>
      <c r="I129" s="82">
        <f t="shared" si="1"/>
        <v>3</v>
      </c>
    </row>
    <row r="130" spans="1:9" customFormat="1" ht="15" customHeight="1">
      <c r="A130" s="176">
        <v>1332</v>
      </c>
      <c r="B130" s="177" t="s">
        <v>119</v>
      </c>
      <c r="C130" s="161">
        <v>12168.63</v>
      </c>
      <c r="D130" s="161">
        <v>0</v>
      </c>
      <c r="E130" s="162">
        <v>816.81</v>
      </c>
      <c r="F130" s="161">
        <v>-816.81</v>
      </c>
      <c r="G130" s="161">
        <v>11351.82</v>
      </c>
      <c r="I130" s="82">
        <f t="shared" ref="I130:I193" si="2">LEN(A130)</f>
        <v>4</v>
      </c>
    </row>
    <row r="131" spans="1:9" customFormat="1" ht="15" customHeight="1">
      <c r="A131" s="176">
        <v>13321</v>
      </c>
      <c r="B131" s="177" t="s">
        <v>120</v>
      </c>
      <c r="C131" s="161">
        <v>8214.9500000000007</v>
      </c>
      <c r="D131" s="161">
        <v>0</v>
      </c>
      <c r="E131" s="162">
        <v>461.64</v>
      </c>
      <c r="F131" s="161">
        <v>-461.64</v>
      </c>
      <c r="G131" s="161">
        <v>7753.31</v>
      </c>
      <c r="I131" s="82">
        <f t="shared" si="2"/>
        <v>5</v>
      </c>
    </row>
    <row r="132" spans="1:9" customFormat="1" ht="15" customHeight="1">
      <c r="A132" s="176">
        <v>133219</v>
      </c>
      <c r="B132" s="177" t="s">
        <v>120</v>
      </c>
      <c r="C132" s="161">
        <v>8214.9500000000007</v>
      </c>
      <c r="D132" s="161">
        <v>0</v>
      </c>
      <c r="E132" s="162">
        <v>461.64</v>
      </c>
      <c r="F132" s="161">
        <v>-461.64</v>
      </c>
      <c r="G132" s="161">
        <v>7753.31</v>
      </c>
      <c r="I132" s="82">
        <f t="shared" si="2"/>
        <v>6</v>
      </c>
    </row>
    <row r="133" spans="1:9" customFormat="1" ht="15" customHeight="1">
      <c r="A133" s="176">
        <v>13321901</v>
      </c>
      <c r="B133" s="177" t="s">
        <v>121</v>
      </c>
      <c r="C133" s="161">
        <v>95578.6</v>
      </c>
      <c r="D133" s="161">
        <v>0</v>
      </c>
      <c r="E133" s="162">
        <v>0</v>
      </c>
      <c r="F133" s="161">
        <v>0</v>
      </c>
      <c r="G133" s="161">
        <v>95578.6</v>
      </c>
      <c r="I133" s="82">
        <f t="shared" si="2"/>
        <v>8</v>
      </c>
    </row>
    <row r="134" spans="1:9" customFormat="1" ht="15" customHeight="1">
      <c r="A134" s="176">
        <v>133219012</v>
      </c>
      <c r="B134" s="177" t="s">
        <v>122</v>
      </c>
      <c r="C134" s="161">
        <v>95578.6</v>
      </c>
      <c r="D134" s="161">
        <v>0</v>
      </c>
      <c r="E134" s="162">
        <v>0</v>
      </c>
      <c r="F134" s="161">
        <v>0</v>
      </c>
      <c r="G134" s="161">
        <v>95578.6</v>
      </c>
      <c r="I134" s="82">
        <f t="shared" si="2"/>
        <v>9</v>
      </c>
    </row>
    <row r="135" spans="1:9" customFormat="1" ht="15" customHeight="1">
      <c r="A135" s="176">
        <v>133219012000001</v>
      </c>
      <c r="B135" s="177" t="s">
        <v>123</v>
      </c>
      <c r="C135" s="161">
        <v>95578.6</v>
      </c>
      <c r="D135" s="161">
        <v>0</v>
      </c>
      <c r="E135" s="162">
        <v>0</v>
      </c>
      <c r="F135" s="161">
        <v>0</v>
      </c>
      <c r="G135" s="161">
        <v>95578.6</v>
      </c>
      <c r="I135" s="82">
        <f t="shared" si="2"/>
        <v>15</v>
      </c>
    </row>
    <row r="136" spans="1:9" customFormat="1" ht="15" customHeight="1">
      <c r="A136" s="176">
        <v>13321903</v>
      </c>
      <c r="B136" s="177" t="s">
        <v>124</v>
      </c>
      <c r="C136" s="161">
        <v>-87363.65</v>
      </c>
      <c r="D136" s="161">
        <v>0</v>
      </c>
      <c r="E136" s="162">
        <v>461.64</v>
      </c>
      <c r="F136" s="161">
        <v>-461.64</v>
      </c>
      <c r="G136" s="161">
        <v>-87825.29</v>
      </c>
      <c r="I136" s="82">
        <f t="shared" si="2"/>
        <v>8</v>
      </c>
    </row>
    <row r="137" spans="1:9" customFormat="1" ht="15" customHeight="1">
      <c r="A137" s="176">
        <v>133219032</v>
      </c>
      <c r="B137" s="177" t="s">
        <v>122</v>
      </c>
      <c r="C137" s="161">
        <v>-87363.65</v>
      </c>
      <c r="D137" s="161">
        <v>0</v>
      </c>
      <c r="E137" s="162">
        <v>461.64</v>
      </c>
      <c r="F137" s="161">
        <v>-461.64</v>
      </c>
      <c r="G137" s="161">
        <v>-87825.29</v>
      </c>
      <c r="I137" s="82">
        <f t="shared" si="2"/>
        <v>9</v>
      </c>
    </row>
    <row r="138" spans="1:9" customFormat="1" ht="15" customHeight="1">
      <c r="A138" s="176">
        <v>133219032000001</v>
      </c>
      <c r="B138" s="177" t="s">
        <v>124</v>
      </c>
      <c r="C138" s="161">
        <v>-87363.65</v>
      </c>
      <c r="D138" s="161">
        <v>0</v>
      </c>
      <c r="E138" s="162">
        <v>461.64</v>
      </c>
      <c r="F138" s="161">
        <v>-461.64</v>
      </c>
      <c r="G138" s="161">
        <v>-87825.29</v>
      </c>
      <c r="I138" s="82">
        <f t="shared" si="2"/>
        <v>15</v>
      </c>
    </row>
    <row r="139" spans="1:9" customFormat="1" ht="15" customHeight="1">
      <c r="A139" s="176">
        <v>13322</v>
      </c>
      <c r="B139" s="177" t="s">
        <v>125</v>
      </c>
      <c r="C139" s="161">
        <v>3953.68</v>
      </c>
      <c r="D139" s="161">
        <v>0</v>
      </c>
      <c r="E139" s="162">
        <v>355.17</v>
      </c>
      <c r="F139" s="161">
        <v>-355.17</v>
      </c>
      <c r="G139" s="161">
        <v>3598.51</v>
      </c>
      <c r="I139" s="82">
        <f t="shared" si="2"/>
        <v>5</v>
      </c>
    </row>
    <row r="140" spans="1:9" customFormat="1" ht="15" customHeight="1">
      <c r="A140" s="176">
        <v>133229</v>
      </c>
      <c r="B140" s="177" t="s">
        <v>125</v>
      </c>
      <c r="C140" s="161">
        <v>3953.68</v>
      </c>
      <c r="D140" s="161">
        <v>0</v>
      </c>
      <c r="E140" s="162">
        <v>355.17</v>
      </c>
      <c r="F140" s="161">
        <v>-355.17</v>
      </c>
      <c r="G140" s="161">
        <v>3598.51</v>
      </c>
      <c r="I140" s="82">
        <f t="shared" si="2"/>
        <v>6</v>
      </c>
    </row>
    <row r="141" spans="1:9" customFormat="1" ht="15" customHeight="1">
      <c r="A141" s="176">
        <v>13322901</v>
      </c>
      <c r="B141" s="177" t="s">
        <v>121</v>
      </c>
      <c r="C141" s="161">
        <v>1116084.06</v>
      </c>
      <c r="D141" s="161">
        <v>0</v>
      </c>
      <c r="E141" s="162">
        <v>0</v>
      </c>
      <c r="F141" s="161">
        <v>0</v>
      </c>
      <c r="G141" s="161">
        <v>1116084.06</v>
      </c>
      <c r="I141" s="82">
        <f t="shared" si="2"/>
        <v>8</v>
      </c>
    </row>
    <row r="142" spans="1:9" customFormat="1" ht="15" customHeight="1">
      <c r="A142" s="176">
        <v>133229011</v>
      </c>
      <c r="B142" s="177" t="s">
        <v>119</v>
      </c>
      <c r="C142" s="161">
        <v>141828.04</v>
      </c>
      <c r="D142" s="161">
        <v>0</v>
      </c>
      <c r="E142" s="162">
        <v>0</v>
      </c>
      <c r="F142" s="161">
        <v>0</v>
      </c>
      <c r="G142" s="161">
        <v>141828.04</v>
      </c>
      <c r="I142" s="82">
        <f t="shared" si="2"/>
        <v>9</v>
      </c>
    </row>
    <row r="143" spans="1:9" customFormat="1" ht="15" customHeight="1">
      <c r="A143" s="176">
        <v>133229011000001</v>
      </c>
      <c r="B143" s="177" t="s">
        <v>126</v>
      </c>
      <c r="C143" s="161">
        <v>141828.04</v>
      </c>
      <c r="D143" s="161">
        <v>0</v>
      </c>
      <c r="E143" s="162">
        <v>0</v>
      </c>
      <c r="F143" s="161">
        <v>0</v>
      </c>
      <c r="G143" s="161">
        <v>141828.04</v>
      </c>
      <c r="I143" s="82">
        <f t="shared" si="2"/>
        <v>15</v>
      </c>
    </row>
    <row r="144" spans="1:9" customFormat="1" ht="15" customHeight="1">
      <c r="A144" s="176">
        <v>133229012</v>
      </c>
      <c r="B144" s="177" t="s">
        <v>122</v>
      </c>
      <c r="C144" s="161">
        <v>94855.5</v>
      </c>
      <c r="D144" s="161">
        <v>0</v>
      </c>
      <c r="E144" s="162">
        <v>0</v>
      </c>
      <c r="F144" s="161">
        <v>0</v>
      </c>
      <c r="G144" s="161">
        <v>94855.5</v>
      </c>
      <c r="I144" s="82">
        <f t="shared" si="2"/>
        <v>9</v>
      </c>
    </row>
    <row r="145" spans="1:9" customFormat="1" ht="15" customHeight="1">
      <c r="A145" s="176">
        <v>133229012000001</v>
      </c>
      <c r="B145" s="177" t="s">
        <v>123</v>
      </c>
      <c r="C145" s="161">
        <v>94855.5</v>
      </c>
      <c r="D145" s="161">
        <v>0</v>
      </c>
      <c r="E145" s="162">
        <v>0</v>
      </c>
      <c r="F145" s="161">
        <v>0</v>
      </c>
      <c r="G145" s="161">
        <v>94855.5</v>
      </c>
      <c r="I145" s="82">
        <f t="shared" si="2"/>
        <v>15</v>
      </c>
    </row>
    <row r="146" spans="1:9" customFormat="1" ht="15" customHeight="1">
      <c r="A146" s="176">
        <v>133229013</v>
      </c>
      <c r="B146" s="177" t="s">
        <v>127</v>
      </c>
      <c r="C146" s="161">
        <v>612029.47</v>
      </c>
      <c r="D146" s="161">
        <v>0</v>
      </c>
      <c r="E146" s="162">
        <v>0</v>
      </c>
      <c r="F146" s="161">
        <v>0</v>
      </c>
      <c r="G146" s="161">
        <v>612029.47</v>
      </c>
      <c r="I146" s="82">
        <f t="shared" si="2"/>
        <v>9</v>
      </c>
    </row>
    <row r="147" spans="1:9" customFormat="1" ht="15" customHeight="1">
      <c r="A147" s="176">
        <v>133229013000001</v>
      </c>
      <c r="B147" s="177" t="s">
        <v>127</v>
      </c>
      <c r="C147" s="161">
        <v>612029.47</v>
      </c>
      <c r="D147" s="161">
        <v>0</v>
      </c>
      <c r="E147" s="162">
        <v>0</v>
      </c>
      <c r="F147" s="161">
        <v>0</v>
      </c>
      <c r="G147" s="161">
        <v>612029.47</v>
      </c>
      <c r="I147" s="82">
        <f t="shared" si="2"/>
        <v>15</v>
      </c>
    </row>
    <row r="148" spans="1:9" customFormat="1" ht="15" customHeight="1">
      <c r="A148" s="176">
        <v>133229014</v>
      </c>
      <c r="B148" s="177" t="s">
        <v>128</v>
      </c>
      <c r="C148" s="161">
        <v>267371.05</v>
      </c>
      <c r="D148" s="161">
        <v>0</v>
      </c>
      <c r="E148" s="162">
        <v>0</v>
      </c>
      <c r="F148" s="161">
        <v>0</v>
      </c>
      <c r="G148" s="161">
        <v>267371.05</v>
      </c>
      <c r="I148" s="82">
        <f t="shared" si="2"/>
        <v>9</v>
      </c>
    </row>
    <row r="149" spans="1:9" customFormat="1" ht="15" customHeight="1">
      <c r="A149" s="176">
        <v>133229014000001</v>
      </c>
      <c r="B149" s="177" t="s">
        <v>129</v>
      </c>
      <c r="C149" s="161">
        <v>267371.05</v>
      </c>
      <c r="D149" s="161">
        <v>0</v>
      </c>
      <c r="E149" s="162">
        <v>0</v>
      </c>
      <c r="F149" s="161">
        <v>0</v>
      </c>
      <c r="G149" s="161">
        <v>267371.05</v>
      </c>
      <c r="I149" s="82">
        <f t="shared" si="2"/>
        <v>15</v>
      </c>
    </row>
    <row r="150" spans="1:9" customFormat="1" ht="15" customHeight="1">
      <c r="A150" s="176">
        <v>13322903</v>
      </c>
      <c r="B150" s="177" t="s">
        <v>124</v>
      </c>
      <c r="C150" s="161">
        <v>-1112130.3799999999</v>
      </c>
      <c r="D150" s="161">
        <v>0</v>
      </c>
      <c r="E150" s="162">
        <v>355.17</v>
      </c>
      <c r="F150" s="161">
        <v>-355.17</v>
      </c>
      <c r="G150" s="161">
        <v>-1112485.55</v>
      </c>
      <c r="I150" s="82">
        <f t="shared" si="2"/>
        <v>8</v>
      </c>
    </row>
    <row r="151" spans="1:9" customFormat="1" ht="15" customHeight="1">
      <c r="A151" s="176">
        <v>133229031</v>
      </c>
      <c r="B151" s="177" t="s">
        <v>119</v>
      </c>
      <c r="C151" s="161">
        <v>-139727.57</v>
      </c>
      <c r="D151" s="161">
        <v>0</v>
      </c>
      <c r="E151" s="162">
        <v>156.27000000000001</v>
      </c>
      <c r="F151" s="161">
        <v>-156.27000000000001</v>
      </c>
      <c r="G151" s="161">
        <v>-139883.84</v>
      </c>
      <c r="I151" s="82">
        <f t="shared" si="2"/>
        <v>9</v>
      </c>
    </row>
    <row r="152" spans="1:9" customFormat="1" ht="15" customHeight="1">
      <c r="A152" s="176">
        <v>133229031000001</v>
      </c>
      <c r="B152" s="177" t="s">
        <v>124</v>
      </c>
      <c r="C152" s="161">
        <v>-139727.57</v>
      </c>
      <c r="D152" s="161">
        <v>0</v>
      </c>
      <c r="E152" s="162">
        <v>156.27000000000001</v>
      </c>
      <c r="F152" s="161">
        <v>-156.27000000000001</v>
      </c>
      <c r="G152" s="161">
        <v>-139883.84</v>
      </c>
      <c r="I152" s="82">
        <f t="shared" si="2"/>
        <v>15</v>
      </c>
    </row>
    <row r="153" spans="1:9" customFormat="1" ht="15" customHeight="1">
      <c r="A153" s="176">
        <v>133229032</v>
      </c>
      <c r="B153" s="177" t="s">
        <v>122</v>
      </c>
      <c r="C153" s="161">
        <v>-94450.65</v>
      </c>
      <c r="D153" s="161">
        <v>0</v>
      </c>
      <c r="E153" s="162">
        <v>21.32</v>
      </c>
      <c r="F153" s="161">
        <v>-21.32</v>
      </c>
      <c r="G153" s="161">
        <v>-94471.97</v>
      </c>
      <c r="I153" s="82">
        <f t="shared" si="2"/>
        <v>9</v>
      </c>
    </row>
    <row r="154" spans="1:9" customFormat="1" ht="15" customHeight="1">
      <c r="A154" s="176">
        <v>133229032000001</v>
      </c>
      <c r="B154" s="177" t="s">
        <v>124</v>
      </c>
      <c r="C154" s="161">
        <v>-94450.65</v>
      </c>
      <c r="D154" s="161">
        <v>0</v>
      </c>
      <c r="E154" s="162">
        <v>21.32</v>
      </c>
      <c r="F154" s="161">
        <v>-21.32</v>
      </c>
      <c r="G154" s="161">
        <v>-94471.97</v>
      </c>
      <c r="I154" s="82">
        <f t="shared" si="2"/>
        <v>15</v>
      </c>
    </row>
    <row r="155" spans="1:9" customFormat="1" ht="15" customHeight="1">
      <c r="A155" s="176">
        <v>133229033</v>
      </c>
      <c r="B155" s="177" t="s">
        <v>127</v>
      </c>
      <c r="C155" s="161">
        <v>-610581.11</v>
      </c>
      <c r="D155" s="161">
        <v>0</v>
      </c>
      <c r="E155" s="162">
        <v>177.58</v>
      </c>
      <c r="F155" s="161">
        <v>-177.58</v>
      </c>
      <c r="G155" s="161">
        <v>-610758.68999999994</v>
      </c>
      <c r="I155" s="82">
        <f t="shared" si="2"/>
        <v>9</v>
      </c>
    </row>
    <row r="156" spans="1:9" customFormat="1" ht="15" customHeight="1">
      <c r="A156" s="176">
        <v>133229033000001</v>
      </c>
      <c r="B156" s="177" t="s">
        <v>124</v>
      </c>
      <c r="C156" s="161">
        <v>-610581.11</v>
      </c>
      <c r="D156" s="161">
        <v>0</v>
      </c>
      <c r="E156" s="162">
        <v>177.58</v>
      </c>
      <c r="F156" s="161">
        <v>-177.58</v>
      </c>
      <c r="G156" s="161">
        <v>-610758.68999999994</v>
      </c>
      <c r="I156" s="82">
        <f t="shared" si="2"/>
        <v>15</v>
      </c>
    </row>
    <row r="157" spans="1:9" customFormat="1" ht="15" customHeight="1">
      <c r="A157" s="176">
        <v>133229034</v>
      </c>
      <c r="B157" s="177" t="s">
        <v>128</v>
      </c>
      <c r="C157" s="161">
        <v>-267371.05</v>
      </c>
      <c r="D157" s="161">
        <v>0</v>
      </c>
      <c r="E157" s="162">
        <v>0</v>
      </c>
      <c r="F157" s="161">
        <v>0</v>
      </c>
      <c r="G157" s="161">
        <v>-267371.05</v>
      </c>
      <c r="I157" s="82">
        <f t="shared" si="2"/>
        <v>9</v>
      </c>
    </row>
    <row r="158" spans="1:9" customFormat="1" ht="15" customHeight="1">
      <c r="A158" s="176">
        <v>133229034000001</v>
      </c>
      <c r="B158" s="177" t="s">
        <v>124</v>
      </c>
      <c r="C158" s="161">
        <v>-267371.05</v>
      </c>
      <c r="D158" s="161">
        <v>0</v>
      </c>
      <c r="E158" s="162">
        <v>0</v>
      </c>
      <c r="F158" s="161">
        <v>0</v>
      </c>
      <c r="G158" s="161">
        <v>-267371.05</v>
      </c>
      <c r="I158" s="82">
        <f t="shared" si="2"/>
        <v>15</v>
      </c>
    </row>
    <row r="159" spans="1:9" customFormat="1" ht="15" customHeight="1">
      <c r="A159" s="176">
        <v>134</v>
      </c>
      <c r="B159" s="177" t="s">
        <v>130</v>
      </c>
      <c r="C159" s="161">
        <v>556387.91</v>
      </c>
      <c r="D159" s="161">
        <v>0</v>
      </c>
      <c r="E159" s="162">
        <v>32324.13</v>
      </c>
      <c r="F159" s="161">
        <v>-32324.13</v>
      </c>
      <c r="G159" s="161">
        <v>524063.78</v>
      </c>
      <c r="I159" s="82">
        <f t="shared" si="2"/>
        <v>3</v>
      </c>
    </row>
    <row r="160" spans="1:9" customFormat="1" ht="15" customHeight="1">
      <c r="A160" s="176">
        <v>1341</v>
      </c>
      <c r="B160" s="177" t="s">
        <v>131</v>
      </c>
      <c r="C160" s="161">
        <v>556387.91</v>
      </c>
      <c r="D160" s="161">
        <v>0</v>
      </c>
      <c r="E160" s="162">
        <v>32324.13</v>
      </c>
      <c r="F160" s="161">
        <v>-32324.13</v>
      </c>
      <c r="G160" s="161">
        <v>524063.78</v>
      </c>
      <c r="I160" s="82">
        <f t="shared" si="2"/>
        <v>4</v>
      </c>
    </row>
    <row r="161" spans="1:9" customFormat="1" ht="15" customHeight="1">
      <c r="A161" s="176">
        <v>13412</v>
      </c>
      <c r="B161" s="177" t="s">
        <v>132</v>
      </c>
      <c r="C161" s="161">
        <v>556387.91</v>
      </c>
      <c r="D161" s="161">
        <v>0</v>
      </c>
      <c r="E161" s="162">
        <v>32324.13</v>
      </c>
      <c r="F161" s="161">
        <v>-32324.13</v>
      </c>
      <c r="G161" s="161">
        <v>524063.78</v>
      </c>
      <c r="I161" s="82">
        <f t="shared" si="2"/>
        <v>5</v>
      </c>
    </row>
    <row r="162" spans="1:9" customFormat="1" ht="15" customHeight="1">
      <c r="A162" s="176">
        <v>134129</v>
      </c>
      <c r="B162" s="177" t="s">
        <v>132</v>
      </c>
      <c r="C162" s="161">
        <v>556387.91</v>
      </c>
      <c r="D162" s="161">
        <v>0</v>
      </c>
      <c r="E162" s="162">
        <v>32324.13</v>
      </c>
      <c r="F162" s="161">
        <v>-32324.13</v>
      </c>
      <c r="G162" s="161">
        <v>524063.78</v>
      </c>
      <c r="I162" s="82">
        <f t="shared" si="2"/>
        <v>6</v>
      </c>
    </row>
    <row r="163" spans="1:9" customFormat="1" ht="15" customHeight="1">
      <c r="A163" s="176">
        <v>13412901</v>
      </c>
      <c r="B163" s="177" t="s">
        <v>121</v>
      </c>
      <c r="C163" s="161">
        <v>2097447.4700000002</v>
      </c>
      <c r="D163" s="161">
        <v>0</v>
      </c>
      <c r="E163" s="162">
        <v>0</v>
      </c>
      <c r="F163" s="161">
        <v>0</v>
      </c>
      <c r="G163" s="161">
        <v>2097447.4700000002</v>
      </c>
      <c r="I163" s="82">
        <f t="shared" si="2"/>
        <v>8</v>
      </c>
    </row>
    <row r="164" spans="1:9" customFormat="1" ht="15" customHeight="1">
      <c r="A164" s="176">
        <v>134129011</v>
      </c>
      <c r="B164" s="177" t="s">
        <v>133</v>
      </c>
      <c r="C164" s="161">
        <v>2097447.4700000002</v>
      </c>
      <c r="D164" s="161">
        <v>0</v>
      </c>
      <c r="E164" s="162">
        <v>0</v>
      </c>
      <c r="F164" s="161">
        <v>0</v>
      </c>
      <c r="G164" s="161">
        <v>2097447.4700000002</v>
      </c>
      <c r="I164" s="82">
        <f t="shared" si="2"/>
        <v>9</v>
      </c>
    </row>
    <row r="165" spans="1:9" customFormat="1" ht="15" customHeight="1">
      <c r="A165" s="176">
        <v>134129011000001</v>
      </c>
      <c r="B165" s="177" t="s">
        <v>133</v>
      </c>
      <c r="C165" s="161">
        <v>963012.63</v>
      </c>
      <c r="D165" s="161">
        <v>0</v>
      </c>
      <c r="E165" s="162">
        <v>0</v>
      </c>
      <c r="F165" s="161">
        <v>0</v>
      </c>
      <c r="G165" s="161">
        <v>963012.63</v>
      </c>
      <c r="I165" s="82">
        <f t="shared" si="2"/>
        <v>15</v>
      </c>
    </row>
    <row r="166" spans="1:9" customFormat="1" ht="15" customHeight="1">
      <c r="A166" s="176">
        <v>134129011000002</v>
      </c>
      <c r="B166" s="177" t="s">
        <v>134</v>
      </c>
      <c r="C166" s="161">
        <v>1134434.8400000001</v>
      </c>
      <c r="D166" s="161">
        <v>0</v>
      </c>
      <c r="E166" s="162">
        <v>0</v>
      </c>
      <c r="F166" s="161">
        <v>0</v>
      </c>
      <c r="G166" s="161">
        <v>1134434.8400000001</v>
      </c>
      <c r="I166" s="82">
        <f t="shared" si="2"/>
        <v>15</v>
      </c>
    </row>
    <row r="167" spans="1:9" customFormat="1" ht="15" customHeight="1">
      <c r="A167" s="176">
        <v>13412903</v>
      </c>
      <c r="B167" s="177" t="s">
        <v>135</v>
      </c>
      <c r="C167" s="161">
        <v>-1541059.56</v>
      </c>
      <c r="D167" s="161">
        <v>0</v>
      </c>
      <c r="E167" s="162">
        <v>32324.13</v>
      </c>
      <c r="F167" s="161">
        <v>-32324.13</v>
      </c>
      <c r="G167" s="161">
        <v>-1573383.69</v>
      </c>
      <c r="I167" s="82">
        <f t="shared" si="2"/>
        <v>8</v>
      </c>
    </row>
    <row r="168" spans="1:9" customFormat="1" ht="15" customHeight="1">
      <c r="A168" s="176">
        <v>134129031</v>
      </c>
      <c r="B168" s="177" t="s">
        <v>136</v>
      </c>
      <c r="C168" s="161">
        <v>-1541059.56</v>
      </c>
      <c r="D168" s="161">
        <v>0</v>
      </c>
      <c r="E168" s="162">
        <v>32324.13</v>
      </c>
      <c r="F168" s="161">
        <v>-32324.13</v>
      </c>
      <c r="G168" s="161">
        <v>-1573383.69</v>
      </c>
      <c r="I168" s="82">
        <f t="shared" si="2"/>
        <v>9</v>
      </c>
    </row>
    <row r="169" spans="1:9" customFormat="1" ht="15" customHeight="1">
      <c r="A169" s="176">
        <v>134129031000001</v>
      </c>
      <c r="B169" s="177" t="s">
        <v>136</v>
      </c>
      <c r="C169" s="161">
        <v>-735176.73</v>
      </c>
      <c r="D169" s="161">
        <v>0</v>
      </c>
      <c r="E169" s="162">
        <v>13416.88</v>
      </c>
      <c r="F169" s="161">
        <v>-13416.88</v>
      </c>
      <c r="G169" s="161">
        <v>-748593.61</v>
      </c>
      <c r="I169" s="82">
        <f t="shared" si="2"/>
        <v>15</v>
      </c>
    </row>
    <row r="170" spans="1:9" customFormat="1" ht="15" customHeight="1">
      <c r="A170" s="176">
        <v>134129031000002</v>
      </c>
      <c r="B170" s="177" t="s">
        <v>137</v>
      </c>
      <c r="C170" s="161">
        <v>-805882.83</v>
      </c>
      <c r="D170" s="161">
        <v>0</v>
      </c>
      <c r="E170" s="162">
        <v>18907.25</v>
      </c>
      <c r="F170" s="161">
        <v>-18907.25</v>
      </c>
      <c r="G170" s="161">
        <v>-824790.08</v>
      </c>
      <c r="I170" s="82">
        <f t="shared" si="2"/>
        <v>15</v>
      </c>
    </row>
    <row r="171" spans="1:9" customFormat="1" ht="15" customHeight="1">
      <c r="A171" s="176">
        <v>2</v>
      </c>
      <c r="B171" s="177" t="s">
        <v>138</v>
      </c>
      <c r="C171" s="161">
        <v>-102350572.17</v>
      </c>
      <c r="D171" s="161">
        <v>51985978.020000003</v>
      </c>
      <c r="E171" s="162">
        <v>52185349.659999996</v>
      </c>
      <c r="F171" s="161">
        <v>-199371.64</v>
      </c>
      <c r="G171" s="161">
        <v>-102549943.81</v>
      </c>
      <c r="I171" s="82">
        <f t="shared" si="2"/>
        <v>1</v>
      </c>
    </row>
    <row r="172" spans="1:9" customFormat="1" ht="15" customHeight="1">
      <c r="A172" s="176">
        <v>21</v>
      </c>
      <c r="B172" s="177" t="s">
        <v>139</v>
      </c>
      <c r="C172" s="161">
        <v>-31579878.48</v>
      </c>
      <c r="D172" s="161">
        <v>37685028.109999999</v>
      </c>
      <c r="E172" s="162">
        <v>40891934.340000004</v>
      </c>
      <c r="F172" s="161">
        <v>-3206906.23</v>
      </c>
      <c r="G172" s="161">
        <v>-34786784.710000001</v>
      </c>
      <c r="I172" s="82">
        <f t="shared" si="2"/>
        <v>2</v>
      </c>
    </row>
    <row r="173" spans="1:9" customFormat="1" ht="15" customHeight="1">
      <c r="A173" s="176">
        <v>211</v>
      </c>
      <c r="B173" s="177" t="s">
        <v>140</v>
      </c>
      <c r="C173" s="161">
        <v>-11894938.74</v>
      </c>
      <c r="D173" s="161">
        <v>15195184.050000001</v>
      </c>
      <c r="E173" s="162">
        <v>16066747.810000001</v>
      </c>
      <c r="F173" s="161">
        <v>-871563.76</v>
      </c>
      <c r="G173" s="161">
        <v>-12766502.5</v>
      </c>
      <c r="I173" s="82">
        <f t="shared" si="2"/>
        <v>3</v>
      </c>
    </row>
    <row r="174" spans="1:9" customFormat="1" ht="15" customHeight="1">
      <c r="A174" s="176">
        <v>2111</v>
      </c>
      <c r="B174" s="177" t="s">
        <v>141</v>
      </c>
      <c r="C174" s="161">
        <v>-11894938.74</v>
      </c>
      <c r="D174" s="161">
        <v>15195184.050000001</v>
      </c>
      <c r="E174" s="162">
        <v>16066747.810000001</v>
      </c>
      <c r="F174" s="161">
        <v>-871563.76</v>
      </c>
      <c r="G174" s="161">
        <v>-12766502.5</v>
      </c>
      <c r="I174" s="82">
        <f t="shared" si="2"/>
        <v>4</v>
      </c>
    </row>
    <row r="175" spans="1:9" customFormat="1" ht="15" customHeight="1">
      <c r="A175" s="176">
        <v>21112</v>
      </c>
      <c r="B175" s="177" t="s">
        <v>142</v>
      </c>
      <c r="C175" s="161">
        <v>-11894938.74</v>
      </c>
      <c r="D175" s="161">
        <v>15195184.050000001</v>
      </c>
      <c r="E175" s="162">
        <v>16066747.810000001</v>
      </c>
      <c r="F175" s="161">
        <v>-871563.76</v>
      </c>
      <c r="G175" s="161">
        <v>-12766502.5</v>
      </c>
      <c r="I175" s="82">
        <f t="shared" si="2"/>
        <v>5</v>
      </c>
    </row>
    <row r="176" spans="1:9" customFormat="1" ht="15" customHeight="1">
      <c r="A176" s="176">
        <v>211129</v>
      </c>
      <c r="B176" s="177" t="s">
        <v>142</v>
      </c>
      <c r="C176" s="161">
        <v>-11894938.74</v>
      </c>
      <c r="D176" s="161">
        <v>15195184.050000001</v>
      </c>
      <c r="E176" s="162">
        <v>16066747.810000001</v>
      </c>
      <c r="F176" s="161">
        <v>-871563.76</v>
      </c>
      <c r="G176" s="161">
        <v>-12766502.5</v>
      </c>
      <c r="I176" s="82">
        <f t="shared" si="2"/>
        <v>6</v>
      </c>
    </row>
    <row r="177" spans="1:9" customFormat="1" ht="15" customHeight="1">
      <c r="A177" s="176">
        <v>21112901</v>
      </c>
      <c r="B177" s="177" t="s">
        <v>143</v>
      </c>
      <c r="C177" s="161">
        <v>-88659.58</v>
      </c>
      <c r="D177" s="161">
        <v>437345.95</v>
      </c>
      <c r="E177" s="162">
        <v>560278.29</v>
      </c>
      <c r="F177" s="161">
        <v>-122932.34</v>
      </c>
      <c r="G177" s="161">
        <v>-211591.92</v>
      </c>
      <c r="I177" s="82">
        <f t="shared" si="2"/>
        <v>8</v>
      </c>
    </row>
    <row r="178" spans="1:9" customFormat="1" ht="15" customHeight="1">
      <c r="A178" s="176">
        <v>211129011</v>
      </c>
      <c r="B178" s="177" t="s">
        <v>144</v>
      </c>
      <c r="C178" s="161">
        <v>-88659.58</v>
      </c>
      <c r="D178" s="161">
        <v>437345.95</v>
      </c>
      <c r="E178" s="162">
        <v>560278.29</v>
      </c>
      <c r="F178" s="161">
        <v>-122932.34</v>
      </c>
      <c r="G178" s="161">
        <v>-211591.92</v>
      </c>
      <c r="I178" s="82">
        <f t="shared" si="2"/>
        <v>9</v>
      </c>
    </row>
    <row r="179" spans="1:9" customFormat="1" ht="15" customHeight="1">
      <c r="A179" s="176">
        <v>211129011000001</v>
      </c>
      <c r="B179" s="177" t="s">
        <v>145</v>
      </c>
      <c r="C179" s="161">
        <v>-88659.58</v>
      </c>
      <c r="D179" s="161">
        <v>437345.95</v>
      </c>
      <c r="E179" s="162">
        <v>560278.29</v>
      </c>
      <c r="F179" s="161">
        <v>-122932.34</v>
      </c>
      <c r="G179" s="161">
        <v>-211591.92</v>
      </c>
      <c r="I179" s="82">
        <f t="shared" si="2"/>
        <v>15</v>
      </c>
    </row>
    <row r="180" spans="1:9" customFormat="1" ht="15" customHeight="1">
      <c r="A180" s="176">
        <v>21112903</v>
      </c>
      <c r="B180" s="177" t="s">
        <v>146</v>
      </c>
      <c r="C180" s="161">
        <v>-4730531.6900000004</v>
      </c>
      <c r="D180" s="161">
        <v>7682090.6299999999</v>
      </c>
      <c r="E180" s="162">
        <v>7581397.3499999996</v>
      </c>
      <c r="F180" s="161">
        <v>100693.28</v>
      </c>
      <c r="G180" s="161">
        <v>-4629838.41</v>
      </c>
      <c r="I180" s="82">
        <f t="shared" si="2"/>
        <v>8</v>
      </c>
    </row>
    <row r="181" spans="1:9" customFormat="1" ht="15" customHeight="1">
      <c r="A181" s="176">
        <v>211129031</v>
      </c>
      <c r="B181" s="177" t="s">
        <v>147</v>
      </c>
      <c r="C181" s="161">
        <v>-4730531.6900000004</v>
      </c>
      <c r="D181" s="161">
        <v>7682090.6299999999</v>
      </c>
      <c r="E181" s="162">
        <v>7581397.3499999996</v>
      </c>
      <c r="F181" s="161">
        <v>100693.28</v>
      </c>
      <c r="G181" s="161">
        <v>-4629838.41</v>
      </c>
      <c r="I181" s="82">
        <f t="shared" si="2"/>
        <v>9</v>
      </c>
    </row>
    <row r="182" spans="1:9" customFormat="1" ht="15" customHeight="1">
      <c r="A182" s="176">
        <v>211129031000001</v>
      </c>
      <c r="B182" s="177" t="s">
        <v>147</v>
      </c>
      <c r="C182" s="161">
        <v>-4730531.6900000004</v>
      </c>
      <c r="D182" s="161">
        <v>7682090.6299999999</v>
      </c>
      <c r="E182" s="162">
        <v>7581397.3499999996</v>
      </c>
      <c r="F182" s="161">
        <v>100693.28</v>
      </c>
      <c r="G182" s="161">
        <v>-4629838.41</v>
      </c>
      <c r="I182" s="82">
        <f t="shared" si="2"/>
        <v>15</v>
      </c>
    </row>
    <row r="183" spans="1:9" customFormat="1" ht="15" customHeight="1">
      <c r="A183" s="176">
        <v>21112904</v>
      </c>
      <c r="B183" s="177" t="s">
        <v>148</v>
      </c>
      <c r="C183" s="161">
        <v>-7075747.4699999997</v>
      </c>
      <c r="D183" s="161">
        <v>7075747.4699999997</v>
      </c>
      <c r="E183" s="162">
        <v>7925072.1699999999</v>
      </c>
      <c r="F183" s="161">
        <v>-849324.7</v>
      </c>
      <c r="G183" s="161">
        <v>-7925072.1699999999</v>
      </c>
      <c r="I183" s="82">
        <f t="shared" si="2"/>
        <v>8</v>
      </c>
    </row>
    <row r="184" spans="1:9" customFormat="1" ht="15" customHeight="1">
      <c r="A184" s="176">
        <v>211129041</v>
      </c>
      <c r="B184" s="177" t="s">
        <v>148</v>
      </c>
      <c r="C184" s="161">
        <v>-7075747.4699999997</v>
      </c>
      <c r="D184" s="161">
        <v>7075747.4699999997</v>
      </c>
      <c r="E184" s="162">
        <v>7925072.1699999999</v>
      </c>
      <c r="F184" s="161">
        <v>-849324.7</v>
      </c>
      <c r="G184" s="161">
        <v>-7925072.1699999999</v>
      </c>
      <c r="I184" s="82">
        <f t="shared" si="2"/>
        <v>9</v>
      </c>
    </row>
    <row r="185" spans="1:9" customFormat="1" ht="15" customHeight="1">
      <c r="A185" s="176">
        <v>211129041000001</v>
      </c>
      <c r="B185" s="177" t="s">
        <v>148</v>
      </c>
      <c r="C185" s="161">
        <v>-7075747.4699999997</v>
      </c>
      <c r="D185" s="161">
        <v>7075747.4699999997</v>
      </c>
      <c r="E185" s="162">
        <v>7925072.1699999999</v>
      </c>
      <c r="F185" s="161">
        <v>-849324.7</v>
      </c>
      <c r="G185" s="161">
        <v>-7925072.1699999999</v>
      </c>
      <c r="I185" s="82">
        <f t="shared" si="2"/>
        <v>15</v>
      </c>
    </row>
    <row r="186" spans="1:9" customFormat="1" ht="15" customHeight="1">
      <c r="A186" s="176">
        <v>213</v>
      </c>
      <c r="B186" s="177" t="s">
        <v>149</v>
      </c>
      <c r="C186" s="161">
        <v>-814390.24</v>
      </c>
      <c r="D186" s="161">
        <v>2674295.08</v>
      </c>
      <c r="E186" s="162">
        <v>2810988.13</v>
      </c>
      <c r="F186" s="161">
        <v>-136693.04999999999</v>
      </c>
      <c r="G186" s="161">
        <v>-951083.29</v>
      </c>
      <c r="I186" s="82">
        <f t="shared" si="2"/>
        <v>3</v>
      </c>
    </row>
    <row r="187" spans="1:9" customFormat="1" ht="15" customHeight="1">
      <c r="A187" s="176">
        <v>2134</v>
      </c>
      <c r="B187" s="177" t="s">
        <v>150</v>
      </c>
      <c r="C187" s="161">
        <v>-814390.24</v>
      </c>
      <c r="D187" s="161">
        <v>2674295.08</v>
      </c>
      <c r="E187" s="162">
        <v>2810988.13</v>
      </c>
      <c r="F187" s="161">
        <v>-136693.04999999999</v>
      </c>
      <c r="G187" s="161">
        <v>-951083.29</v>
      </c>
      <c r="I187" s="82">
        <f t="shared" si="2"/>
        <v>4</v>
      </c>
    </row>
    <row r="188" spans="1:9" customFormat="1" ht="15" customHeight="1">
      <c r="A188" s="176">
        <v>21342</v>
      </c>
      <c r="B188" s="177" t="s">
        <v>151</v>
      </c>
      <c r="C188" s="161">
        <v>-814390.24</v>
      </c>
      <c r="D188" s="161">
        <v>2674295.08</v>
      </c>
      <c r="E188" s="162">
        <v>2810988.13</v>
      </c>
      <c r="F188" s="161">
        <v>-136693.04999999999</v>
      </c>
      <c r="G188" s="161">
        <v>-951083.29</v>
      </c>
      <c r="I188" s="82">
        <f t="shared" si="2"/>
        <v>5</v>
      </c>
    </row>
    <row r="189" spans="1:9" customFormat="1" ht="15" customHeight="1">
      <c r="A189" s="176">
        <v>213429</v>
      </c>
      <c r="B189" s="177" t="s">
        <v>151</v>
      </c>
      <c r="C189" s="161">
        <v>-814390.24</v>
      </c>
      <c r="D189" s="161">
        <v>2674295.08</v>
      </c>
      <c r="E189" s="162">
        <v>2810988.13</v>
      </c>
      <c r="F189" s="161">
        <v>-136693.04999999999</v>
      </c>
      <c r="G189" s="161">
        <v>-951083.29</v>
      </c>
      <c r="I189" s="82">
        <f t="shared" si="2"/>
        <v>6</v>
      </c>
    </row>
    <row r="190" spans="1:9" customFormat="1" ht="15" customHeight="1">
      <c r="A190" s="176">
        <v>21342901</v>
      </c>
      <c r="B190" s="177" t="s">
        <v>152</v>
      </c>
      <c r="C190" s="161">
        <v>-814390.24</v>
      </c>
      <c r="D190" s="161">
        <v>2674295.08</v>
      </c>
      <c r="E190" s="162">
        <v>2810988.13</v>
      </c>
      <c r="F190" s="161">
        <v>-136693.04999999999</v>
      </c>
      <c r="G190" s="161">
        <v>-951083.29</v>
      </c>
      <c r="I190" s="82">
        <f t="shared" si="2"/>
        <v>8</v>
      </c>
    </row>
    <row r="191" spans="1:9" customFormat="1" ht="15" customHeight="1">
      <c r="A191" s="176">
        <v>213429012</v>
      </c>
      <c r="B191" s="177" t="s">
        <v>153</v>
      </c>
      <c r="C191" s="161">
        <v>-814390.24</v>
      </c>
      <c r="D191" s="161">
        <v>2674295.08</v>
      </c>
      <c r="E191" s="162">
        <v>2810988.13</v>
      </c>
      <c r="F191" s="161">
        <v>-136693.04999999999</v>
      </c>
      <c r="G191" s="161">
        <v>-951083.29</v>
      </c>
      <c r="I191" s="82">
        <f t="shared" si="2"/>
        <v>9</v>
      </c>
    </row>
    <row r="192" spans="1:9" customFormat="1" ht="15" customHeight="1">
      <c r="A192" s="176">
        <v>213429012000001</v>
      </c>
      <c r="B192" s="177" t="s">
        <v>154</v>
      </c>
      <c r="C192" s="161">
        <v>-814390.24</v>
      </c>
      <c r="D192" s="161">
        <v>2674295.08</v>
      </c>
      <c r="E192" s="162">
        <v>2810988.13</v>
      </c>
      <c r="F192" s="161">
        <v>-136693.04999999999</v>
      </c>
      <c r="G192" s="161">
        <v>-951083.29</v>
      </c>
      <c r="I192" s="82">
        <f t="shared" si="2"/>
        <v>15</v>
      </c>
    </row>
    <row r="193" spans="1:9" customFormat="1" ht="15" customHeight="1">
      <c r="A193" s="176">
        <v>216</v>
      </c>
      <c r="B193" s="177" t="s">
        <v>155</v>
      </c>
      <c r="C193" s="161">
        <v>-1966428.83</v>
      </c>
      <c r="D193" s="161">
        <v>2629617.5699999998</v>
      </c>
      <c r="E193" s="162">
        <v>2094409</v>
      </c>
      <c r="F193" s="161">
        <v>535208.56999999995</v>
      </c>
      <c r="G193" s="161">
        <v>-1431220.26</v>
      </c>
      <c r="I193" s="82">
        <f t="shared" si="2"/>
        <v>3</v>
      </c>
    </row>
    <row r="194" spans="1:9" customFormat="1" ht="15" customHeight="1">
      <c r="A194" s="176">
        <v>2161</v>
      </c>
      <c r="B194" s="177" t="s">
        <v>156</v>
      </c>
      <c r="C194" s="161">
        <v>-1523708.54</v>
      </c>
      <c r="D194" s="161">
        <v>2124512.67</v>
      </c>
      <c r="E194" s="162">
        <v>1652389.95</v>
      </c>
      <c r="F194" s="161">
        <v>472122.72</v>
      </c>
      <c r="G194" s="161">
        <v>-1051585.82</v>
      </c>
      <c r="I194" s="82">
        <f t="shared" ref="I194:I257" si="3">LEN(A194)</f>
        <v>4</v>
      </c>
    </row>
    <row r="195" spans="1:9" customFormat="1" ht="15" customHeight="1">
      <c r="A195" s="176">
        <v>21611</v>
      </c>
      <c r="B195" s="177" t="s">
        <v>157</v>
      </c>
      <c r="C195" s="161">
        <v>-1523708.54</v>
      </c>
      <c r="D195" s="161">
        <v>2124512.67</v>
      </c>
      <c r="E195" s="162">
        <v>1652389.95</v>
      </c>
      <c r="F195" s="161">
        <v>472122.72</v>
      </c>
      <c r="G195" s="161">
        <v>-1051585.82</v>
      </c>
      <c r="I195" s="82">
        <f t="shared" si="3"/>
        <v>5</v>
      </c>
    </row>
    <row r="196" spans="1:9" customFormat="1" ht="15" customHeight="1">
      <c r="A196" s="176">
        <v>216119</v>
      </c>
      <c r="B196" s="177" t="s">
        <v>157</v>
      </c>
      <c r="C196" s="161">
        <v>-1523708.54</v>
      </c>
      <c r="D196" s="161">
        <v>2124512.67</v>
      </c>
      <c r="E196" s="162">
        <v>1652389.95</v>
      </c>
      <c r="F196" s="161">
        <v>472122.72</v>
      </c>
      <c r="G196" s="161">
        <v>-1051585.82</v>
      </c>
      <c r="I196" s="82">
        <f t="shared" si="3"/>
        <v>6</v>
      </c>
    </row>
    <row r="197" spans="1:9" customFormat="1" ht="15" customHeight="1">
      <c r="A197" s="176">
        <v>21611901</v>
      </c>
      <c r="B197" s="177" t="s">
        <v>158</v>
      </c>
      <c r="C197" s="161">
        <v>-149758.31</v>
      </c>
      <c r="D197" s="161">
        <v>149758.31</v>
      </c>
      <c r="E197" s="162">
        <v>84430.85</v>
      </c>
      <c r="F197" s="161">
        <v>65327.46</v>
      </c>
      <c r="G197" s="161">
        <v>-84430.85</v>
      </c>
      <c r="I197" s="82">
        <f t="shared" si="3"/>
        <v>8</v>
      </c>
    </row>
    <row r="198" spans="1:9" customFormat="1" ht="15" customHeight="1">
      <c r="A198" s="176">
        <v>216119011</v>
      </c>
      <c r="B198" s="177" t="s">
        <v>158</v>
      </c>
      <c r="C198" s="161">
        <v>-149758.31</v>
      </c>
      <c r="D198" s="161">
        <v>149758.31</v>
      </c>
      <c r="E198" s="162">
        <v>84430.85</v>
      </c>
      <c r="F198" s="161">
        <v>65327.46</v>
      </c>
      <c r="G198" s="161">
        <v>-84430.85</v>
      </c>
      <c r="I198" s="82">
        <f t="shared" si="3"/>
        <v>9</v>
      </c>
    </row>
    <row r="199" spans="1:9" customFormat="1" ht="15" customHeight="1">
      <c r="A199" s="176">
        <v>216119011000001</v>
      </c>
      <c r="B199" s="177" t="s">
        <v>158</v>
      </c>
      <c r="C199" s="161">
        <v>-149758.31</v>
      </c>
      <c r="D199" s="161">
        <v>149758.31</v>
      </c>
      <c r="E199" s="162">
        <v>84430.85</v>
      </c>
      <c r="F199" s="161">
        <v>65327.46</v>
      </c>
      <c r="G199" s="161">
        <v>-84430.85</v>
      </c>
      <c r="I199" s="82">
        <f t="shared" si="3"/>
        <v>15</v>
      </c>
    </row>
    <row r="200" spans="1:9" customFormat="1" ht="15" customHeight="1">
      <c r="A200" s="176">
        <v>21611902</v>
      </c>
      <c r="B200" s="177" t="s">
        <v>159</v>
      </c>
      <c r="C200" s="161">
        <v>-56714.13</v>
      </c>
      <c r="D200" s="161">
        <v>56714.13</v>
      </c>
      <c r="E200" s="162">
        <v>31880.23</v>
      </c>
      <c r="F200" s="161">
        <v>24833.9</v>
      </c>
      <c r="G200" s="161">
        <v>-31880.23</v>
      </c>
      <c r="I200" s="82">
        <f t="shared" si="3"/>
        <v>8</v>
      </c>
    </row>
    <row r="201" spans="1:9" customFormat="1" ht="15" customHeight="1">
      <c r="A201" s="176">
        <v>216119021</v>
      </c>
      <c r="B201" s="177" t="s">
        <v>159</v>
      </c>
      <c r="C201" s="161">
        <v>-56714.13</v>
      </c>
      <c r="D201" s="161">
        <v>56714.13</v>
      </c>
      <c r="E201" s="162">
        <v>31880.23</v>
      </c>
      <c r="F201" s="161">
        <v>24833.9</v>
      </c>
      <c r="G201" s="161">
        <v>-31880.23</v>
      </c>
      <c r="I201" s="82">
        <f t="shared" si="3"/>
        <v>9</v>
      </c>
    </row>
    <row r="202" spans="1:9" customFormat="1" ht="15" customHeight="1">
      <c r="A202" s="176">
        <v>216119021000001</v>
      </c>
      <c r="B202" s="177" t="s">
        <v>159</v>
      </c>
      <c r="C202" s="161">
        <v>-56714.13</v>
      </c>
      <c r="D202" s="161">
        <v>56714.13</v>
      </c>
      <c r="E202" s="162">
        <v>31880.23</v>
      </c>
      <c r="F202" s="161">
        <v>24833.9</v>
      </c>
      <c r="G202" s="161">
        <v>-31880.23</v>
      </c>
      <c r="I202" s="82">
        <f t="shared" si="3"/>
        <v>15</v>
      </c>
    </row>
    <row r="203" spans="1:9" customFormat="1" ht="15" customHeight="1">
      <c r="A203" s="176">
        <v>216119031</v>
      </c>
      <c r="B203" s="177" t="s">
        <v>160</v>
      </c>
      <c r="C203" s="161">
        <v>-296421.40999999997</v>
      </c>
      <c r="D203" s="161">
        <v>296458.90999999997</v>
      </c>
      <c r="E203" s="162">
        <v>272339.28999999998</v>
      </c>
      <c r="F203" s="161">
        <v>24119.62</v>
      </c>
      <c r="G203" s="161">
        <v>-272301.78999999998</v>
      </c>
      <c r="I203" s="82">
        <f t="shared" si="3"/>
        <v>9</v>
      </c>
    </row>
    <row r="204" spans="1:9" customFormat="1" ht="15" customHeight="1">
      <c r="A204" s="176">
        <v>216119031000001</v>
      </c>
      <c r="B204" s="177" t="s">
        <v>160</v>
      </c>
      <c r="C204" s="161">
        <v>-296421.40999999997</v>
      </c>
      <c r="D204" s="161">
        <v>296458.90999999997</v>
      </c>
      <c r="E204" s="162">
        <v>272339.28999999998</v>
      </c>
      <c r="F204" s="161">
        <v>24119.62</v>
      </c>
      <c r="G204" s="161">
        <v>-272301.78999999998</v>
      </c>
      <c r="I204" s="82">
        <f t="shared" si="3"/>
        <v>15</v>
      </c>
    </row>
    <row r="205" spans="1:9" customFormat="1" ht="15" customHeight="1">
      <c r="A205" s="176">
        <v>216119033</v>
      </c>
      <c r="B205" s="177" t="s">
        <v>161</v>
      </c>
      <c r="C205" s="161">
        <v>-257977.88</v>
      </c>
      <c r="D205" s="161">
        <v>779836.26</v>
      </c>
      <c r="E205" s="162">
        <v>521858.38</v>
      </c>
      <c r="F205" s="161">
        <v>257977.88</v>
      </c>
      <c r="G205" s="161">
        <v>0</v>
      </c>
      <c r="I205" s="82">
        <f t="shared" si="3"/>
        <v>9</v>
      </c>
    </row>
    <row r="206" spans="1:9" customFormat="1" ht="15" customHeight="1">
      <c r="A206" s="176">
        <v>216119033000001</v>
      </c>
      <c r="B206" s="177" t="s">
        <v>161</v>
      </c>
      <c r="C206" s="161">
        <v>-257977.88</v>
      </c>
      <c r="D206" s="161">
        <v>779836.26</v>
      </c>
      <c r="E206" s="162">
        <v>521858.38</v>
      </c>
      <c r="F206" s="161">
        <v>257977.88</v>
      </c>
      <c r="G206" s="161">
        <v>0</v>
      </c>
      <c r="I206" s="82">
        <f t="shared" si="3"/>
        <v>15</v>
      </c>
    </row>
    <row r="207" spans="1:9" customFormat="1" ht="15" customHeight="1">
      <c r="A207" s="176">
        <v>216119034</v>
      </c>
      <c r="B207" s="177" t="s">
        <v>162</v>
      </c>
      <c r="C207" s="161">
        <v>-230205.09</v>
      </c>
      <c r="D207" s="161">
        <v>274006.5</v>
      </c>
      <c r="E207" s="162">
        <v>194295.19</v>
      </c>
      <c r="F207" s="161">
        <v>79711.31</v>
      </c>
      <c r="G207" s="161">
        <v>-150493.78</v>
      </c>
      <c r="I207" s="82">
        <f t="shared" si="3"/>
        <v>9</v>
      </c>
    </row>
    <row r="208" spans="1:9" customFormat="1" ht="15" customHeight="1">
      <c r="A208" s="176">
        <v>216119034000001</v>
      </c>
      <c r="B208" s="177" t="s">
        <v>162</v>
      </c>
      <c r="C208" s="161">
        <v>-230205.09</v>
      </c>
      <c r="D208" s="161">
        <v>274006.5</v>
      </c>
      <c r="E208" s="162">
        <v>194295.19</v>
      </c>
      <c r="F208" s="161">
        <v>79711.31</v>
      </c>
      <c r="G208" s="161">
        <v>-150493.78</v>
      </c>
      <c r="I208" s="82">
        <f t="shared" si="3"/>
        <v>15</v>
      </c>
    </row>
    <row r="209" spans="1:9" customFormat="1" ht="15" customHeight="1">
      <c r="A209" s="176">
        <v>216119035</v>
      </c>
      <c r="B209" s="177" t="s">
        <v>163</v>
      </c>
      <c r="C209" s="161">
        <v>-66496.92</v>
      </c>
      <c r="D209" s="161">
        <v>101603.82</v>
      </c>
      <c r="E209" s="162">
        <v>79444.19</v>
      </c>
      <c r="F209" s="161">
        <v>22159.63</v>
      </c>
      <c r="G209" s="161">
        <v>-44337.29</v>
      </c>
      <c r="I209" s="82">
        <f t="shared" si="3"/>
        <v>9</v>
      </c>
    </row>
    <row r="210" spans="1:9" customFormat="1" ht="15" customHeight="1">
      <c r="A210" s="176">
        <v>216119035000001</v>
      </c>
      <c r="B210" s="177" t="s">
        <v>163</v>
      </c>
      <c r="C210" s="161">
        <v>-66496.92</v>
      </c>
      <c r="D210" s="161">
        <v>101603.82</v>
      </c>
      <c r="E210" s="162">
        <v>79444.19</v>
      </c>
      <c r="F210" s="161">
        <v>22159.63</v>
      </c>
      <c r="G210" s="161">
        <v>-44337.29</v>
      </c>
      <c r="I210" s="82">
        <f t="shared" si="3"/>
        <v>15</v>
      </c>
    </row>
    <row r="211" spans="1:9" customFormat="1" ht="15" customHeight="1">
      <c r="A211" s="176">
        <v>216119036</v>
      </c>
      <c r="B211" s="177" t="s">
        <v>164</v>
      </c>
      <c r="C211" s="161">
        <v>-466134.8</v>
      </c>
      <c r="D211" s="161">
        <v>466134.74</v>
      </c>
      <c r="E211" s="162">
        <v>468141.82</v>
      </c>
      <c r="F211" s="161">
        <v>-2007.08</v>
      </c>
      <c r="G211" s="161">
        <v>-468141.88</v>
      </c>
      <c r="I211" s="82">
        <f t="shared" si="3"/>
        <v>9</v>
      </c>
    </row>
    <row r="212" spans="1:9" customFormat="1" ht="15" customHeight="1">
      <c r="A212" s="176">
        <v>216119036000001</v>
      </c>
      <c r="B212" s="177" t="s">
        <v>165</v>
      </c>
      <c r="C212" s="161">
        <v>-65158.62</v>
      </c>
      <c r="D212" s="161">
        <v>65158.62</v>
      </c>
      <c r="E212" s="162">
        <v>65439.18</v>
      </c>
      <c r="F212" s="161">
        <v>-280.56</v>
      </c>
      <c r="G212" s="161">
        <v>-65439.18</v>
      </c>
      <c r="I212" s="82">
        <f t="shared" si="3"/>
        <v>15</v>
      </c>
    </row>
    <row r="213" spans="1:9" customFormat="1" ht="15" customHeight="1">
      <c r="A213" s="176">
        <v>216119036000002</v>
      </c>
      <c r="B213" s="177" t="s">
        <v>166</v>
      </c>
      <c r="C213" s="161">
        <v>-400976.18</v>
      </c>
      <c r="D213" s="161">
        <v>400976.12</v>
      </c>
      <c r="E213" s="162">
        <v>402702.64</v>
      </c>
      <c r="F213" s="161">
        <v>-1726.52</v>
      </c>
      <c r="G213" s="161">
        <v>-402702.7</v>
      </c>
      <c r="I213" s="82">
        <f t="shared" si="3"/>
        <v>15</v>
      </c>
    </row>
    <row r="214" spans="1:9" customFormat="1" ht="15" customHeight="1">
      <c r="A214" s="176">
        <v>2162</v>
      </c>
      <c r="B214" s="177" t="s">
        <v>167</v>
      </c>
      <c r="C214" s="161">
        <v>-442720.29</v>
      </c>
      <c r="D214" s="161">
        <v>505104.9</v>
      </c>
      <c r="E214" s="162">
        <v>442019.05</v>
      </c>
      <c r="F214" s="161">
        <v>63085.85</v>
      </c>
      <c r="G214" s="161">
        <v>-379634.44</v>
      </c>
      <c r="I214" s="82">
        <f t="shared" si="3"/>
        <v>4</v>
      </c>
    </row>
    <row r="215" spans="1:9" customFormat="1" ht="15" customHeight="1">
      <c r="A215" s="176">
        <v>21621</v>
      </c>
      <c r="B215" s="177" t="s">
        <v>168</v>
      </c>
      <c r="C215" s="161">
        <v>-442720.29</v>
      </c>
      <c r="D215" s="161">
        <v>505104.9</v>
      </c>
      <c r="E215" s="162">
        <v>442019.05</v>
      </c>
      <c r="F215" s="161">
        <v>63085.85</v>
      </c>
      <c r="G215" s="161">
        <v>-379634.44</v>
      </c>
      <c r="I215" s="82">
        <f t="shared" si="3"/>
        <v>5</v>
      </c>
    </row>
    <row r="216" spans="1:9" customFormat="1" ht="15" customHeight="1">
      <c r="A216" s="176">
        <v>216219</v>
      </c>
      <c r="B216" s="177" t="s">
        <v>168</v>
      </c>
      <c r="C216" s="161">
        <v>-442720.29</v>
      </c>
      <c r="D216" s="161">
        <v>505104.9</v>
      </c>
      <c r="E216" s="162">
        <v>442019.05</v>
      </c>
      <c r="F216" s="161">
        <v>63085.85</v>
      </c>
      <c r="G216" s="161">
        <v>-379634.44</v>
      </c>
      <c r="I216" s="82">
        <f t="shared" si="3"/>
        <v>6</v>
      </c>
    </row>
    <row r="217" spans="1:9" customFormat="1" ht="15" customHeight="1">
      <c r="A217" s="176">
        <v>21621901</v>
      </c>
      <c r="B217" s="177" t="s">
        <v>169</v>
      </c>
      <c r="C217" s="161">
        <v>-442720.29</v>
      </c>
      <c r="D217" s="161">
        <v>505104.9</v>
      </c>
      <c r="E217" s="162">
        <v>442019.05</v>
      </c>
      <c r="F217" s="161">
        <v>63085.85</v>
      </c>
      <c r="G217" s="161">
        <v>-379634.44</v>
      </c>
      <c r="I217" s="82">
        <f t="shared" si="3"/>
        <v>8</v>
      </c>
    </row>
    <row r="218" spans="1:9" customFormat="1" ht="15" customHeight="1">
      <c r="A218" s="176">
        <v>216219011</v>
      </c>
      <c r="B218" s="177" t="s">
        <v>170</v>
      </c>
      <c r="C218" s="161">
        <v>-133992.62</v>
      </c>
      <c r="D218" s="161">
        <v>133992.62</v>
      </c>
      <c r="E218" s="162">
        <v>64769.120000000003</v>
      </c>
      <c r="F218" s="161">
        <v>69223.5</v>
      </c>
      <c r="G218" s="161">
        <v>-64769.120000000003</v>
      </c>
      <c r="I218" s="82">
        <f t="shared" si="3"/>
        <v>9</v>
      </c>
    </row>
    <row r="219" spans="1:9" customFormat="1" ht="15" customHeight="1">
      <c r="A219" s="176">
        <v>216219011000001</v>
      </c>
      <c r="B219" s="177" t="s">
        <v>170</v>
      </c>
      <c r="C219" s="161">
        <v>-133992.62</v>
      </c>
      <c r="D219" s="161">
        <v>133992.62</v>
      </c>
      <c r="E219" s="162">
        <v>64769.120000000003</v>
      </c>
      <c r="F219" s="161">
        <v>69223.5</v>
      </c>
      <c r="G219" s="161">
        <v>-64769.120000000003</v>
      </c>
      <c r="I219" s="82">
        <f t="shared" si="3"/>
        <v>15</v>
      </c>
    </row>
    <row r="220" spans="1:9" customFormat="1" ht="15" customHeight="1">
      <c r="A220" s="176">
        <v>216219012</v>
      </c>
      <c r="B220" s="177" t="s">
        <v>171</v>
      </c>
      <c r="C220" s="161">
        <v>-127419.09</v>
      </c>
      <c r="D220" s="161">
        <v>127428.42</v>
      </c>
      <c r="E220" s="162">
        <v>140333</v>
      </c>
      <c r="F220" s="161">
        <v>-12904.58</v>
      </c>
      <c r="G220" s="161">
        <v>-140323.67000000001</v>
      </c>
      <c r="I220" s="82">
        <f t="shared" si="3"/>
        <v>9</v>
      </c>
    </row>
    <row r="221" spans="1:9" customFormat="1" ht="15" customHeight="1">
      <c r="A221" s="176">
        <v>216219012000001</v>
      </c>
      <c r="B221" s="177" t="s">
        <v>171</v>
      </c>
      <c r="C221" s="161">
        <v>-127419.09</v>
      </c>
      <c r="D221" s="161">
        <v>127428.42</v>
      </c>
      <c r="E221" s="162">
        <v>140333</v>
      </c>
      <c r="F221" s="161">
        <v>-12904.58</v>
      </c>
      <c r="G221" s="161">
        <v>-140323.67000000001</v>
      </c>
      <c r="I221" s="82">
        <f t="shared" si="3"/>
        <v>15</v>
      </c>
    </row>
    <row r="222" spans="1:9" customFormat="1" ht="15" customHeight="1">
      <c r="A222" s="176">
        <v>216219013</v>
      </c>
      <c r="B222" s="177" t="s">
        <v>172</v>
      </c>
      <c r="C222" s="161">
        <v>-88954.18</v>
      </c>
      <c r="D222" s="161">
        <v>152997.04</v>
      </c>
      <c r="E222" s="162">
        <v>152615.03</v>
      </c>
      <c r="F222" s="161">
        <v>382.01</v>
      </c>
      <c r="G222" s="161">
        <v>-88572.17</v>
      </c>
      <c r="I222" s="82">
        <f t="shared" si="3"/>
        <v>9</v>
      </c>
    </row>
    <row r="223" spans="1:9" customFormat="1" ht="15" customHeight="1">
      <c r="A223" s="176">
        <v>216219013000001</v>
      </c>
      <c r="B223" s="177" t="s">
        <v>172</v>
      </c>
      <c r="C223" s="161">
        <v>-88954.18</v>
      </c>
      <c r="D223" s="161">
        <v>152997.04</v>
      </c>
      <c r="E223" s="162">
        <v>152615.03</v>
      </c>
      <c r="F223" s="161">
        <v>382.01</v>
      </c>
      <c r="G223" s="161">
        <v>-88572.17</v>
      </c>
      <c r="I223" s="82">
        <f t="shared" si="3"/>
        <v>15</v>
      </c>
    </row>
    <row r="224" spans="1:9" customFormat="1" ht="15" customHeight="1">
      <c r="A224" s="176">
        <v>216219015</v>
      </c>
      <c r="B224" s="177" t="s">
        <v>173</v>
      </c>
      <c r="C224" s="161">
        <v>-85753.16</v>
      </c>
      <c r="D224" s="161">
        <v>85753.16</v>
      </c>
      <c r="E224" s="162">
        <v>79464.19</v>
      </c>
      <c r="F224" s="161">
        <v>6288.97</v>
      </c>
      <c r="G224" s="161">
        <v>-79464.19</v>
      </c>
      <c r="I224" s="82">
        <f t="shared" si="3"/>
        <v>9</v>
      </c>
    </row>
    <row r="225" spans="1:9" customFormat="1" ht="15" customHeight="1">
      <c r="A225" s="176">
        <v>216219015000001</v>
      </c>
      <c r="B225" s="177" t="s">
        <v>174</v>
      </c>
      <c r="C225" s="161">
        <v>-85753.16</v>
      </c>
      <c r="D225" s="161">
        <v>85753.16</v>
      </c>
      <c r="E225" s="162">
        <v>79464.19</v>
      </c>
      <c r="F225" s="161">
        <v>6288.97</v>
      </c>
      <c r="G225" s="161">
        <v>-79464.19</v>
      </c>
      <c r="I225" s="82">
        <f t="shared" si="3"/>
        <v>15</v>
      </c>
    </row>
    <row r="226" spans="1:9" customFormat="1" ht="15" customHeight="1">
      <c r="A226" s="176">
        <v>216219017</v>
      </c>
      <c r="B226" s="177" t="s">
        <v>175</v>
      </c>
      <c r="C226" s="161">
        <v>-4933.66</v>
      </c>
      <c r="D226" s="161">
        <v>4933.66</v>
      </c>
      <c r="E226" s="162">
        <v>4837.71</v>
      </c>
      <c r="F226" s="161">
        <v>95.95</v>
      </c>
      <c r="G226" s="161">
        <v>-4837.71</v>
      </c>
      <c r="I226" s="82">
        <f t="shared" si="3"/>
        <v>9</v>
      </c>
    </row>
    <row r="227" spans="1:9" customFormat="1" ht="15" customHeight="1">
      <c r="A227" s="176">
        <v>216219017000001</v>
      </c>
      <c r="B227" s="177" t="s">
        <v>175</v>
      </c>
      <c r="C227" s="161">
        <v>-4933.66</v>
      </c>
      <c r="D227" s="161">
        <v>4933.66</v>
      </c>
      <c r="E227" s="162">
        <v>4837.71</v>
      </c>
      <c r="F227" s="161">
        <v>95.95</v>
      </c>
      <c r="G227" s="161">
        <v>-4837.71</v>
      </c>
      <c r="I227" s="82">
        <f t="shared" si="3"/>
        <v>15</v>
      </c>
    </row>
    <row r="228" spans="1:9" customFormat="1" ht="15" customHeight="1">
      <c r="A228" s="176">
        <v>216219018</v>
      </c>
      <c r="B228" s="177" t="s">
        <v>493</v>
      </c>
      <c r="C228" s="161">
        <v>-1667.58</v>
      </c>
      <c r="D228" s="161">
        <v>0</v>
      </c>
      <c r="E228" s="162">
        <v>0</v>
      </c>
      <c r="F228" s="161">
        <v>0</v>
      </c>
      <c r="G228" s="161">
        <v>-1667.58</v>
      </c>
      <c r="I228" s="82">
        <f t="shared" si="3"/>
        <v>9</v>
      </c>
    </row>
    <row r="229" spans="1:9" customFormat="1" ht="15" customHeight="1">
      <c r="A229" s="176">
        <v>216219018000001</v>
      </c>
      <c r="B229" s="177" t="s">
        <v>494</v>
      </c>
      <c r="C229" s="161">
        <v>-1667.58</v>
      </c>
      <c r="D229" s="161">
        <v>0</v>
      </c>
      <c r="E229" s="162">
        <v>0</v>
      </c>
      <c r="F229" s="161">
        <v>0</v>
      </c>
      <c r="G229" s="161">
        <v>-1667.58</v>
      </c>
      <c r="I229" s="82">
        <f t="shared" si="3"/>
        <v>15</v>
      </c>
    </row>
    <row r="230" spans="1:9" customFormat="1" ht="15" customHeight="1">
      <c r="A230" s="176">
        <v>218</v>
      </c>
      <c r="B230" s="177" t="s">
        <v>176</v>
      </c>
      <c r="C230" s="161">
        <v>-16904120.670000002</v>
      </c>
      <c r="D230" s="161">
        <v>17185931.41</v>
      </c>
      <c r="E230" s="162">
        <v>19919789.399999999</v>
      </c>
      <c r="F230" s="161">
        <v>-2733857.99</v>
      </c>
      <c r="G230" s="161">
        <v>-19637978.66</v>
      </c>
      <c r="I230" s="82">
        <f t="shared" si="3"/>
        <v>3</v>
      </c>
    </row>
    <row r="231" spans="1:9" customFormat="1" ht="15" customHeight="1">
      <c r="A231" s="176">
        <v>2181</v>
      </c>
      <c r="B231" s="177" t="s">
        <v>177</v>
      </c>
      <c r="C231" s="161">
        <v>-1787287.26</v>
      </c>
      <c r="D231" s="161">
        <v>317242.78999999998</v>
      </c>
      <c r="E231" s="162">
        <v>492222.26</v>
      </c>
      <c r="F231" s="161">
        <v>-174979.47</v>
      </c>
      <c r="G231" s="161">
        <v>-1962266.73</v>
      </c>
      <c r="I231" s="82">
        <f t="shared" si="3"/>
        <v>4</v>
      </c>
    </row>
    <row r="232" spans="1:9" customFormat="1" ht="15" customHeight="1">
      <c r="A232" s="176">
        <v>21811</v>
      </c>
      <c r="B232" s="177" t="s">
        <v>177</v>
      </c>
      <c r="C232" s="161">
        <v>-1787287.26</v>
      </c>
      <c r="D232" s="161">
        <v>317242.78999999998</v>
      </c>
      <c r="E232" s="162">
        <v>492222.26</v>
      </c>
      <c r="F232" s="161">
        <v>-174979.47</v>
      </c>
      <c r="G232" s="161">
        <v>-1962266.73</v>
      </c>
      <c r="I232" s="82">
        <f t="shared" si="3"/>
        <v>5</v>
      </c>
    </row>
    <row r="233" spans="1:9" customFormat="1" ht="15" customHeight="1">
      <c r="A233" s="176">
        <v>218119</v>
      </c>
      <c r="B233" s="177" t="s">
        <v>177</v>
      </c>
      <c r="C233" s="161">
        <v>-1787287.26</v>
      </c>
      <c r="D233" s="161">
        <v>317242.78999999998</v>
      </c>
      <c r="E233" s="162">
        <v>492222.26</v>
      </c>
      <c r="F233" s="161">
        <v>-174979.47</v>
      </c>
      <c r="G233" s="161">
        <v>-1962266.73</v>
      </c>
      <c r="I233" s="82">
        <f t="shared" si="3"/>
        <v>6</v>
      </c>
    </row>
    <row r="234" spans="1:9" customFormat="1" ht="15" customHeight="1">
      <c r="A234" s="176">
        <v>21811901</v>
      </c>
      <c r="B234" s="177" t="s">
        <v>177</v>
      </c>
      <c r="C234" s="161">
        <v>-1787287.26</v>
      </c>
      <c r="D234" s="161">
        <v>317242.78999999998</v>
      </c>
      <c r="E234" s="162">
        <v>492222.26</v>
      </c>
      <c r="F234" s="161">
        <v>-174979.47</v>
      </c>
      <c r="G234" s="161">
        <v>-1962266.73</v>
      </c>
      <c r="I234" s="82">
        <f t="shared" si="3"/>
        <v>8</v>
      </c>
    </row>
    <row r="235" spans="1:9" customFormat="1" ht="15" customHeight="1">
      <c r="A235" s="176">
        <v>218119011</v>
      </c>
      <c r="B235" s="177" t="s">
        <v>178</v>
      </c>
      <c r="C235" s="161">
        <v>0</v>
      </c>
      <c r="D235" s="161">
        <v>178348.65</v>
      </c>
      <c r="E235" s="162">
        <v>178348.65</v>
      </c>
      <c r="F235" s="161">
        <v>0</v>
      </c>
      <c r="G235" s="161">
        <v>0</v>
      </c>
      <c r="I235" s="82">
        <f t="shared" si="3"/>
        <v>9</v>
      </c>
    </row>
    <row r="236" spans="1:9" customFormat="1" ht="15" customHeight="1">
      <c r="A236" s="176">
        <v>218119011000001</v>
      </c>
      <c r="B236" s="177" t="s">
        <v>178</v>
      </c>
      <c r="C236" s="161">
        <v>0</v>
      </c>
      <c r="D236" s="161">
        <v>178348.65</v>
      </c>
      <c r="E236" s="162">
        <v>178348.65</v>
      </c>
      <c r="F236" s="161">
        <v>0</v>
      </c>
      <c r="G236" s="161">
        <v>0</v>
      </c>
      <c r="I236" s="82">
        <f t="shared" si="3"/>
        <v>15</v>
      </c>
    </row>
    <row r="237" spans="1:9" customFormat="1" ht="15" customHeight="1">
      <c r="A237" s="176">
        <v>218119012</v>
      </c>
      <c r="B237" s="177" t="s">
        <v>179</v>
      </c>
      <c r="C237" s="161">
        <v>-422391.68</v>
      </c>
      <c r="D237" s="161">
        <v>0</v>
      </c>
      <c r="E237" s="162">
        <v>84478.34</v>
      </c>
      <c r="F237" s="161">
        <v>-84478.34</v>
      </c>
      <c r="G237" s="161">
        <v>-506870.02</v>
      </c>
      <c r="I237" s="82">
        <f t="shared" si="3"/>
        <v>9</v>
      </c>
    </row>
    <row r="238" spans="1:9" customFormat="1" ht="15" customHeight="1">
      <c r="A238" s="176">
        <v>218119012000001</v>
      </c>
      <c r="B238" s="177" t="s">
        <v>180</v>
      </c>
      <c r="C238" s="161">
        <v>-422391.68</v>
      </c>
      <c r="D238" s="161">
        <v>0</v>
      </c>
      <c r="E238" s="162">
        <v>84478.34</v>
      </c>
      <c r="F238" s="161">
        <v>-84478.34</v>
      </c>
      <c r="G238" s="161">
        <v>-506870.02</v>
      </c>
      <c r="I238" s="82">
        <f t="shared" si="3"/>
        <v>15</v>
      </c>
    </row>
    <row r="239" spans="1:9" customFormat="1" ht="15" customHeight="1">
      <c r="A239" s="176">
        <v>218119014</v>
      </c>
      <c r="B239" s="177" t="s">
        <v>181</v>
      </c>
      <c r="C239" s="161">
        <v>-1048990.22</v>
      </c>
      <c r="D239" s="161">
        <v>69366.48</v>
      </c>
      <c r="E239" s="162">
        <v>102961.53</v>
      </c>
      <c r="F239" s="161">
        <v>-33595.050000000003</v>
      </c>
      <c r="G239" s="161">
        <v>-1082585.27</v>
      </c>
      <c r="I239" s="82">
        <f t="shared" si="3"/>
        <v>9</v>
      </c>
    </row>
    <row r="240" spans="1:9" customFormat="1" ht="15" customHeight="1">
      <c r="A240" s="176">
        <v>218119014000001</v>
      </c>
      <c r="B240" s="177" t="s">
        <v>182</v>
      </c>
      <c r="C240" s="161">
        <v>-778182.7</v>
      </c>
      <c r="D240" s="161">
        <v>53388.65</v>
      </c>
      <c r="E240" s="162">
        <v>78310.73</v>
      </c>
      <c r="F240" s="161">
        <v>-24922.080000000002</v>
      </c>
      <c r="G240" s="161">
        <v>-803104.78</v>
      </c>
      <c r="I240" s="82">
        <f t="shared" si="3"/>
        <v>15</v>
      </c>
    </row>
    <row r="241" spans="1:9" customFormat="1" ht="15" customHeight="1">
      <c r="A241" s="176">
        <v>218119014000002</v>
      </c>
      <c r="B241" s="177" t="s">
        <v>183</v>
      </c>
      <c r="C241" s="161">
        <v>-270807.52</v>
      </c>
      <c r="D241" s="161">
        <v>15977.83</v>
      </c>
      <c r="E241" s="162">
        <v>24650.799999999999</v>
      </c>
      <c r="F241" s="161">
        <v>-8672.9699999999993</v>
      </c>
      <c r="G241" s="161">
        <v>-279480.49</v>
      </c>
      <c r="I241" s="82">
        <f t="shared" si="3"/>
        <v>15</v>
      </c>
    </row>
    <row r="242" spans="1:9" customFormat="1" ht="15" customHeight="1">
      <c r="A242" s="176">
        <v>218119015</v>
      </c>
      <c r="B242" s="177" t="s">
        <v>184</v>
      </c>
      <c r="C242" s="161">
        <v>-303257.76</v>
      </c>
      <c r="D242" s="161">
        <v>7520.02</v>
      </c>
      <c r="E242" s="162">
        <v>67447.149999999994</v>
      </c>
      <c r="F242" s="161">
        <v>-59927.13</v>
      </c>
      <c r="G242" s="161">
        <v>-363184.89</v>
      </c>
      <c r="I242" s="82">
        <f t="shared" si="3"/>
        <v>9</v>
      </c>
    </row>
    <row r="243" spans="1:9" customFormat="1" ht="15" customHeight="1">
      <c r="A243" s="176">
        <v>218119015000001</v>
      </c>
      <c r="B243" s="177" t="s">
        <v>185</v>
      </c>
      <c r="C243" s="161">
        <v>-224968.74</v>
      </c>
      <c r="D243" s="161">
        <v>5537.63</v>
      </c>
      <c r="E243" s="162">
        <v>49994.06</v>
      </c>
      <c r="F243" s="161">
        <v>-44456.43</v>
      </c>
      <c r="G243" s="161">
        <v>-269425.17</v>
      </c>
      <c r="I243" s="82">
        <f t="shared" si="3"/>
        <v>15</v>
      </c>
    </row>
    <row r="244" spans="1:9" customFormat="1" ht="15" customHeight="1">
      <c r="A244" s="176">
        <v>218119015000002</v>
      </c>
      <c r="B244" s="177" t="s">
        <v>186</v>
      </c>
      <c r="C244" s="161">
        <v>-78289.02</v>
      </c>
      <c r="D244" s="161">
        <v>1982.39</v>
      </c>
      <c r="E244" s="162">
        <v>17453.09</v>
      </c>
      <c r="F244" s="161">
        <v>-15470.7</v>
      </c>
      <c r="G244" s="161">
        <v>-93759.72</v>
      </c>
      <c r="I244" s="82">
        <f t="shared" si="3"/>
        <v>15</v>
      </c>
    </row>
    <row r="245" spans="1:9" customFormat="1" ht="15" customHeight="1">
      <c r="A245" s="176">
        <v>218119018</v>
      </c>
      <c r="B245" s="177" t="s">
        <v>187</v>
      </c>
      <c r="C245" s="161">
        <v>-12647.6</v>
      </c>
      <c r="D245" s="161">
        <v>62007.64</v>
      </c>
      <c r="E245" s="162">
        <v>58986.59</v>
      </c>
      <c r="F245" s="161">
        <v>3021.05</v>
      </c>
      <c r="G245" s="161">
        <v>-9626.5499999999993</v>
      </c>
      <c r="I245" s="82">
        <f t="shared" si="3"/>
        <v>9</v>
      </c>
    </row>
    <row r="246" spans="1:9" customFormat="1" ht="15" customHeight="1">
      <c r="A246" s="176">
        <v>218119018000001</v>
      </c>
      <c r="B246" s="177" t="s">
        <v>188</v>
      </c>
      <c r="C246" s="161">
        <v>0</v>
      </c>
      <c r="D246" s="161">
        <v>10732.09</v>
      </c>
      <c r="E246" s="162">
        <v>20358.64</v>
      </c>
      <c r="F246" s="161">
        <v>-9626.5499999999993</v>
      </c>
      <c r="G246" s="161">
        <v>-9626.5499999999993</v>
      </c>
      <c r="I246" s="82">
        <f t="shared" si="3"/>
        <v>15</v>
      </c>
    </row>
    <row r="247" spans="1:9" customFormat="1" ht="15" customHeight="1">
      <c r="A247" s="176">
        <v>218119018000002</v>
      </c>
      <c r="B247" s="177" t="s">
        <v>495</v>
      </c>
      <c r="C247" s="161">
        <v>-12647.6</v>
      </c>
      <c r="D247" s="161">
        <v>51275.55</v>
      </c>
      <c r="E247" s="162">
        <v>38627.949999999997</v>
      </c>
      <c r="F247" s="161">
        <v>12647.6</v>
      </c>
      <c r="G247" s="161">
        <v>0</v>
      </c>
      <c r="I247" s="82">
        <f t="shared" si="3"/>
        <v>15</v>
      </c>
    </row>
    <row r="248" spans="1:9" customFormat="1" ht="15" customHeight="1">
      <c r="A248" s="176">
        <v>2182</v>
      </c>
      <c r="B248" s="177" t="s">
        <v>189</v>
      </c>
      <c r="C248" s="161">
        <v>-4403419.7300000004</v>
      </c>
      <c r="D248" s="161">
        <v>3812068.75</v>
      </c>
      <c r="E248" s="162">
        <v>5178852.9400000004</v>
      </c>
      <c r="F248" s="161">
        <v>-1366784.19</v>
      </c>
      <c r="G248" s="161">
        <v>-5770203.9199999999</v>
      </c>
      <c r="I248" s="82">
        <f t="shared" si="3"/>
        <v>4</v>
      </c>
    </row>
    <row r="249" spans="1:9" customFormat="1" ht="15" customHeight="1">
      <c r="A249" s="176">
        <v>21821</v>
      </c>
      <c r="B249" s="177" t="s">
        <v>189</v>
      </c>
      <c r="C249" s="161">
        <v>-4403419.7300000004</v>
      </c>
      <c r="D249" s="161">
        <v>3812068.75</v>
      </c>
      <c r="E249" s="162">
        <v>5178852.9400000004</v>
      </c>
      <c r="F249" s="161">
        <v>-1366784.19</v>
      </c>
      <c r="G249" s="161">
        <v>-5770203.9199999999</v>
      </c>
      <c r="I249" s="82">
        <f t="shared" si="3"/>
        <v>5</v>
      </c>
    </row>
    <row r="250" spans="1:9" customFormat="1" ht="15" customHeight="1">
      <c r="A250" s="176">
        <v>218219</v>
      </c>
      <c r="B250" s="177" t="s">
        <v>189</v>
      </c>
      <c r="C250" s="161">
        <v>-4403419.7300000004</v>
      </c>
      <c r="D250" s="161">
        <v>3812068.75</v>
      </c>
      <c r="E250" s="162">
        <v>5178852.9400000004</v>
      </c>
      <c r="F250" s="161">
        <v>-1366784.19</v>
      </c>
      <c r="G250" s="161">
        <v>-5770203.9199999999</v>
      </c>
      <c r="I250" s="82">
        <f t="shared" si="3"/>
        <v>6</v>
      </c>
    </row>
    <row r="251" spans="1:9" customFormat="1" ht="15" customHeight="1">
      <c r="A251" s="176">
        <v>21821901</v>
      </c>
      <c r="B251" s="177" t="s">
        <v>189</v>
      </c>
      <c r="C251" s="161">
        <v>-4403419.7300000004</v>
      </c>
      <c r="D251" s="161">
        <v>3812068.75</v>
      </c>
      <c r="E251" s="162">
        <v>5178852.9400000004</v>
      </c>
      <c r="F251" s="161">
        <v>-1366784.19</v>
      </c>
      <c r="G251" s="161">
        <v>-5770203.9199999999</v>
      </c>
      <c r="I251" s="82">
        <f t="shared" si="3"/>
        <v>8</v>
      </c>
    </row>
    <row r="252" spans="1:9" customFormat="1" ht="15" customHeight="1">
      <c r="A252" s="176">
        <v>218219011</v>
      </c>
      <c r="B252" s="177" t="s">
        <v>189</v>
      </c>
      <c r="C252" s="161">
        <v>-4403419.7300000004</v>
      </c>
      <c r="D252" s="161">
        <v>3812068.75</v>
      </c>
      <c r="E252" s="162">
        <v>5178852.9400000004</v>
      </c>
      <c r="F252" s="161">
        <v>-1366784.19</v>
      </c>
      <c r="G252" s="161">
        <v>-5770203.9199999999</v>
      </c>
      <c r="I252" s="82">
        <f t="shared" si="3"/>
        <v>9</v>
      </c>
    </row>
    <row r="253" spans="1:9" customFormat="1" ht="15" customHeight="1">
      <c r="A253" s="176">
        <v>218219011000001</v>
      </c>
      <c r="B253" s="177" t="s">
        <v>190</v>
      </c>
      <c r="C253" s="161">
        <v>-69723.570000000007</v>
      </c>
      <c r="D253" s="161">
        <v>313247.7</v>
      </c>
      <c r="E253" s="162">
        <v>286995.06</v>
      </c>
      <c r="F253" s="161">
        <v>26252.639999999999</v>
      </c>
      <c r="G253" s="161">
        <v>-43470.93</v>
      </c>
      <c r="I253" s="82">
        <f t="shared" si="3"/>
        <v>15</v>
      </c>
    </row>
    <row r="254" spans="1:9" customFormat="1" ht="15" customHeight="1">
      <c r="A254" s="176">
        <v>218219011000002</v>
      </c>
      <c r="B254" s="177" t="s">
        <v>191</v>
      </c>
      <c r="C254" s="161">
        <v>-199003.39</v>
      </c>
      <c r="D254" s="161">
        <v>932330.84</v>
      </c>
      <c r="E254" s="162">
        <v>972487.81</v>
      </c>
      <c r="F254" s="161">
        <v>-40156.97</v>
      </c>
      <c r="G254" s="161">
        <v>-239160.36</v>
      </c>
      <c r="I254" s="82">
        <f t="shared" si="3"/>
        <v>15</v>
      </c>
    </row>
    <row r="255" spans="1:9" customFormat="1" ht="15" customHeight="1">
      <c r="A255" s="176">
        <v>218219011000005</v>
      </c>
      <c r="B255" s="177" t="s">
        <v>192</v>
      </c>
      <c r="C255" s="161">
        <v>-2311096.84</v>
      </c>
      <c r="D255" s="161">
        <v>949076.34</v>
      </c>
      <c r="E255" s="162">
        <v>926168.89</v>
      </c>
      <c r="F255" s="161">
        <v>22907.45</v>
      </c>
      <c r="G255" s="161">
        <v>-2288189.39</v>
      </c>
      <c r="I255" s="82">
        <f t="shared" si="3"/>
        <v>15</v>
      </c>
    </row>
    <row r="256" spans="1:9" customFormat="1" ht="15" customHeight="1">
      <c r="A256" s="176">
        <v>218219011000006</v>
      </c>
      <c r="B256" s="177" t="s">
        <v>193</v>
      </c>
      <c r="C256" s="161">
        <v>-1489055.29</v>
      </c>
      <c r="D256" s="161">
        <v>1490499.07</v>
      </c>
      <c r="E256" s="162">
        <v>2968747.69</v>
      </c>
      <c r="F256" s="161">
        <v>-1478248.62</v>
      </c>
      <c r="G256" s="161">
        <v>-2967303.91</v>
      </c>
      <c r="I256" s="82">
        <f t="shared" si="3"/>
        <v>15</v>
      </c>
    </row>
    <row r="257" spans="1:9" customFormat="1" ht="15" customHeight="1">
      <c r="A257" s="176">
        <v>218219011000007</v>
      </c>
      <c r="B257" s="177" t="s">
        <v>194</v>
      </c>
      <c r="C257" s="161">
        <v>-122979.72</v>
      </c>
      <c r="D257" s="161">
        <v>122979.72</v>
      </c>
      <c r="E257" s="162">
        <v>0</v>
      </c>
      <c r="F257" s="161">
        <v>122979.72</v>
      </c>
      <c r="G257" s="161">
        <v>0</v>
      </c>
      <c r="I257" s="82">
        <f t="shared" si="3"/>
        <v>15</v>
      </c>
    </row>
    <row r="258" spans="1:9" customFormat="1" ht="15" customHeight="1">
      <c r="A258" s="176">
        <v>218219011000008</v>
      </c>
      <c r="B258" s="177" t="s">
        <v>195</v>
      </c>
      <c r="C258" s="161">
        <v>-211560.92</v>
      </c>
      <c r="D258" s="161">
        <v>3935.08</v>
      </c>
      <c r="E258" s="162">
        <v>24453.49</v>
      </c>
      <c r="F258" s="161">
        <v>-20518.41</v>
      </c>
      <c r="G258" s="161">
        <v>-232079.33</v>
      </c>
      <c r="I258" s="82">
        <f t="shared" ref="I258:I321" si="4">LEN(A258)</f>
        <v>15</v>
      </c>
    </row>
    <row r="259" spans="1:9" customFormat="1" ht="15" customHeight="1">
      <c r="A259" s="176">
        <v>2185</v>
      </c>
      <c r="B259" s="177" t="s">
        <v>196</v>
      </c>
      <c r="C259" s="161">
        <v>-5324223.63</v>
      </c>
      <c r="D259" s="161">
        <v>13056619.869999999</v>
      </c>
      <c r="E259" s="162">
        <v>14248714.199999999</v>
      </c>
      <c r="F259" s="161">
        <v>-1192094.33</v>
      </c>
      <c r="G259" s="161">
        <v>-6516317.96</v>
      </c>
      <c r="I259" s="82">
        <f t="shared" si="4"/>
        <v>4</v>
      </c>
    </row>
    <row r="260" spans="1:9" customFormat="1" ht="15" customHeight="1">
      <c r="A260" s="176">
        <v>21851</v>
      </c>
      <c r="B260" s="177" t="s">
        <v>196</v>
      </c>
      <c r="C260" s="161">
        <v>-5324223.63</v>
      </c>
      <c r="D260" s="161">
        <v>13056619.869999999</v>
      </c>
      <c r="E260" s="162">
        <v>14248714.199999999</v>
      </c>
      <c r="F260" s="161">
        <v>-1192094.33</v>
      </c>
      <c r="G260" s="161">
        <v>-6516317.96</v>
      </c>
      <c r="I260" s="82">
        <f t="shared" si="4"/>
        <v>5</v>
      </c>
    </row>
    <row r="261" spans="1:9" customFormat="1" ht="15" customHeight="1">
      <c r="A261" s="176">
        <v>218519</v>
      </c>
      <c r="B261" s="177" t="s">
        <v>196</v>
      </c>
      <c r="C261" s="161">
        <v>-5324223.63</v>
      </c>
      <c r="D261" s="161">
        <v>13056619.869999999</v>
      </c>
      <c r="E261" s="162">
        <v>14248714.199999999</v>
      </c>
      <c r="F261" s="161">
        <v>-1192094.33</v>
      </c>
      <c r="G261" s="161">
        <v>-6516317.96</v>
      </c>
      <c r="I261" s="82">
        <f t="shared" si="4"/>
        <v>6</v>
      </c>
    </row>
    <row r="262" spans="1:9" customFormat="1" ht="15" customHeight="1">
      <c r="A262" s="176">
        <v>21851901</v>
      </c>
      <c r="B262" s="177" t="s">
        <v>197</v>
      </c>
      <c r="C262" s="161">
        <v>-5324223.63</v>
      </c>
      <c r="D262" s="161">
        <v>13056619.869999999</v>
      </c>
      <c r="E262" s="162">
        <v>14248714.199999999</v>
      </c>
      <c r="F262" s="161">
        <v>-1192094.33</v>
      </c>
      <c r="G262" s="161">
        <v>-6516317.96</v>
      </c>
      <c r="I262" s="82">
        <f t="shared" si="4"/>
        <v>8</v>
      </c>
    </row>
    <row r="263" spans="1:9" customFormat="1" ht="15" customHeight="1">
      <c r="A263" s="176">
        <v>218519011</v>
      </c>
      <c r="B263" s="177" t="s">
        <v>198</v>
      </c>
      <c r="C263" s="161">
        <v>-5324223.63</v>
      </c>
      <c r="D263" s="161">
        <v>13056619.869999999</v>
      </c>
      <c r="E263" s="162">
        <v>14248714.199999999</v>
      </c>
      <c r="F263" s="161">
        <v>-1192094.33</v>
      </c>
      <c r="G263" s="161">
        <v>-6516317.96</v>
      </c>
      <c r="I263" s="82">
        <f t="shared" si="4"/>
        <v>9</v>
      </c>
    </row>
    <row r="264" spans="1:9" customFormat="1" ht="15" customHeight="1">
      <c r="A264" s="176">
        <v>218519011000001</v>
      </c>
      <c r="B264" s="177" t="s">
        <v>198</v>
      </c>
      <c r="C264" s="161">
        <v>-5324223.63</v>
      </c>
      <c r="D264" s="161">
        <v>13056619.869999999</v>
      </c>
      <c r="E264" s="162">
        <v>14248714.199999999</v>
      </c>
      <c r="F264" s="161">
        <v>-1192094.33</v>
      </c>
      <c r="G264" s="161">
        <v>-6516317.96</v>
      </c>
      <c r="I264" s="82">
        <f t="shared" si="4"/>
        <v>15</v>
      </c>
    </row>
    <row r="265" spans="1:9" customFormat="1" ht="15" customHeight="1">
      <c r="A265" s="176">
        <v>2188</v>
      </c>
      <c r="B265" s="177" t="s">
        <v>199</v>
      </c>
      <c r="C265" s="161">
        <v>-5389190.0499999998</v>
      </c>
      <c r="D265" s="161">
        <v>0</v>
      </c>
      <c r="E265" s="162">
        <v>0</v>
      </c>
      <c r="F265" s="161">
        <v>0</v>
      </c>
      <c r="G265" s="161">
        <v>-5389190.0499999998</v>
      </c>
      <c r="I265" s="82">
        <f t="shared" si="4"/>
        <v>4</v>
      </c>
    </row>
    <row r="266" spans="1:9" customFormat="1" ht="15" customHeight="1">
      <c r="A266" s="176">
        <v>21888</v>
      </c>
      <c r="B266" s="177" t="s">
        <v>200</v>
      </c>
      <c r="C266" s="161">
        <v>-5389190.0499999998</v>
      </c>
      <c r="D266" s="161">
        <v>0</v>
      </c>
      <c r="E266" s="162">
        <v>0</v>
      </c>
      <c r="F266" s="161">
        <v>0</v>
      </c>
      <c r="G266" s="161">
        <v>-5389190.0499999998</v>
      </c>
      <c r="I266" s="82">
        <f t="shared" si="4"/>
        <v>5</v>
      </c>
    </row>
    <row r="267" spans="1:9" customFormat="1" ht="15" customHeight="1">
      <c r="A267" s="176">
        <v>218889</v>
      </c>
      <c r="B267" s="177" t="s">
        <v>200</v>
      </c>
      <c r="C267" s="161">
        <v>-5389190.0499999998</v>
      </c>
      <c r="D267" s="161">
        <v>0</v>
      </c>
      <c r="E267" s="162">
        <v>0</v>
      </c>
      <c r="F267" s="161">
        <v>0</v>
      </c>
      <c r="G267" s="161">
        <v>-5389190.0499999998</v>
      </c>
      <c r="I267" s="82">
        <f t="shared" si="4"/>
        <v>6</v>
      </c>
    </row>
    <row r="268" spans="1:9" customFormat="1" ht="15" customHeight="1">
      <c r="A268" s="176">
        <v>21888908</v>
      </c>
      <c r="B268" s="177" t="s">
        <v>200</v>
      </c>
      <c r="C268" s="161">
        <v>-5389190.0499999998</v>
      </c>
      <c r="D268" s="161">
        <v>0</v>
      </c>
      <c r="E268" s="162">
        <v>0</v>
      </c>
      <c r="F268" s="161">
        <v>0</v>
      </c>
      <c r="G268" s="161">
        <v>-5389190.0499999998</v>
      </c>
      <c r="I268" s="82">
        <f t="shared" si="4"/>
        <v>8</v>
      </c>
    </row>
    <row r="269" spans="1:9" customFormat="1" ht="15" customHeight="1">
      <c r="A269" s="176">
        <v>218889082</v>
      </c>
      <c r="B269" s="177" t="s">
        <v>201</v>
      </c>
      <c r="C269" s="161">
        <v>-5389190.0499999998</v>
      </c>
      <c r="D269" s="161">
        <v>0</v>
      </c>
      <c r="E269" s="162">
        <v>0</v>
      </c>
      <c r="F269" s="161">
        <v>0</v>
      </c>
      <c r="G269" s="161">
        <v>-5389190.0499999998</v>
      </c>
      <c r="I269" s="82">
        <f t="shared" si="4"/>
        <v>9</v>
      </c>
    </row>
    <row r="270" spans="1:9" customFormat="1" ht="15" customHeight="1">
      <c r="A270" s="176">
        <v>218889082000001</v>
      </c>
      <c r="B270" s="177" t="s">
        <v>202</v>
      </c>
      <c r="C270" s="161">
        <v>-5389190.0499999998</v>
      </c>
      <c r="D270" s="161">
        <v>0</v>
      </c>
      <c r="E270" s="162">
        <v>0</v>
      </c>
      <c r="F270" s="161">
        <v>0</v>
      </c>
      <c r="G270" s="161">
        <v>-5389190.0499999998</v>
      </c>
      <c r="I270" s="82">
        <f t="shared" si="4"/>
        <v>15</v>
      </c>
    </row>
    <row r="271" spans="1:9" customFormat="1" ht="15" customHeight="1">
      <c r="A271" s="176">
        <v>23</v>
      </c>
      <c r="B271" s="177" t="s">
        <v>203</v>
      </c>
      <c r="C271" s="161">
        <v>-1658562.52</v>
      </c>
      <c r="D271" s="161">
        <v>1549532.72</v>
      </c>
      <c r="E271" s="162">
        <v>1903726.14</v>
      </c>
      <c r="F271" s="161">
        <v>-354193.42</v>
      </c>
      <c r="G271" s="161">
        <v>-2012755.94</v>
      </c>
      <c r="I271" s="82">
        <f t="shared" si="4"/>
        <v>2</v>
      </c>
    </row>
    <row r="272" spans="1:9" customFormat="1" ht="15" customHeight="1">
      <c r="A272" s="176">
        <v>235</v>
      </c>
      <c r="B272" s="177" t="s">
        <v>204</v>
      </c>
      <c r="C272" s="161">
        <v>-1658562.52</v>
      </c>
      <c r="D272" s="161">
        <v>1549532.72</v>
      </c>
      <c r="E272" s="162">
        <v>1903726.14</v>
      </c>
      <c r="F272" s="161">
        <v>-354193.42</v>
      </c>
      <c r="G272" s="161">
        <v>-2012755.94</v>
      </c>
      <c r="I272" s="82">
        <f t="shared" si="4"/>
        <v>3</v>
      </c>
    </row>
    <row r="273" spans="1:9" customFormat="1" ht="15" customHeight="1">
      <c r="A273" s="176">
        <v>2353</v>
      </c>
      <c r="B273" s="177" t="s">
        <v>204</v>
      </c>
      <c r="C273" s="161">
        <v>-1658562.52</v>
      </c>
      <c r="D273" s="161">
        <v>1549532.72</v>
      </c>
      <c r="E273" s="162">
        <v>1903726.14</v>
      </c>
      <c r="F273" s="161">
        <v>-354193.42</v>
      </c>
      <c r="G273" s="161">
        <v>-2012755.94</v>
      </c>
      <c r="I273" s="82">
        <f t="shared" si="4"/>
        <v>4</v>
      </c>
    </row>
    <row r="274" spans="1:9" customFormat="1" ht="15" customHeight="1">
      <c r="A274" s="176">
        <v>23531</v>
      </c>
      <c r="B274" s="177" t="s">
        <v>205</v>
      </c>
      <c r="C274" s="161">
        <v>-1549532.72</v>
      </c>
      <c r="D274" s="161">
        <v>1549532.72</v>
      </c>
      <c r="E274" s="162">
        <v>1902925.41</v>
      </c>
      <c r="F274" s="161">
        <v>-353392.69</v>
      </c>
      <c r="G274" s="161">
        <v>-1902925.41</v>
      </c>
      <c r="I274" s="82">
        <f t="shared" si="4"/>
        <v>5</v>
      </c>
    </row>
    <row r="275" spans="1:9" customFormat="1" ht="15" customHeight="1">
      <c r="A275" s="176">
        <v>235319</v>
      </c>
      <c r="B275" s="177" t="s">
        <v>205</v>
      </c>
      <c r="C275" s="161">
        <v>-1549532.72</v>
      </c>
      <c r="D275" s="161">
        <v>1549532.72</v>
      </c>
      <c r="E275" s="162">
        <v>1902925.41</v>
      </c>
      <c r="F275" s="161">
        <v>-353392.69</v>
      </c>
      <c r="G275" s="161">
        <v>-1902925.41</v>
      </c>
      <c r="I275" s="82">
        <f t="shared" si="4"/>
        <v>6</v>
      </c>
    </row>
    <row r="276" spans="1:9" customFormat="1" ht="15" customHeight="1">
      <c r="A276" s="176">
        <v>23531901</v>
      </c>
      <c r="B276" s="177" t="s">
        <v>206</v>
      </c>
      <c r="C276" s="161">
        <v>-1549532.72</v>
      </c>
      <c r="D276" s="161">
        <v>1549532.72</v>
      </c>
      <c r="E276" s="162">
        <v>1902925.41</v>
      </c>
      <c r="F276" s="161">
        <v>-353392.69</v>
      </c>
      <c r="G276" s="161">
        <v>-1902925.41</v>
      </c>
      <c r="I276" s="82">
        <f t="shared" si="4"/>
        <v>8</v>
      </c>
    </row>
    <row r="277" spans="1:9" customFormat="1" ht="15" customHeight="1">
      <c r="A277" s="176">
        <v>235319011</v>
      </c>
      <c r="B277" s="177" t="s">
        <v>207</v>
      </c>
      <c r="C277" s="161">
        <v>-1139362.29</v>
      </c>
      <c r="D277" s="161">
        <v>1139362.29</v>
      </c>
      <c r="E277" s="162">
        <v>1399209.86</v>
      </c>
      <c r="F277" s="161">
        <v>-259847.57</v>
      </c>
      <c r="G277" s="161">
        <v>-1399209.86</v>
      </c>
      <c r="I277" s="82">
        <f t="shared" si="4"/>
        <v>9</v>
      </c>
    </row>
    <row r="278" spans="1:9" customFormat="1" ht="15" customHeight="1">
      <c r="A278" s="176">
        <v>235319011000001</v>
      </c>
      <c r="B278" s="177" t="s">
        <v>208</v>
      </c>
      <c r="C278" s="161">
        <v>-1139362.29</v>
      </c>
      <c r="D278" s="161">
        <v>1139362.29</v>
      </c>
      <c r="E278" s="162">
        <v>1399209.86</v>
      </c>
      <c r="F278" s="161">
        <v>-259847.57</v>
      </c>
      <c r="G278" s="161">
        <v>-1399209.86</v>
      </c>
      <c r="I278" s="82">
        <f t="shared" si="4"/>
        <v>15</v>
      </c>
    </row>
    <row r="279" spans="1:9" customFormat="1" ht="15" customHeight="1">
      <c r="A279" s="176">
        <v>235319012</v>
      </c>
      <c r="B279" s="177" t="s">
        <v>209</v>
      </c>
      <c r="C279" s="161">
        <v>-410170.43</v>
      </c>
      <c r="D279" s="161">
        <v>410170.43</v>
      </c>
      <c r="E279" s="162">
        <v>503715.55</v>
      </c>
      <c r="F279" s="161">
        <v>-93545.12</v>
      </c>
      <c r="G279" s="161">
        <v>-503715.55</v>
      </c>
      <c r="I279" s="82">
        <f t="shared" si="4"/>
        <v>9</v>
      </c>
    </row>
    <row r="280" spans="1:9" customFormat="1" ht="15" customHeight="1">
      <c r="A280" s="176">
        <v>235319012000001</v>
      </c>
      <c r="B280" s="177" t="s">
        <v>210</v>
      </c>
      <c r="C280" s="161">
        <v>-410170.43</v>
      </c>
      <c r="D280" s="161">
        <v>410170.43</v>
      </c>
      <c r="E280" s="162">
        <v>503715.55</v>
      </c>
      <c r="F280" s="161">
        <v>-93545.12</v>
      </c>
      <c r="G280" s="161">
        <v>-503715.55</v>
      </c>
      <c r="I280" s="82">
        <f t="shared" si="4"/>
        <v>15</v>
      </c>
    </row>
    <row r="281" spans="1:9" customFormat="1" ht="15" customHeight="1">
      <c r="A281" s="176">
        <v>235329</v>
      </c>
      <c r="B281" s="177" t="s">
        <v>211</v>
      </c>
      <c r="C281" s="161">
        <v>-109029.8</v>
      </c>
      <c r="D281" s="161">
        <v>0</v>
      </c>
      <c r="E281" s="162">
        <v>800.73</v>
      </c>
      <c r="F281" s="161">
        <v>-800.73</v>
      </c>
      <c r="G281" s="161">
        <v>-109830.53</v>
      </c>
      <c r="I281" s="82">
        <f t="shared" si="4"/>
        <v>6</v>
      </c>
    </row>
    <row r="282" spans="1:9" customFormat="1" ht="15" customHeight="1">
      <c r="A282" s="176">
        <v>23532901</v>
      </c>
      <c r="B282" s="177" t="s">
        <v>212</v>
      </c>
      <c r="C282" s="161">
        <v>-109029.8</v>
      </c>
      <c r="D282" s="161">
        <v>0</v>
      </c>
      <c r="E282" s="162">
        <v>800.73</v>
      </c>
      <c r="F282" s="161">
        <v>-800.73</v>
      </c>
      <c r="G282" s="161">
        <v>-109830.53</v>
      </c>
      <c r="I282" s="82">
        <f t="shared" si="4"/>
        <v>8</v>
      </c>
    </row>
    <row r="283" spans="1:9" customFormat="1" ht="15" customHeight="1">
      <c r="A283" s="176">
        <v>235329012</v>
      </c>
      <c r="B283" s="177" t="s">
        <v>213</v>
      </c>
      <c r="C283" s="161">
        <v>-70841.429999999993</v>
      </c>
      <c r="D283" s="161">
        <v>0</v>
      </c>
      <c r="E283" s="162">
        <v>627.36</v>
      </c>
      <c r="F283" s="161">
        <v>-627.36</v>
      </c>
      <c r="G283" s="161">
        <v>-71468.789999999994</v>
      </c>
      <c r="I283" s="82">
        <f t="shared" si="4"/>
        <v>9</v>
      </c>
    </row>
    <row r="284" spans="1:9" customFormat="1" ht="15" customHeight="1">
      <c r="A284" s="176">
        <v>235329012000001</v>
      </c>
      <c r="B284" s="177" t="s">
        <v>214</v>
      </c>
      <c r="C284" s="161">
        <v>-70841.429999999993</v>
      </c>
      <c r="D284" s="161">
        <v>0</v>
      </c>
      <c r="E284" s="162">
        <v>627.36</v>
      </c>
      <c r="F284" s="161">
        <v>-627.36</v>
      </c>
      <c r="G284" s="161">
        <v>-71468.789999999994</v>
      </c>
      <c r="I284" s="82">
        <f t="shared" si="4"/>
        <v>15</v>
      </c>
    </row>
    <row r="285" spans="1:9" customFormat="1" ht="15" customHeight="1">
      <c r="A285" s="176">
        <v>235329013</v>
      </c>
      <c r="B285" s="177" t="s">
        <v>215</v>
      </c>
      <c r="C285" s="161">
        <v>-38188.370000000003</v>
      </c>
      <c r="D285" s="161">
        <v>0</v>
      </c>
      <c r="E285" s="162">
        <v>173.37</v>
      </c>
      <c r="F285" s="161">
        <v>-173.37</v>
      </c>
      <c r="G285" s="161">
        <v>-38361.74</v>
      </c>
      <c r="I285" s="82">
        <f t="shared" si="4"/>
        <v>9</v>
      </c>
    </row>
    <row r="286" spans="1:9" customFormat="1" ht="15" customHeight="1">
      <c r="A286" s="176">
        <v>235329013000001</v>
      </c>
      <c r="B286" s="177" t="s">
        <v>216</v>
      </c>
      <c r="C286" s="161">
        <v>-38188.370000000003</v>
      </c>
      <c r="D286" s="161">
        <v>0</v>
      </c>
      <c r="E286" s="162">
        <v>173.37</v>
      </c>
      <c r="F286" s="161">
        <v>-173.37</v>
      </c>
      <c r="G286" s="161">
        <v>-38361.74</v>
      </c>
      <c r="I286" s="82">
        <f t="shared" si="4"/>
        <v>15</v>
      </c>
    </row>
    <row r="287" spans="1:9" customFormat="1" ht="15" customHeight="1">
      <c r="A287" s="176">
        <v>25</v>
      </c>
      <c r="B287" s="177" t="s">
        <v>217</v>
      </c>
      <c r="C287" s="161">
        <v>-69112131.170000002</v>
      </c>
      <c r="D287" s="161">
        <v>12751417.189999999</v>
      </c>
      <c r="E287" s="162">
        <v>9389689.1799999997</v>
      </c>
      <c r="F287" s="161">
        <v>3361728.01</v>
      </c>
      <c r="G287" s="161">
        <v>-65750403.159999996</v>
      </c>
      <c r="I287" s="82">
        <f t="shared" si="4"/>
        <v>2</v>
      </c>
    </row>
    <row r="288" spans="1:9" customFormat="1" ht="15" customHeight="1">
      <c r="A288" s="176">
        <v>251</v>
      </c>
      <c r="B288" s="177" t="s">
        <v>218</v>
      </c>
      <c r="C288" s="161">
        <v>-39943599</v>
      </c>
      <c r="D288" s="161">
        <v>0</v>
      </c>
      <c r="E288" s="162">
        <v>0</v>
      </c>
      <c r="F288" s="161">
        <v>0</v>
      </c>
      <c r="G288" s="161">
        <v>-39943599</v>
      </c>
      <c r="I288" s="82">
        <f t="shared" si="4"/>
        <v>3</v>
      </c>
    </row>
    <row r="289" spans="1:9" customFormat="1" ht="15" customHeight="1">
      <c r="A289" s="176">
        <v>2511</v>
      </c>
      <c r="B289" s="177" t="s">
        <v>219</v>
      </c>
      <c r="C289" s="161">
        <v>-39943599</v>
      </c>
      <c r="D289" s="161">
        <v>0</v>
      </c>
      <c r="E289" s="162">
        <v>0</v>
      </c>
      <c r="F289" s="161">
        <v>0</v>
      </c>
      <c r="G289" s="161">
        <v>-39943599</v>
      </c>
      <c r="I289" s="82">
        <f t="shared" si="4"/>
        <v>4</v>
      </c>
    </row>
    <row r="290" spans="1:9" customFormat="1" ht="15" customHeight="1">
      <c r="A290" s="176">
        <v>25111</v>
      </c>
      <c r="B290" s="177" t="s">
        <v>220</v>
      </c>
      <c r="C290" s="161">
        <v>-39943599</v>
      </c>
      <c r="D290" s="161">
        <v>0</v>
      </c>
      <c r="E290" s="162">
        <v>0</v>
      </c>
      <c r="F290" s="161">
        <v>0</v>
      </c>
      <c r="G290" s="161">
        <v>-39943599</v>
      </c>
      <c r="I290" s="82">
        <f t="shared" si="4"/>
        <v>5</v>
      </c>
    </row>
    <row r="291" spans="1:9" customFormat="1" ht="15" customHeight="1">
      <c r="A291" s="176">
        <v>251119</v>
      </c>
      <c r="B291" s="177" t="s">
        <v>220</v>
      </c>
      <c r="C291" s="161">
        <v>-39943599</v>
      </c>
      <c r="D291" s="161">
        <v>0</v>
      </c>
      <c r="E291" s="162">
        <v>0</v>
      </c>
      <c r="F291" s="161">
        <v>0</v>
      </c>
      <c r="G291" s="161">
        <v>-39943599</v>
      </c>
      <c r="I291" s="82">
        <f t="shared" si="4"/>
        <v>6</v>
      </c>
    </row>
    <row r="292" spans="1:9" customFormat="1" ht="15" customHeight="1">
      <c r="A292" s="176">
        <v>25111901</v>
      </c>
      <c r="B292" s="177" t="s">
        <v>221</v>
      </c>
      <c r="C292" s="161">
        <v>-39943599</v>
      </c>
      <c r="D292" s="161">
        <v>0</v>
      </c>
      <c r="E292" s="162">
        <v>0</v>
      </c>
      <c r="F292" s="161">
        <v>0</v>
      </c>
      <c r="G292" s="161">
        <v>-39943599</v>
      </c>
      <c r="I292" s="82">
        <f t="shared" si="4"/>
        <v>8</v>
      </c>
    </row>
    <row r="293" spans="1:9" customFormat="1" ht="15" customHeight="1">
      <c r="A293" s="176">
        <v>251119011</v>
      </c>
      <c r="B293" s="177" t="s">
        <v>222</v>
      </c>
      <c r="C293" s="161">
        <v>-39943599</v>
      </c>
      <c r="D293" s="161">
        <v>0</v>
      </c>
      <c r="E293" s="162">
        <v>0</v>
      </c>
      <c r="F293" s="161">
        <v>0</v>
      </c>
      <c r="G293" s="161">
        <v>-39943599</v>
      </c>
      <c r="I293" s="82">
        <f t="shared" si="4"/>
        <v>9</v>
      </c>
    </row>
    <row r="294" spans="1:9" customFormat="1" ht="15" customHeight="1">
      <c r="A294" s="176">
        <v>251119011000001</v>
      </c>
      <c r="B294" s="177" t="s">
        <v>223</v>
      </c>
      <c r="C294" s="161">
        <v>-100000</v>
      </c>
      <c r="D294" s="161">
        <v>0</v>
      </c>
      <c r="E294" s="162">
        <v>0</v>
      </c>
      <c r="F294" s="161">
        <v>0</v>
      </c>
      <c r="G294" s="161">
        <v>-100000</v>
      </c>
      <c r="I294" s="82">
        <f t="shared" si="4"/>
        <v>15</v>
      </c>
    </row>
    <row r="295" spans="1:9" customFormat="1" ht="15" customHeight="1">
      <c r="A295" s="176">
        <v>251119011000002</v>
      </c>
      <c r="B295" s="177" t="s">
        <v>224</v>
      </c>
      <c r="C295" s="161">
        <v>-39843599</v>
      </c>
      <c r="D295" s="161">
        <v>0</v>
      </c>
      <c r="E295" s="162">
        <v>0</v>
      </c>
      <c r="F295" s="161">
        <v>0</v>
      </c>
      <c r="G295" s="161">
        <v>-39843599</v>
      </c>
      <c r="I295" s="82">
        <f t="shared" si="4"/>
        <v>15</v>
      </c>
    </row>
    <row r="296" spans="1:9" customFormat="1" ht="15" customHeight="1">
      <c r="A296" s="176">
        <v>254</v>
      </c>
      <c r="B296" s="177" t="s">
        <v>225</v>
      </c>
      <c r="C296" s="161">
        <v>-3007916.46</v>
      </c>
      <c r="D296" s="161">
        <v>6446911.21</v>
      </c>
      <c r="E296" s="162">
        <v>7132908.7800000003</v>
      </c>
      <c r="F296" s="161">
        <v>-685997.57</v>
      </c>
      <c r="G296" s="161">
        <v>-3693914.03</v>
      </c>
      <c r="H296" s="22">
        <f>ABS(G296/1000)</f>
        <v>3693.9140299999999</v>
      </c>
      <c r="I296" s="82">
        <f t="shared" si="4"/>
        <v>3</v>
      </c>
    </row>
    <row r="297" spans="1:9" customFormat="1" ht="15" customHeight="1">
      <c r="A297" s="176">
        <v>2541</v>
      </c>
      <c r="B297" s="177" t="s">
        <v>226</v>
      </c>
      <c r="C297" s="161">
        <v>-3007916.46</v>
      </c>
      <c r="D297" s="161">
        <v>6446911.21</v>
      </c>
      <c r="E297" s="162">
        <v>7132908.7800000003</v>
      </c>
      <c r="F297" s="161">
        <v>-685997.57</v>
      </c>
      <c r="G297" s="161">
        <v>-3693914.03</v>
      </c>
      <c r="I297" s="82">
        <f t="shared" si="4"/>
        <v>4</v>
      </c>
    </row>
    <row r="298" spans="1:9" customFormat="1" ht="15" customHeight="1">
      <c r="A298" s="176">
        <v>25411</v>
      </c>
      <c r="B298" s="177" t="s">
        <v>227</v>
      </c>
      <c r="C298" s="161">
        <v>-3007916.46</v>
      </c>
      <c r="D298" s="161">
        <v>6446911.21</v>
      </c>
      <c r="E298" s="162">
        <v>7132908.7800000003</v>
      </c>
      <c r="F298" s="161">
        <v>-685997.57</v>
      </c>
      <c r="G298" s="161">
        <v>-3693914.03</v>
      </c>
      <c r="I298" s="82">
        <f t="shared" si="4"/>
        <v>5</v>
      </c>
    </row>
    <row r="299" spans="1:9" customFormat="1" ht="15" customHeight="1">
      <c r="A299" s="176">
        <v>254119</v>
      </c>
      <c r="B299" s="177" t="s">
        <v>227</v>
      </c>
      <c r="C299" s="161">
        <v>-3007916.46</v>
      </c>
      <c r="D299" s="161">
        <v>6446911.21</v>
      </c>
      <c r="E299" s="162">
        <v>7132908.7800000003</v>
      </c>
      <c r="F299" s="161">
        <v>-685997.57</v>
      </c>
      <c r="G299" s="161">
        <v>-3693914.03</v>
      </c>
      <c r="I299" s="82">
        <f t="shared" si="4"/>
        <v>6</v>
      </c>
    </row>
    <row r="300" spans="1:9" customFormat="1" ht="15" customHeight="1">
      <c r="A300" s="176">
        <v>25411901</v>
      </c>
      <c r="B300" s="177" t="s">
        <v>226</v>
      </c>
      <c r="C300" s="161">
        <v>-3007916.46</v>
      </c>
      <c r="D300" s="161">
        <v>6446911.21</v>
      </c>
      <c r="E300" s="162">
        <v>7132908.7800000003</v>
      </c>
      <c r="F300" s="161">
        <v>-685997.57</v>
      </c>
      <c r="G300" s="161">
        <v>-3693914.03</v>
      </c>
      <c r="I300" s="82">
        <f t="shared" si="4"/>
        <v>8</v>
      </c>
    </row>
    <row r="301" spans="1:9" customFormat="1" ht="15" customHeight="1">
      <c r="A301" s="176">
        <v>254119011</v>
      </c>
      <c r="B301" s="177" t="s">
        <v>226</v>
      </c>
      <c r="C301" s="161">
        <v>-3007916.46</v>
      </c>
      <c r="D301" s="161">
        <v>6446911.21</v>
      </c>
      <c r="E301" s="162">
        <v>7132908.7800000003</v>
      </c>
      <c r="F301" s="161">
        <v>-685997.57</v>
      </c>
      <c r="G301" s="161">
        <v>-3693914.03</v>
      </c>
      <c r="I301" s="82">
        <f t="shared" si="4"/>
        <v>9</v>
      </c>
    </row>
    <row r="302" spans="1:9" customFormat="1" ht="15" customHeight="1">
      <c r="A302" s="176">
        <v>254119011000001</v>
      </c>
      <c r="B302" s="177" t="s">
        <v>228</v>
      </c>
      <c r="C302" s="161">
        <v>-4557449.17</v>
      </c>
      <c r="D302" s="161">
        <v>4543985.8</v>
      </c>
      <c r="E302" s="162">
        <v>5583376.0599999996</v>
      </c>
      <c r="F302" s="161">
        <v>-1039390.26</v>
      </c>
      <c r="G302" s="161">
        <v>-5596839.4299999997</v>
      </c>
      <c r="I302" s="82">
        <f t="shared" si="4"/>
        <v>15</v>
      </c>
    </row>
    <row r="303" spans="1:9" customFormat="1" ht="15" customHeight="1">
      <c r="A303" s="176">
        <v>254119011000002</v>
      </c>
      <c r="B303" s="177" t="s">
        <v>229</v>
      </c>
      <c r="C303" s="161">
        <v>1549532.71</v>
      </c>
      <c r="D303" s="161">
        <v>1902925.41</v>
      </c>
      <c r="E303" s="162">
        <v>1549532.72</v>
      </c>
      <c r="F303" s="161">
        <v>353392.69</v>
      </c>
      <c r="G303" s="161">
        <v>1902925.4</v>
      </c>
      <c r="I303" s="82">
        <f t="shared" si="4"/>
        <v>15</v>
      </c>
    </row>
    <row r="304" spans="1:9" customFormat="1" ht="15" customHeight="1">
      <c r="A304" s="176">
        <v>256</v>
      </c>
      <c r="B304" s="177" t="s">
        <v>230</v>
      </c>
      <c r="C304" s="161">
        <v>-26160615.710000001</v>
      </c>
      <c r="D304" s="161">
        <v>6304505.9800000004</v>
      </c>
      <c r="E304" s="162">
        <v>2256780.4</v>
      </c>
      <c r="F304" s="161">
        <v>4047725.58</v>
      </c>
      <c r="G304" s="161">
        <v>-22112890.129999999</v>
      </c>
      <c r="I304" s="82">
        <f t="shared" si="4"/>
        <v>3</v>
      </c>
    </row>
    <row r="305" spans="1:9" customFormat="1" ht="15" customHeight="1">
      <c r="A305" s="176">
        <v>2561</v>
      </c>
      <c r="B305" s="177" t="s">
        <v>231</v>
      </c>
      <c r="C305" s="161">
        <v>-26160615.710000001</v>
      </c>
      <c r="D305" s="161">
        <v>6304505.9800000004</v>
      </c>
      <c r="E305" s="162">
        <v>2256780.4</v>
      </c>
      <c r="F305" s="161">
        <v>4047725.58</v>
      </c>
      <c r="G305" s="161">
        <v>-22112890.129999999</v>
      </c>
      <c r="I305" s="82">
        <f t="shared" si="4"/>
        <v>4</v>
      </c>
    </row>
    <row r="306" spans="1:9" customFormat="1" ht="15" customHeight="1">
      <c r="A306" s="176">
        <v>25611</v>
      </c>
      <c r="B306" s="177" t="s">
        <v>232</v>
      </c>
      <c r="C306" s="161">
        <v>-26160615.710000001</v>
      </c>
      <c r="D306" s="161">
        <v>6304505.9800000004</v>
      </c>
      <c r="E306" s="162">
        <v>2256780.4</v>
      </c>
      <c r="F306" s="161">
        <v>4047725.58</v>
      </c>
      <c r="G306" s="161">
        <v>-22112890.129999999</v>
      </c>
      <c r="I306" s="82">
        <f t="shared" si="4"/>
        <v>5</v>
      </c>
    </row>
    <row r="307" spans="1:9" customFormat="1" ht="15" customHeight="1">
      <c r="A307" s="176">
        <v>256119</v>
      </c>
      <c r="B307" s="177" t="s">
        <v>232</v>
      </c>
      <c r="C307" s="161">
        <v>-26160615.710000001</v>
      </c>
      <c r="D307" s="161">
        <v>6304505.9800000004</v>
      </c>
      <c r="E307" s="162">
        <v>2256780.4</v>
      </c>
      <c r="F307" s="161">
        <v>4047725.58</v>
      </c>
      <c r="G307" s="161">
        <v>-22112890.129999999</v>
      </c>
      <c r="I307" s="82">
        <f t="shared" si="4"/>
        <v>6</v>
      </c>
    </row>
    <row r="308" spans="1:9" customFormat="1" ht="15" customHeight="1">
      <c r="A308" s="176">
        <v>25611901</v>
      </c>
      <c r="B308" s="177" t="s">
        <v>233</v>
      </c>
      <c r="C308" s="161">
        <v>-26160615.710000001</v>
      </c>
      <c r="D308" s="161">
        <v>6304505.9800000004</v>
      </c>
      <c r="E308" s="162">
        <v>2256780.4</v>
      </c>
      <c r="F308" s="161">
        <v>4047725.58</v>
      </c>
      <c r="G308" s="161">
        <v>-22112890.129999999</v>
      </c>
      <c r="I308" s="82">
        <f t="shared" si="4"/>
        <v>8</v>
      </c>
    </row>
    <row r="309" spans="1:9" customFormat="1" ht="15" customHeight="1">
      <c r="A309" s="176">
        <v>256119011</v>
      </c>
      <c r="B309" s="177" t="s">
        <v>234</v>
      </c>
      <c r="C309" s="161">
        <v>-26160615.710000001</v>
      </c>
      <c r="D309" s="161">
        <v>6304505.9800000004</v>
      </c>
      <c r="E309" s="162">
        <v>2256780.4</v>
      </c>
      <c r="F309" s="161">
        <v>4047725.58</v>
      </c>
      <c r="G309" s="161">
        <v>-22112890.129999999</v>
      </c>
      <c r="I309" s="82">
        <f t="shared" si="4"/>
        <v>9</v>
      </c>
    </row>
    <row r="310" spans="1:9" customFormat="1" ht="15" customHeight="1">
      <c r="A310" s="176">
        <v>256119011000001</v>
      </c>
      <c r="B310" s="177" t="s">
        <v>234</v>
      </c>
      <c r="C310" s="161">
        <v>-26160615.710000001</v>
      </c>
      <c r="D310" s="161">
        <v>6304505.9800000004</v>
      </c>
      <c r="E310" s="162">
        <v>2256780.4</v>
      </c>
      <c r="F310" s="161">
        <v>4047725.58</v>
      </c>
      <c r="G310" s="161">
        <v>-22112890.129999999</v>
      </c>
      <c r="I310" s="82">
        <f t="shared" si="4"/>
        <v>15</v>
      </c>
    </row>
    <row r="311" spans="1:9" customFormat="1" ht="15" customHeight="1">
      <c r="A311" s="176">
        <v>3</v>
      </c>
      <c r="B311" s="177" t="s">
        <v>235</v>
      </c>
      <c r="C311" s="161">
        <v>-75666202.709999993</v>
      </c>
      <c r="D311" s="161">
        <v>2109426.62</v>
      </c>
      <c r="E311" s="162">
        <v>18208183.039999999</v>
      </c>
      <c r="F311" s="161">
        <v>-16098756.42</v>
      </c>
      <c r="G311" s="161">
        <v>-91764959.129999995</v>
      </c>
      <c r="I311" s="82">
        <f t="shared" si="4"/>
        <v>1</v>
      </c>
    </row>
    <row r="312" spans="1:9" customFormat="1" ht="15" customHeight="1">
      <c r="A312" s="176">
        <v>31</v>
      </c>
      <c r="B312" s="177" t="s">
        <v>236</v>
      </c>
      <c r="C312" s="161">
        <v>-76662766.109999999</v>
      </c>
      <c r="D312" s="161">
        <v>1355403.3</v>
      </c>
      <c r="E312" s="162">
        <v>17668925.890000001</v>
      </c>
      <c r="F312" s="161">
        <v>-16313522.59</v>
      </c>
      <c r="G312" s="161">
        <v>-92976288.700000003</v>
      </c>
      <c r="I312" s="82">
        <f t="shared" si="4"/>
        <v>2</v>
      </c>
    </row>
    <row r="313" spans="1:9" customFormat="1" ht="15" customHeight="1">
      <c r="A313" s="176">
        <v>311</v>
      </c>
      <c r="B313" s="177" t="s">
        <v>237</v>
      </c>
      <c r="C313" s="161">
        <v>-76662766.109999999</v>
      </c>
      <c r="D313" s="161">
        <v>1355403.3</v>
      </c>
      <c r="E313" s="162">
        <v>17668925.890000001</v>
      </c>
      <c r="F313" s="161">
        <v>-16313522.59</v>
      </c>
      <c r="G313" s="161">
        <v>-92976288.700000003</v>
      </c>
      <c r="I313" s="82">
        <f t="shared" si="4"/>
        <v>3</v>
      </c>
    </row>
    <row r="314" spans="1:9" customFormat="1" ht="15" customHeight="1">
      <c r="A314" s="176">
        <v>3111</v>
      </c>
      <c r="B314" s="177" t="s">
        <v>238</v>
      </c>
      <c r="C314" s="161">
        <v>-76662766.109999999</v>
      </c>
      <c r="D314" s="161">
        <v>1355403.3</v>
      </c>
      <c r="E314" s="162">
        <v>17668925.890000001</v>
      </c>
      <c r="F314" s="161">
        <v>-16313522.59</v>
      </c>
      <c r="G314" s="161">
        <v>-92976288.700000003</v>
      </c>
      <c r="I314" s="82">
        <f t="shared" si="4"/>
        <v>4</v>
      </c>
    </row>
    <row r="315" spans="1:9" customFormat="1" ht="15" customHeight="1">
      <c r="A315" s="176">
        <v>31112</v>
      </c>
      <c r="B315" s="177" t="s">
        <v>238</v>
      </c>
      <c r="C315" s="161">
        <v>-76662766.109999999</v>
      </c>
      <c r="D315" s="161">
        <v>1355403.3</v>
      </c>
      <c r="E315" s="162">
        <v>17668925.890000001</v>
      </c>
      <c r="F315" s="161">
        <v>-16313522.59</v>
      </c>
      <c r="G315" s="161">
        <v>-92976288.700000003</v>
      </c>
      <c r="I315" s="82">
        <f t="shared" si="4"/>
        <v>5</v>
      </c>
    </row>
    <row r="316" spans="1:9" customFormat="1" ht="15" customHeight="1">
      <c r="A316" s="176">
        <v>311121</v>
      </c>
      <c r="B316" s="177" t="s">
        <v>63</v>
      </c>
      <c r="C316" s="161">
        <v>-75460010.540000007</v>
      </c>
      <c r="D316" s="161">
        <v>1355403.3</v>
      </c>
      <c r="E316" s="162">
        <v>17387847.829999998</v>
      </c>
      <c r="F316" s="161">
        <v>-16032444.529999999</v>
      </c>
      <c r="G316" s="161">
        <v>-91492455.069999993</v>
      </c>
      <c r="I316" s="82">
        <f t="shared" si="4"/>
        <v>6</v>
      </c>
    </row>
    <row r="317" spans="1:9" customFormat="1" ht="15" customHeight="1">
      <c r="A317" s="176">
        <v>31112102</v>
      </c>
      <c r="B317" s="177" t="s">
        <v>239</v>
      </c>
      <c r="C317" s="161">
        <v>-15112796.34</v>
      </c>
      <c r="D317" s="161">
        <v>755059.74</v>
      </c>
      <c r="E317" s="162">
        <v>4447919.93</v>
      </c>
      <c r="F317" s="161">
        <v>-3692860.19</v>
      </c>
      <c r="G317" s="161">
        <v>-18805656.530000001</v>
      </c>
      <c r="I317" s="82">
        <f t="shared" si="4"/>
        <v>8</v>
      </c>
    </row>
    <row r="318" spans="1:9" customFormat="1" ht="15" customHeight="1">
      <c r="A318" s="176">
        <v>311121021</v>
      </c>
      <c r="B318" s="177" t="s">
        <v>240</v>
      </c>
      <c r="C318" s="161">
        <v>-15112796.34</v>
      </c>
      <c r="D318" s="161">
        <v>755059.74</v>
      </c>
      <c r="E318" s="162">
        <v>4447919.93</v>
      </c>
      <c r="F318" s="161">
        <v>-3692860.19</v>
      </c>
      <c r="G318" s="161">
        <v>-18805656.530000001</v>
      </c>
      <c r="I318" s="82">
        <f t="shared" si="4"/>
        <v>9</v>
      </c>
    </row>
    <row r="319" spans="1:9" customFormat="1" ht="15" customHeight="1">
      <c r="A319" s="176">
        <v>311121021000001</v>
      </c>
      <c r="B319" s="177" t="s">
        <v>241</v>
      </c>
      <c r="C319" s="161">
        <v>-15112796.34</v>
      </c>
      <c r="D319" s="161">
        <v>755059.74</v>
      </c>
      <c r="E319" s="162">
        <v>4447919.93</v>
      </c>
      <c r="F319" s="161">
        <v>-3692860.19</v>
      </c>
      <c r="G319" s="161">
        <v>-18805656.530000001</v>
      </c>
      <c r="I319" s="82">
        <f t="shared" si="4"/>
        <v>15</v>
      </c>
    </row>
    <row r="320" spans="1:9" customFormat="1" ht="15" customHeight="1">
      <c r="A320" s="176">
        <v>31112106</v>
      </c>
      <c r="B320" s="177" t="s">
        <v>242</v>
      </c>
      <c r="C320" s="161">
        <v>-60347214.200000003</v>
      </c>
      <c r="D320" s="161">
        <v>600343.56000000006</v>
      </c>
      <c r="E320" s="162">
        <v>12939927.9</v>
      </c>
      <c r="F320" s="161">
        <v>-12339584.34</v>
      </c>
      <c r="G320" s="161">
        <v>-72686798.540000007</v>
      </c>
      <c r="I320" s="82">
        <f t="shared" si="4"/>
        <v>8</v>
      </c>
    </row>
    <row r="321" spans="1:9" customFormat="1" ht="15" customHeight="1">
      <c r="A321" s="176">
        <v>311121061</v>
      </c>
      <c r="B321" s="177" t="s">
        <v>243</v>
      </c>
      <c r="C321" s="161">
        <v>-60143846.219999999</v>
      </c>
      <c r="D321" s="161">
        <v>181411.68</v>
      </c>
      <c r="E321" s="162">
        <v>12939927.9</v>
      </c>
      <c r="F321" s="161">
        <v>-12758516.220000001</v>
      </c>
      <c r="G321" s="161">
        <v>-72902362.439999998</v>
      </c>
      <c r="I321" s="82">
        <f t="shared" si="4"/>
        <v>9</v>
      </c>
    </row>
    <row r="322" spans="1:9" customFormat="1" ht="15" customHeight="1">
      <c r="A322" s="176">
        <v>311121061000001</v>
      </c>
      <c r="B322" s="177" t="s">
        <v>244</v>
      </c>
      <c r="C322" s="161">
        <v>-60143846.219999999</v>
      </c>
      <c r="D322" s="161">
        <v>181411.68</v>
      </c>
      <c r="E322" s="162">
        <v>12939927.9</v>
      </c>
      <c r="F322" s="161">
        <v>-12758516.220000001</v>
      </c>
      <c r="G322" s="161">
        <v>-72902362.439999998</v>
      </c>
      <c r="I322" s="82">
        <f t="shared" ref="I322:I385" si="5">LEN(A322)</f>
        <v>15</v>
      </c>
    </row>
    <row r="323" spans="1:9" customFormat="1" ht="15" customHeight="1">
      <c r="A323" s="176">
        <v>311121066</v>
      </c>
      <c r="B323" s="177" t="s">
        <v>525</v>
      </c>
      <c r="C323" s="161">
        <v>-203367.98</v>
      </c>
      <c r="D323" s="161">
        <v>418931.88</v>
      </c>
      <c r="E323" s="162">
        <v>0</v>
      </c>
      <c r="F323" s="161">
        <v>418931.88</v>
      </c>
      <c r="G323" s="161">
        <v>215563.9</v>
      </c>
      <c r="I323" s="82">
        <f t="shared" si="5"/>
        <v>9</v>
      </c>
    </row>
    <row r="324" spans="1:9" customFormat="1" ht="15" customHeight="1">
      <c r="A324" s="176">
        <v>311121066000001</v>
      </c>
      <c r="B324" s="177" t="s">
        <v>526</v>
      </c>
      <c r="C324" s="161">
        <v>-203367.98</v>
      </c>
      <c r="D324" s="161">
        <v>418931.88</v>
      </c>
      <c r="E324" s="162">
        <v>0</v>
      </c>
      <c r="F324" s="161">
        <v>418931.88</v>
      </c>
      <c r="G324" s="161">
        <v>215563.9</v>
      </c>
      <c r="I324" s="82">
        <f t="shared" si="5"/>
        <v>15</v>
      </c>
    </row>
    <row r="325" spans="1:9" customFormat="1" ht="15" customHeight="1">
      <c r="A325" s="176">
        <v>311122</v>
      </c>
      <c r="B325" s="177" t="s">
        <v>245</v>
      </c>
      <c r="C325" s="161">
        <v>-1202755.57</v>
      </c>
      <c r="D325" s="161">
        <v>0</v>
      </c>
      <c r="E325" s="162">
        <v>281078.06</v>
      </c>
      <c r="F325" s="161">
        <v>-281078.06</v>
      </c>
      <c r="G325" s="161">
        <v>-1483833.63</v>
      </c>
      <c r="I325" s="82">
        <f t="shared" si="5"/>
        <v>6</v>
      </c>
    </row>
    <row r="326" spans="1:9" customFormat="1" ht="15" customHeight="1">
      <c r="A326" s="176">
        <v>31112206</v>
      </c>
      <c r="B326" s="177" t="s">
        <v>242</v>
      </c>
      <c r="C326" s="161">
        <v>-1202755.57</v>
      </c>
      <c r="D326" s="161">
        <v>0</v>
      </c>
      <c r="E326" s="162">
        <v>281078.06</v>
      </c>
      <c r="F326" s="161">
        <v>-281078.06</v>
      </c>
      <c r="G326" s="161">
        <v>-1483833.63</v>
      </c>
      <c r="I326" s="82">
        <f t="shared" si="5"/>
        <v>8</v>
      </c>
    </row>
    <row r="327" spans="1:9" customFormat="1" ht="15" customHeight="1">
      <c r="A327" s="176">
        <v>311122061</v>
      </c>
      <c r="B327" s="177" t="s">
        <v>243</v>
      </c>
      <c r="C327" s="161">
        <v>-1202755.57</v>
      </c>
      <c r="D327" s="161">
        <v>0</v>
      </c>
      <c r="E327" s="162">
        <v>281078.06</v>
      </c>
      <c r="F327" s="161">
        <v>-281078.06</v>
      </c>
      <c r="G327" s="161">
        <v>-1483833.63</v>
      </c>
      <c r="I327" s="82">
        <f t="shared" si="5"/>
        <v>9</v>
      </c>
    </row>
    <row r="328" spans="1:9" customFormat="1" ht="15" customHeight="1">
      <c r="A328" s="176">
        <v>311122061000001</v>
      </c>
      <c r="B328" s="177" t="s">
        <v>246</v>
      </c>
      <c r="C328" s="161">
        <v>-1202755.57</v>
      </c>
      <c r="D328" s="161">
        <v>0</v>
      </c>
      <c r="E328" s="162">
        <v>281078.06</v>
      </c>
      <c r="F328" s="161">
        <v>-281078.06</v>
      </c>
      <c r="G328" s="161">
        <v>-1483833.63</v>
      </c>
      <c r="I328" s="82">
        <f t="shared" si="5"/>
        <v>15</v>
      </c>
    </row>
    <row r="329" spans="1:9" customFormat="1" ht="15" customHeight="1">
      <c r="A329" s="176">
        <v>32</v>
      </c>
      <c r="B329" s="177" t="s">
        <v>247</v>
      </c>
      <c r="C329" s="161">
        <v>3543154.08</v>
      </c>
      <c r="D329" s="161">
        <v>740443.61</v>
      </c>
      <c r="E329" s="162">
        <v>0</v>
      </c>
      <c r="F329" s="161">
        <v>740443.61</v>
      </c>
      <c r="G329" s="161">
        <v>4283597.6900000004</v>
      </c>
      <c r="I329" s="82">
        <f t="shared" si="5"/>
        <v>2</v>
      </c>
    </row>
    <row r="330" spans="1:9" customFormat="1" ht="15" customHeight="1">
      <c r="A330" s="176">
        <v>321</v>
      </c>
      <c r="B330" s="177" t="s">
        <v>248</v>
      </c>
      <c r="C330" s="161">
        <v>3543154.08</v>
      </c>
      <c r="D330" s="161">
        <v>740443.61</v>
      </c>
      <c r="E330" s="162">
        <v>0</v>
      </c>
      <c r="F330" s="161">
        <v>740443.61</v>
      </c>
      <c r="G330" s="161">
        <v>4283597.6900000004</v>
      </c>
      <c r="I330" s="82">
        <f t="shared" si="5"/>
        <v>3</v>
      </c>
    </row>
    <row r="331" spans="1:9" customFormat="1" ht="15" customHeight="1">
      <c r="A331" s="176">
        <v>3211</v>
      </c>
      <c r="B331" s="177" t="s">
        <v>248</v>
      </c>
      <c r="C331" s="161">
        <v>3543154.08</v>
      </c>
      <c r="D331" s="161">
        <v>740443.61</v>
      </c>
      <c r="E331" s="162">
        <v>0</v>
      </c>
      <c r="F331" s="161">
        <v>740443.61</v>
      </c>
      <c r="G331" s="161">
        <v>4283597.6900000004</v>
      </c>
      <c r="I331" s="82">
        <f t="shared" si="5"/>
        <v>4</v>
      </c>
    </row>
    <row r="332" spans="1:9" customFormat="1" ht="15" customHeight="1">
      <c r="A332" s="176">
        <v>32112</v>
      </c>
      <c r="B332" s="177" t="s">
        <v>249</v>
      </c>
      <c r="C332" s="161">
        <v>3543154.08</v>
      </c>
      <c r="D332" s="161">
        <v>740443.61</v>
      </c>
      <c r="E332" s="162">
        <v>0</v>
      </c>
      <c r="F332" s="161">
        <v>740443.61</v>
      </c>
      <c r="G332" s="161">
        <v>4283597.6900000004</v>
      </c>
      <c r="I332" s="82">
        <f t="shared" si="5"/>
        <v>5</v>
      </c>
    </row>
    <row r="333" spans="1:9" customFormat="1" ht="15" customHeight="1">
      <c r="A333" s="176">
        <v>321129</v>
      </c>
      <c r="B333" s="177" t="s">
        <v>249</v>
      </c>
      <c r="C333" s="161">
        <v>3543154.08</v>
      </c>
      <c r="D333" s="161">
        <v>740443.61</v>
      </c>
      <c r="E333" s="162">
        <v>0</v>
      </c>
      <c r="F333" s="161">
        <v>740443.61</v>
      </c>
      <c r="G333" s="161">
        <v>4283597.6900000004</v>
      </c>
      <c r="I333" s="82">
        <f t="shared" si="5"/>
        <v>6</v>
      </c>
    </row>
    <row r="334" spans="1:9" customFormat="1" ht="15" customHeight="1">
      <c r="A334" s="176">
        <v>32112901</v>
      </c>
      <c r="B334" s="177" t="s">
        <v>249</v>
      </c>
      <c r="C334" s="161">
        <v>3543154.08</v>
      </c>
      <c r="D334" s="161">
        <v>740443.61</v>
      </c>
      <c r="E334" s="162">
        <v>0</v>
      </c>
      <c r="F334" s="161">
        <v>740443.61</v>
      </c>
      <c r="G334" s="161">
        <v>4283597.6900000004</v>
      </c>
      <c r="I334" s="82">
        <f t="shared" si="5"/>
        <v>8</v>
      </c>
    </row>
    <row r="335" spans="1:9" customFormat="1" ht="15" customHeight="1">
      <c r="A335" s="176">
        <v>321129011</v>
      </c>
      <c r="B335" s="177" t="s">
        <v>250</v>
      </c>
      <c r="C335" s="161">
        <v>2196699.59</v>
      </c>
      <c r="D335" s="161">
        <v>468141.82</v>
      </c>
      <c r="E335" s="162">
        <v>0</v>
      </c>
      <c r="F335" s="161">
        <v>468141.82</v>
      </c>
      <c r="G335" s="161">
        <v>2664841.41</v>
      </c>
      <c r="I335" s="82">
        <f t="shared" si="5"/>
        <v>9</v>
      </c>
    </row>
    <row r="336" spans="1:9" customFormat="1" ht="15" customHeight="1">
      <c r="A336" s="176">
        <v>321129011000001</v>
      </c>
      <c r="B336" s="177" t="s">
        <v>251</v>
      </c>
      <c r="C336" s="161">
        <v>306696.46000000002</v>
      </c>
      <c r="D336" s="161">
        <v>65439.18</v>
      </c>
      <c r="E336" s="162">
        <v>0</v>
      </c>
      <c r="F336" s="161">
        <v>65439.18</v>
      </c>
      <c r="G336" s="161">
        <v>372135.64</v>
      </c>
      <c r="I336" s="82">
        <f t="shared" si="5"/>
        <v>15</v>
      </c>
    </row>
    <row r="337" spans="1:9" customFormat="1" ht="15" customHeight="1">
      <c r="A337" s="176">
        <v>321129011000002</v>
      </c>
      <c r="B337" s="177" t="s">
        <v>252</v>
      </c>
      <c r="C337" s="161">
        <v>1890003.13</v>
      </c>
      <c r="D337" s="161">
        <v>402702.64</v>
      </c>
      <c r="E337" s="162">
        <v>0</v>
      </c>
      <c r="F337" s="161">
        <v>402702.64</v>
      </c>
      <c r="G337" s="161">
        <v>2292705.77</v>
      </c>
      <c r="I337" s="82">
        <f t="shared" si="5"/>
        <v>15</v>
      </c>
    </row>
    <row r="338" spans="1:9" customFormat="1" ht="15" customHeight="1">
      <c r="A338" s="176">
        <v>321129013</v>
      </c>
      <c r="B338" s="177" t="s">
        <v>253</v>
      </c>
      <c r="C338" s="161">
        <v>1346454.49</v>
      </c>
      <c r="D338" s="161">
        <v>272301.78999999998</v>
      </c>
      <c r="E338" s="162">
        <v>0</v>
      </c>
      <c r="F338" s="161">
        <v>272301.78999999998</v>
      </c>
      <c r="G338" s="161">
        <v>1618756.28</v>
      </c>
      <c r="I338" s="82">
        <f t="shared" si="5"/>
        <v>9</v>
      </c>
    </row>
    <row r="339" spans="1:9" customFormat="1" ht="15" customHeight="1">
      <c r="A339" s="176">
        <v>321129013000001</v>
      </c>
      <c r="B339" s="177" t="s">
        <v>254</v>
      </c>
      <c r="C339" s="161">
        <v>1346454.49</v>
      </c>
      <c r="D339" s="161">
        <v>272301.78999999998</v>
      </c>
      <c r="E339" s="162">
        <v>0</v>
      </c>
      <c r="F339" s="161">
        <v>272301.78999999998</v>
      </c>
      <c r="G339" s="161">
        <v>1618756.28</v>
      </c>
      <c r="I339" s="82">
        <f t="shared" si="5"/>
        <v>15</v>
      </c>
    </row>
    <row r="340" spans="1:9" customFormat="1" ht="15" customHeight="1">
      <c r="A340" s="176">
        <v>35</v>
      </c>
      <c r="B340" s="177" t="s">
        <v>255</v>
      </c>
      <c r="C340" s="161">
        <v>-2546590.6800000002</v>
      </c>
      <c r="D340" s="161">
        <v>13579.71</v>
      </c>
      <c r="E340" s="162">
        <v>539257.15</v>
      </c>
      <c r="F340" s="161">
        <v>-525677.43999999994</v>
      </c>
      <c r="G340" s="161">
        <v>-3072268.12</v>
      </c>
      <c r="I340" s="82">
        <f t="shared" si="5"/>
        <v>2</v>
      </c>
    </row>
    <row r="341" spans="1:9" customFormat="1" ht="15" customHeight="1">
      <c r="A341" s="176">
        <v>351</v>
      </c>
      <c r="B341" s="177" t="s">
        <v>256</v>
      </c>
      <c r="C341" s="161">
        <v>-2546590.6800000002</v>
      </c>
      <c r="D341" s="161">
        <v>13579.71</v>
      </c>
      <c r="E341" s="162">
        <v>539257.15</v>
      </c>
      <c r="F341" s="161">
        <v>-525677.43999999994</v>
      </c>
      <c r="G341" s="161">
        <v>-3072268.12</v>
      </c>
      <c r="I341" s="82">
        <f t="shared" si="5"/>
        <v>3</v>
      </c>
    </row>
    <row r="342" spans="1:9" customFormat="1" ht="15" customHeight="1">
      <c r="A342" s="176">
        <v>3512</v>
      </c>
      <c r="B342" s="177" t="s">
        <v>257</v>
      </c>
      <c r="C342" s="161">
        <v>-2546590.6800000002</v>
      </c>
      <c r="D342" s="161">
        <v>13579.71</v>
      </c>
      <c r="E342" s="162">
        <v>539257.15</v>
      </c>
      <c r="F342" s="161">
        <v>-525677.43999999994</v>
      </c>
      <c r="G342" s="161">
        <v>-3072268.12</v>
      </c>
      <c r="I342" s="82">
        <f t="shared" si="5"/>
        <v>4</v>
      </c>
    </row>
    <row r="343" spans="1:9" customFormat="1" ht="15" customHeight="1">
      <c r="A343" s="176">
        <v>35124</v>
      </c>
      <c r="B343" s="177" t="s">
        <v>258</v>
      </c>
      <c r="C343" s="161">
        <v>-202322.4</v>
      </c>
      <c r="D343" s="161">
        <v>13025.62</v>
      </c>
      <c r="E343" s="162">
        <v>42054.720000000001</v>
      </c>
      <c r="F343" s="161">
        <v>-29029.1</v>
      </c>
      <c r="G343" s="161">
        <v>-231351.5</v>
      </c>
      <c r="I343" s="82">
        <f t="shared" si="5"/>
        <v>5</v>
      </c>
    </row>
    <row r="344" spans="1:9" customFormat="1" ht="15" customHeight="1">
      <c r="A344" s="176">
        <v>351249</v>
      </c>
      <c r="B344" s="177" t="s">
        <v>259</v>
      </c>
      <c r="C344" s="161">
        <v>-202322.4</v>
      </c>
      <c r="D344" s="161">
        <v>13025.62</v>
      </c>
      <c r="E344" s="162">
        <v>42054.720000000001</v>
      </c>
      <c r="F344" s="161">
        <v>-29029.1</v>
      </c>
      <c r="G344" s="161">
        <v>-231351.5</v>
      </c>
      <c r="I344" s="82">
        <f t="shared" si="5"/>
        <v>6</v>
      </c>
    </row>
    <row r="345" spans="1:9" customFormat="1" ht="15" customHeight="1">
      <c r="A345" s="176">
        <v>35124901</v>
      </c>
      <c r="B345" s="177" t="s">
        <v>259</v>
      </c>
      <c r="C345" s="161">
        <v>-202322.4</v>
      </c>
      <c r="D345" s="161">
        <v>13025.62</v>
      </c>
      <c r="E345" s="162">
        <v>42054.720000000001</v>
      </c>
      <c r="F345" s="161">
        <v>-29029.1</v>
      </c>
      <c r="G345" s="161">
        <v>-231351.5</v>
      </c>
      <c r="I345" s="82">
        <f t="shared" si="5"/>
        <v>8</v>
      </c>
    </row>
    <row r="346" spans="1:9" customFormat="1" ht="15" customHeight="1">
      <c r="A346" s="176">
        <v>351249011</v>
      </c>
      <c r="B346" s="177" t="s">
        <v>260</v>
      </c>
      <c r="C346" s="161">
        <v>-202322.4</v>
      </c>
      <c r="D346" s="161">
        <v>13025.62</v>
      </c>
      <c r="E346" s="162">
        <v>42054.720000000001</v>
      </c>
      <c r="F346" s="161">
        <v>-29029.1</v>
      </c>
      <c r="G346" s="161">
        <v>-231351.5</v>
      </c>
      <c r="I346" s="82">
        <f t="shared" si="5"/>
        <v>9</v>
      </c>
    </row>
    <row r="347" spans="1:9" customFormat="1" ht="15" customHeight="1">
      <c r="A347" s="176">
        <v>351249011000001</v>
      </c>
      <c r="B347" s="177" t="s">
        <v>260</v>
      </c>
      <c r="C347" s="161">
        <v>-202322.4</v>
      </c>
      <c r="D347" s="161">
        <v>13025.62</v>
      </c>
      <c r="E347" s="162">
        <v>42054.720000000001</v>
      </c>
      <c r="F347" s="161">
        <v>-29029.1</v>
      </c>
      <c r="G347" s="161">
        <v>-231351.5</v>
      </c>
      <c r="I347" s="82">
        <f t="shared" si="5"/>
        <v>15</v>
      </c>
    </row>
    <row r="348" spans="1:9" customFormat="1" ht="15" customHeight="1">
      <c r="A348" s="176">
        <v>35128</v>
      </c>
      <c r="B348" s="177" t="s">
        <v>261</v>
      </c>
      <c r="C348" s="161">
        <v>-2344268.2799999998</v>
      </c>
      <c r="D348" s="161">
        <v>554.09</v>
      </c>
      <c r="E348" s="162">
        <v>497202.43</v>
      </c>
      <c r="F348" s="161">
        <v>-496648.34</v>
      </c>
      <c r="G348" s="161">
        <v>-2840916.62</v>
      </c>
      <c r="I348" s="82">
        <f t="shared" si="5"/>
        <v>5</v>
      </c>
    </row>
    <row r="349" spans="1:9" customFormat="1" ht="15" customHeight="1">
      <c r="A349" s="176">
        <v>351289</v>
      </c>
      <c r="B349" s="177" t="s">
        <v>262</v>
      </c>
      <c r="C349" s="161">
        <v>-2344268.2799999998</v>
      </c>
      <c r="D349" s="161">
        <v>554.09</v>
      </c>
      <c r="E349" s="162">
        <v>497202.43</v>
      </c>
      <c r="F349" s="161">
        <v>-496648.34</v>
      </c>
      <c r="G349" s="161">
        <v>-2840916.62</v>
      </c>
      <c r="I349" s="82">
        <f t="shared" si="5"/>
        <v>6</v>
      </c>
    </row>
    <row r="350" spans="1:9" customFormat="1" ht="15" customHeight="1">
      <c r="A350" s="176">
        <v>35128901</v>
      </c>
      <c r="B350" s="177" t="s">
        <v>262</v>
      </c>
      <c r="C350" s="161">
        <v>-2344268.2799999998</v>
      </c>
      <c r="D350" s="161">
        <v>554.09</v>
      </c>
      <c r="E350" s="162">
        <v>497202.43</v>
      </c>
      <c r="F350" s="161">
        <v>-496648.34</v>
      </c>
      <c r="G350" s="161">
        <v>-2840916.62</v>
      </c>
      <c r="I350" s="82">
        <f t="shared" si="5"/>
        <v>8</v>
      </c>
    </row>
    <row r="351" spans="1:9" customFormat="1" ht="15" customHeight="1">
      <c r="A351" s="176">
        <v>351289011</v>
      </c>
      <c r="B351" s="177" t="s">
        <v>263</v>
      </c>
      <c r="C351" s="161">
        <v>-2344268.2799999998</v>
      </c>
      <c r="D351" s="161">
        <v>554.09</v>
      </c>
      <c r="E351" s="162">
        <v>497202.43</v>
      </c>
      <c r="F351" s="161">
        <v>-496648.34</v>
      </c>
      <c r="G351" s="161">
        <v>-2840916.62</v>
      </c>
      <c r="I351" s="82">
        <f t="shared" si="5"/>
        <v>9</v>
      </c>
    </row>
    <row r="352" spans="1:9" customFormat="1" ht="15" customHeight="1">
      <c r="A352" s="176">
        <v>351289011000001</v>
      </c>
      <c r="B352" s="177" t="s">
        <v>263</v>
      </c>
      <c r="C352" s="161">
        <v>-2344268.2799999998</v>
      </c>
      <c r="D352" s="161">
        <v>554.09</v>
      </c>
      <c r="E352" s="162">
        <v>497202.43</v>
      </c>
      <c r="F352" s="161">
        <v>-496648.34</v>
      </c>
      <c r="G352" s="161">
        <v>-2840916.62</v>
      </c>
      <c r="I352" s="82">
        <f t="shared" si="5"/>
        <v>15</v>
      </c>
    </row>
    <row r="353" spans="1:9" customFormat="1" ht="15" customHeight="1">
      <c r="A353" s="176">
        <v>4</v>
      </c>
      <c r="B353" s="177" t="s">
        <v>264</v>
      </c>
      <c r="C353" s="161">
        <v>76450739.609999999</v>
      </c>
      <c r="D353" s="161">
        <v>42185404.289999999</v>
      </c>
      <c r="E353" s="162">
        <v>23408881.809999999</v>
      </c>
      <c r="F353" s="161">
        <v>18776522.48</v>
      </c>
      <c r="G353" s="161">
        <v>95227262.090000004</v>
      </c>
      <c r="I353" s="82">
        <f t="shared" si="5"/>
        <v>1</v>
      </c>
    </row>
    <row r="354" spans="1:9" customFormat="1" ht="15" customHeight="1">
      <c r="A354" s="176">
        <v>41</v>
      </c>
      <c r="B354" s="177" t="s">
        <v>265</v>
      </c>
      <c r="C354" s="161">
        <v>32481111.030000001</v>
      </c>
      <c r="D354" s="161">
        <v>15996947.880000001</v>
      </c>
      <c r="E354" s="162">
        <v>8322835.8399999999</v>
      </c>
      <c r="F354" s="161">
        <v>7674112.04</v>
      </c>
      <c r="G354" s="161">
        <v>40155223.07</v>
      </c>
      <c r="I354" s="82">
        <f t="shared" si="5"/>
        <v>2</v>
      </c>
    </row>
    <row r="355" spans="1:9" customFormat="1" ht="15" customHeight="1">
      <c r="A355" s="176">
        <v>411</v>
      </c>
      <c r="B355" s="177" t="s">
        <v>266</v>
      </c>
      <c r="C355" s="161">
        <v>32755958.969999999</v>
      </c>
      <c r="D355" s="161">
        <v>8071875.71</v>
      </c>
      <c r="E355" s="162">
        <v>1247088.3700000001</v>
      </c>
      <c r="F355" s="161">
        <v>6824787.3399999999</v>
      </c>
      <c r="G355" s="161">
        <v>39580746.310000002</v>
      </c>
      <c r="I355" s="82">
        <f t="shared" si="5"/>
        <v>3</v>
      </c>
    </row>
    <row r="356" spans="1:9" customFormat="1" ht="15" customHeight="1">
      <c r="A356" s="176">
        <v>4111</v>
      </c>
      <c r="B356" s="177" t="s">
        <v>267</v>
      </c>
      <c r="C356" s="161">
        <v>32755958.969999999</v>
      </c>
      <c r="D356" s="161">
        <v>8071875.71</v>
      </c>
      <c r="E356" s="162">
        <v>1247088.3700000001</v>
      </c>
      <c r="F356" s="161">
        <v>6824787.3399999999</v>
      </c>
      <c r="G356" s="161">
        <v>39580746.310000002</v>
      </c>
      <c r="I356" s="82">
        <f t="shared" si="5"/>
        <v>4</v>
      </c>
    </row>
    <row r="357" spans="1:9" customFormat="1" ht="15" customHeight="1">
      <c r="A357" s="176">
        <v>41112</v>
      </c>
      <c r="B357" s="177" t="s">
        <v>268</v>
      </c>
      <c r="C357" s="161">
        <v>32755958.969999999</v>
      </c>
      <c r="D357" s="161">
        <v>8071875.71</v>
      </c>
      <c r="E357" s="162">
        <v>1247088.3700000001</v>
      </c>
      <c r="F357" s="161">
        <v>6824787.3399999999</v>
      </c>
      <c r="G357" s="161">
        <v>39580746.310000002</v>
      </c>
      <c r="I357" s="82">
        <f t="shared" si="5"/>
        <v>5</v>
      </c>
    </row>
    <row r="358" spans="1:9" customFormat="1" ht="15" customHeight="1">
      <c r="A358" s="176">
        <v>411121</v>
      </c>
      <c r="B358" s="177" t="s">
        <v>269</v>
      </c>
      <c r="C358" s="161">
        <v>31476645.030000001</v>
      </c>
      <c r="D358" s="161">
        <v>7789645.5300000003</v>
      </c>
      <c r="E358" s="162">
        <v>1193425.1299999999</v>
      </c>
      <c r="F358" s="161">
        <v>6596220.4000000004</v>
      </c>
      <c r="G358" s="161">
        <v>38072865.43</v>
      </c>
      <c r="I358" s="82">
        <f t="shared" si="5"/>
        <v>6</v>
      </c>
    </row>
    <row r="359" spans="1:9" customFormat="1" ht="15" customHeight="1">
      <c r="A359" s="176">
        <v>41112102</v>
      </c>
      <c r="B359" s="177" t="s">
        <v>270</v>
      </c>
      <c r="C359" s="161">
        <v>2555348.69</v>
      </c>
      <c r="D359" s="161">
        <v>645793.06999999995</v>
      </c>
      <c r="E359" s="162">
        <v>67257.94</v>
      </c>
      <c r="F359" s="161">
        <v>578535.13</v>
      </c>
      <c r="G359" s="161">
        <v>3133883.82</v>
      </c>
      <c r="I359" s="82">
        <f t="shared" si="5"/>
        <v>8</v>
      </c>
    </row>
    <row r="360" spans="1:9" customFormat="1" ht="15" customHeight="1">
      <c r="A360" s="176">
        <v>411121021</v>
      </c>
      <c r="B360" s="177" t="s">
        <v>271</v>
      </c>
      <c r="C360" s="161">
        <v>2741195.62</v>
      </c>
      <c r="D360" s="161">
        <v>645793.06999999995</v>
      </c>
      <c r="E360" s="162">
        <v>24791.99</v>
      </c>
      <c r="F360" s="161">
        <v>621001.07999999996</v>
      </c>
      <c r="G360" s="161">
        <v>3362196.7</v>
      </c>
      <c r="I360" s="82">
        <f t="shared" si="5"/>
        <v>9</v>
      </c>
    </row>
    <row r="361" spans="1:9" customFormat="1" ht="15" customHeight="1">
      <c r="A361" s="176">
        <v>411121021000002</v>
      </c>
      <c r="B361" s="177" t="s">
        <v>272</v>
      </c>
      <c r="C361" s="161">
        <v>2739342.3</v>
      </c>
      <c r="D361" s="161">
        <v>645606.06999999995</v>
      </c>
      <c r="E361" s="162">
        <v>24791.99</v>
      </c>
      <c r="F361" s="161">
        <v>620814.07999999996</v>
      </c>
      <c r="G361" s="161">
        <v>3360156.38</v>
      </c>
      <c r="I361" s="82">
        <f t="shared" si="5"/>
        <v>15</v>
      </c>
    </row>
    <row r="362" spans="1:9" customFormat="1" ht="15" customHeight="1">
      <c r="A362" s="176">
        <v>411121021000003</v>
      </c>
      <c r="B362" s="177" t="s">
        <v>527</v>
      </c>
      <c r="C362" s="161">
        <v>1853.32</v>
      </c>
      <c r="D362" s="161">
        <v>187</v>
      </c>
      <c r="E362" s="162">
        <v>0</v>
      </c>
      <c r="F362" s="161">
        <v>187</v>
      </c>
      <c r="G362" s="161">
        <v>2040.32</v>
      </c>
      <c r="I362" s="82">
        <f t="shared" si="5"/>
        <v>15</v>
      </c>
    </row>
    <row r="363" spans="1:9" customFormat="1" ht="15" customHeight="1">
      <c r="A363" s="176">
        <v>411121022</v>
      </c>
      <c r="B363" s="177" t="s">
        <v>273</v>
      </c>
      <c r="C363" s="161">
        <v>-180841.9</v>
      </c>
      <c r="D363" s="161">
        <v>0</v>
      </c>
      <c r="E363" s="162">
        <v>40095.300000000003</v>
      </c>
      <c r="F363" s="161">
        <v>-40095.300000000003</v>
      </c>
      <c r="G363" s="161">
        <v>-220937.2</v>
      </c>
      <c r="I363" s="82">
        <f t="shared" si="5"/>
        <v>9</v>
      </c>
    </row>
    <row r="364" spans="1:9" customFormat="1" ht="15" customHeight="1">
      <c r="A364" s="176">
        <v>411121022000002</v>
      </c>
      <c r="B364" s="177" t="s">
        <v>274</v>
      </c>
      <c r="C364" s="161">
        <v>-180637.5</v>
      </c>
      <c r="D364" s="161">
        <v>0</v>
      </c>
      <c r="E364" s="162">
        <v>40095.300000000003</v>
      </c>
      <c r="F364" s="161">
        <v>-40095.300000000003</v>
      </c>
      <c r="G364" s="161">
        <v>-220732.79999999999</v>
      </c>
      <c r="I364" s="82">
        <f t="shared" si="5"/>
        <v>15</v>
      </c>
    </row>
    <row r="365" spans="1:9" customFormat="1" ht="15" customHeight="1">
      <c r="A365" s="176">
        <v>411121022000003</v>
      </c>
      <c r="B365" s="177" t="s">
        <v>282</v>
      </c>
      <c r="C365" s="161">
        <v>-204.4</v>
      </c>
      <c r="D365" s="161">
        <v>0</v>
      </c>
      <c r="E365" s="162">
        <v>0</v>
      </c>
      <c r="F365" s="161">
        <v>0</v>
      </c>
      <c r="G365" s="161">
        <v>-204.4</v>
      </c>
      <c r="I365" s="82">
        <f t="shared" si="5"/>
        <v>15</v>
      </c>
    </row>
    <row r="366" spans="1:9" customFormat="1" ht="15" customHeight="1">
      <c r="A366" s="176">
        <v>411121023</v>
      </c>
      <c r="B366" s="177" t="s">
        <v>275</v>
      </c>
      <c r="C366" s="161">
        <v>-5005.03</v>
      </c>
      <c r="D366" s="161">
        <v>0</v>
      </c>
      <c r="E366" s="162">
        <v>2370.65</v>
      </c>
      <c r="F366" s="161">
        <v>-2370.65</v>
      </c>
      <c r="G366" s="161">
        <v>-7375.68</v>
      </c>
      <c r="I366" s="82">
        <f t="shared" si="5"/>
        <v>9</v>
      </c>
    </row>
    <row r="367" spans="1:9" customFormat="1" ht="15" customHeight="1">
      <c r="A367" s="176">
        <v>411121023000001</v>
      </c>
      <c r="B367" s="177" t="s">
        <v>276</v>
      </c>
      <c r="C367" s="161">
        <v>-5005.03</v>
      </c>
      <c r="D367" s="161">
        <v>0</v>
      </c>
      <c r="E367" s="162">
        <v>2370.65</v>
      </c>
      <c r="F367" s="161">
        <v>-2370.65</v>
      </c>
      <c r="G367" s="161">
        <v>-7375.68</v>
      </c>
      <c r="I367" s="82">
        <f t="shared" si="5"/>
        <v>15</v>
      </c>
    </row>
    <row r="368" spans="1:9" customFormat="1" ht="15" customHeight="1">
      <c r="A368" s="176">
        <v>41112104</v>
      </c>
      <c r="B368" s="177" t="s">
        <v>277</v>
      </c>
      <c r="C368" s="161">
        <v>-361273.38</v>
      </c>
      <c r="D368" s="161">
        <v>32913.64</v>
      </c>
      <c r="E368" s="162">
        <v>91137.86</v>
      </c>
      <c r="F368" s="161">
        <v>-58224.22</v>
      </c>
      <c r="G368" s="161">
        <v>-419497.6</v>
      </c>
      <c r="I368" s="82">
        <f t="shared" si="5"/>
        <v>8</v>
      </c>
    </row>
    <row r="369" spans="1:9" customFormat="1" ht="15" customHeight="1">
      <c r="A369" s="176">
        <v>411121041</v>
      </c>
      <c r="B369" s="177" t="s">
        <v>278</v>
      </c>
      <c r="C369" s="161">
        <v>-59888.43</v>
      </c>
      <c r="D369" s="161">
        <v>32913.64</v>
      </c>
      <c r="E369" s="162">
        <v>39764.019999999997</v>
      </c>
      <c r="F369" s="161">
        <v>-6850.38</v>
      </c>
      <c r="G369" s="161">
        <v>-66738.81</v>
      </c>
      <c r="I369" s="82">
        <f t="shared" si="5"/>
        <v>9</v>
      </c>
    </row>
    <row r="370" spans="1:9" customFormat="1" ht="15" customHeight="1">
      <c r="A370" s="176">
        <v>411121041000002</v>
      </c>
      <c r="B370" s="177" t="s">
        <v>279</v>
      </c>
      <c r="C370" s="161">
        <v>-20644.66</v>
      </c>
      <c r="D370" s="161">
        <v>32698.34</v>
      </c>
      <c r="E370" s="162">
        <v>37659.26</v>
      </c>
      <c r="F370" s="161">
        <v>-4960.92</v>
      </c>
      <c r="G370" s="161">
        <v>-25605.58</v>
      </c>
      <c r="I370" s="82">
        <f t="shared" si="5"/>
        <v>15</v>
      </c>
    </row>
    <row r="371" spans="1:9" customFormat="1" ht="15" customHeight="1">
      <c r="A371" s="176">
        <v>411121041000003</v>
      </c>
      <c r="B371" s="177" t="s">
        <v>280</v>
      </c>
      <c r="C371" s="161">
        <v>-39243.769999999997</v>
      </c>
      <c r="D371" s="161">
        <v>215.3</v>
      </c>
      <c r="E371" s="162">
        <v>2104.7600000000002</v>
      </c>
      <c r="F371" s="161">
        <v>-1889.46</v>
      </c>
      <c r="G371" s="161">
        <v>-41133.230000000003</v>
      </c>
      <c r="I371" s="82">
        <f t="shared" si="5"/>
        <v>15</v>
      </c>
    </row>
    <row r="372" spans="1:9" customFormat="1" ht="15" customHeight="1">
      <c r="A372" s="176">
        <v>411121042</v>
      </c>
      <c r="B372" s="177" t="s">
        <v>281</v>
      </c>
      <c r="C372" s="161">
        <v>-301384.95</v>
      </c>
      <c r="D372" s="161">
        <v>0</v>
      </c>
      <c r="E372" s="162">
        <v>51373.84</v>
      </c>
      <c r="F372" s="161">
        <v>-51373.84</v>
      </c>
      <c r="G372" s="161">
        <v>-352758.79</v>
      </c>
      <c r="I372" s="82">
        <f t="shared" si="5"/>
        <v>9</v>
      </c>
    </row>
    <row r="373" spans="1:9" customFormat="1" ht="15" customHeight="1">
      <c r="A373" s="176">
        <v>411121042000002</v>
      </c>
      <c r="B373" s="177" t="s">
        <v>274</v>
      </c>
      <c r="C373" s="161">
        <v>-300692.63</v>
      </c>
      <c r="D373" s="161">
        <v>0</v>
      </c>
      <c r="E373" s="162">
        <v>51333.77</v>
      </c>
      <c r="F373" s="161">
        <v>-51333.77</v>
      </c>
      <c r="G373" s="161">
        <v>-352026.4</v>
      </c>
      <c r="I373" s="82">
        <f t="shared" si="5"/>
        <v>15</v>
      </c>
    </row>
    <row r="374" spans="1:9" customFormat="1" ht="15" customHeight="1">
      <c r="A374" s="176">
        <v>411121042000003</v>
      </c>
      <c r="B374" s="177" t="s">
        <v>282</v>
      </c>
      <c r="C374" s="161">
        <v>-692.32</v>
      </c>
      <c r="D374" s="161">
        <v>0</v>
      </c>
      <c r="E374" s="162">
        <v>40.07</v>
      </c>
      <c r="F374" s="161">
        <v>-40.07</v>
      </c>
      <c r="G374" s="161">
        <v>-732.39</v>
      </c>
      <c r="I374" s="82">
        <f t="shared" si="5"/>
        <v>15</v>
      </c>
    </row>
    <row r="375" spans="1:9" customFormat="1" ht="15" customHeight="1">
      <c r="A375" s="176">
        <v>41112106</v>
      </c>
      <c r="B375" s="177" t="s">
        <v>242</v>
      </c>
      <c r="C375" s="161">
        <v>27309973.350000001</v>
      </c>
      <c r="D375" s="161">
        <v>6671553.4400000004</v>
      </c>
      <c r="E375" s="162">
        <v>1005638.38</v>
      </c>
      <c r="F375" s="161">
        <v>5665915.0599999996</v>
      </c>
      <c r="G375" s="161">
        <v>32975888.41</v>
      </c>
      <c r="I375" s="82">
        <f t="shared" si="5"/>
        <v>8</v>
      </c>
    </row>
    <row r="376" spans="1:9" customFormat="1" ht="15" customHeight="1">
      <c r="A376" s="176">
        <v>411121061</v>
      </c>
      <c r="B376" s="177" t="s">
        <v>278</v>
      </c>
      <c r="C376" s="161">
        <v>29155909.98</v>
      </c>
      <c r="D376" s="161">
        <v>6646405.3200000003</v>
      </c>
      <c r="E376" s="162">
        <v>641545.98</v>
      </c>
      <c r="F376" s="161">
        <v>6004859.3399999999</v>
      </c>
      <c r="G376" s="161">
        <v>35160769.32</v>
      </c>
      <c r="I376" s="82">
        <f t="shared" si="5"/>
        <v>9</v>
      </c>
    </row>
    <row r="377" spans="1:9" customFormat="1" ht="15" customHeight="1">
      <c r="A377" s="176">
        <v>411121061000002</v>
      </c>
      <c r="B377" s="177" t="s">
        <v>283</v>
      </c>
      <c r="C377" s="161">
        <v>28743824.199999999</v>
      </c>
      <c r="D377" s="161">
        <v>6515578.2199999997</v>
      </c>
      <c r="E377" s="162">
        <v>599577.02</v>
      </c>
      <c r="F377" s="161">
        <v>5916001.2000000002</v>
      </c>
      <c r="G377" s="161">
        <v>34659825.399999999</v>
      </c>
      <c r="I377" s="82">
        <f t="shared" si="5"/>
        <v>15</v>
      </c>
    </row>
    <row r="378" spans="1:9" customFormat="1" ht="15" customHeight="1">
      <c r="A378" s="176">
        <v>411121061000003</v>
      </c>
      <c r="B378" s="177" t="s">
        <v>284</v>
      </c>
      <c r="C378" s="161">
        <v>412085.78</v>
      </c>
      <c r="D378" s="161">
        <v>130827.1</v>
      </c>
      <c r="E378" s="162">
        <v>41968.959999999999</v>
      </c>
      <c r="F378" s="161">
        <v>88858.14</v>
      </c>
      <c r="G378" s="161">
        <v>500943.92</v>
      </c>
      <c r="I378" s="82">
        <f t="shared" si="5"/>
        <v>15</v>
      </c>
    </row>
    <row r="379" spans="1:9" customFormat="1" ht="15" customHeight="1">
      <c r="A379" s="176">
        <v>411121062</v>
      </c>
      <c r="B379" s="177" t="s">
        <v>281</v>
      </c>
      <c r="C379" s="161">
        <v>-1440925.07</v>
      </c>
      <c r="D379" s="161">
        <v>25148.12</v>
      </c>
      <c r="E379" s="162">
        <v>288196.78000000003</v>
      </c>
      <c r="F379" s="161">
        <v>-263048.65999999997</v>
      </c>
      <c r="G379" s="161">
        <v>-1703973.73</v>
      </c>
      <c r="I379" s="82">
        <f t="shared" si="5"/>
        <v>9</v>
      </c>
    </row>
    <row r="380" spans="1:9" customFormat="1" ht="15" customHeight="1">
      <c r="A380" s="176">
        <v>411121062000002</v>
      </c>
      <c r="B380" s="177" t="s">
        <v>285</v>
      </c>
      <c r="C380" s="161">
        <v>-1434299.97</v>
      </c>
      <c r="D380" s="161">
        <v>25148.12</v>
      </c>
      <c r="E380" s="162">
        <v>286533.64</v>
      </c>
      <c r="F380" s="161">
        <v>-261385.52</v>
      </c>
      <c r="G380" s="161">
        <v>-1695685.49</v>
      </c>
      <c r="I380" s="82">
        <f t="shared" si="5"/>
        <v>15</v>
      </c>
    </row>
    <row r="381" spans="1:9" customFormat="1" ht="15" customHeight="1">
      <c r="A381" s="176">
        <v>411121062000003</v>
      </c>
      <c r="B381" s="177" t="s">
        <v>286</v>
      </c>
      <c r="C381" s="161">
        <v>-6625.1</v>
      </c>
      <c r="D381" s="161">
        <v>0</v>
      </c>
      <c r="E381" s="162">
        <v>1663.14</v>
      </c>
      <c r="F381" s="161">
        <v>-1663.14</v>
      </c>
      <c r="G381" s="161">
        <v>-8288.24</v>
      </c>
      <c r="I381" s="82">
        <f t="shared" si="5"/>
        <v>15</v>
      </c>
    </row>
    <row r="382" spans="1:9" customFormat="1" ht="15" customHeight="1">
      <c r="A382" s="176">
        <v>411121063</v>
      </c>
      <c r="B382" s="177" t="s">
        <v>287</v>
      </c>
      <c r="C382" s="161">
        <v>-405011.56</v>
      </c>
      <c r="D382" s="161">
        <v>0</v>
      </c>
      <c r="E382" s="162">
        <v>75895.62</v>
      </c>
      <c r="F382" s="161">
        <v>-75895.62</v>
      </c>
      <c r="G382" s="161">
        <v>-480907.18</v>
      </c>
      <c r="I382" s="82">
        <f t="shared" si="5"/>
        <v>9</v>
      </c>
    </row>
    <row r="383" spans="1:9" customFormat="1" ht="15" customHeight="1">
      <c r="A383" s="176">
        <v>411121063000001</v>
      </c>
      <c r="B383" s="177" t="s">
        <v>287</v>
      </c>
      <c r="C383" s="161">
        <v>-405011.56</v>
      </c>
      <c r="D383" s="161">
        <v>0</v>
      </c>
      <c r="E383" s="162">
        <v>75895.62</v>
      </c>
      <c r="F383" s="161">
        <v>-75895.62</v>
      </c>
      <c r="G383" s="161">
        <v>-480907.18</v>
      </c>
      <c r="I383" s="82">
        <f t="shared" si="5"/>
        <v>15</v>
      </c>
    </row>
    <row r="384" spans="1:9" customFormat="1" ht="15" customHeight="1">
      <c r="A384" s="176">
        <v>41112108</v>
      </c>
      <c r="B384" s="177" t="s">
        <v>525</v>
      </c>
      <c r="C384" s="161">
        <v>1266083.6200000001</v>
      </c>
      <c r="D384" s="161">
        <v>299424.5</v>
      </c>
      <c r="E384" s="162">
        <v>25148.12</v>
      </c>
      <c r="F384" s="161">
        <v>274276.38</v>
      </c>
      <c r="G384" s="161">
        <v>1540360</v>
      </c>
      <c r="I384" s="82">
        <f t="shared" si="5"/>
        <v>8</v>
      </c>
    </row>
    <row r="385" spans="1:9" customFormat="1" ht="15" customHeight="1">
      <c r="A385" s="176">
        <v>411121081</v>
      </c>
      <c r="B385" s="177" t="s">
        <v>615</v>
      </c>
      <c r="C385" s="161">
        <v>1386925.7</v>
      </c>
      <c r="D385" s="161">
        <v>299424.5</v>
      </c>
      <c r="E385" s="162">
        <v>0</v>
      </c>
      <c r="F385" s="161">
        <v>299424.5</v>
      </c>
      <c r="G385" s="161">
        <v>1686350.2</v>
      </c>
      <c r="I385" s="82">
        <f t="shared" si="5"/>
        <v>9</v>
      </c>
    </row>
    <row r="386" spans="1:9" customFormat="1" ht="15" customHeight="1">
      <c r="A386" s="176">
        <v>411121081000001</v>
      </c>
      <c r="B386" s="177" t="s">
        <v>616</v>
      </c>
      <c r="C386" s="161">
        <v>1386925.7</v>
      </c>
      <c r="D386" s="161">
        <v>299424.5</v>
      </c>
      <c r="E386" s="162">
        <v>0</v>
      </c>
      <c r="F386" s="161">
        <v>299424.5</v>
      </c>
      <c r="G386" s="161">
        <v>1686350.2</v>
      </c>
      <c r="I386" s="82">
        <f t="shared" ref="I386:I449" si="6">LEN(A386)</f>
        <v>15</v>
      </c>
    </row>
    <row r="387" spans="1:9" customFormat="1" ht="15" customHeight="1">
      <c r="A387" s="176">
        <v>411121082</v>
      </c>
      <c r="B387" s="177" t="s">
        <v>617</v>
      </c>
      <c r="C387" s="161">
        <v>-120842.08</v>
      </c>
      <c r="D387" s="161">
        <v>0</v>
      </c>
      <c r="E387" s="162">
        <v>25148.12</v>
      </c>
      <c r="F387" s="161">
        <v>-25148.12</v>
      </c>
      <c r="G387" s="161">
        <v>-145990.20000000001</v>
      </c>
      <c r="I387" s="82">
        <f t="shared" si="6"/>
        <v>9</v>
      </c>
    </row>
    <row r="388" spans="1:9" customFormat="1" ht="15" customHeight="1">
      <c r="A388" s="176">
        <v>411121082000001</v>
      </c>
      <c r="B388" s="177" t="s">
        <v>618</v>
      </c>
      <c r="C388" s="161">
        <v>-120842.08</v>
      </c>
      <c r="D388" s="161">
        <v>0</v>
      </c>
      <c r="E388" s="162">
        <v>25148.12</v>
      </c>
      <c r="F388" s="161">
        <v>-25148.12</v>
      </c>
      <c r="G388" s="161">
        <v>-145990.20000000001</v>
      </c>
      <c r="I388" s="82">
        <f t="shared" si="6"/>
        <v>15</v>
      </c>
    </row>
    <row r="389" spans="1:9" customFormat="1" ht="15" customHeight="1">
      <c r="A389" s="176">
        <v>41112109</v>
      </c>
      <c r="B389" s="177" t="s">
        <v>288</v>
      </c>
      <c r="C389" s="161">
        <v>706512.75</v>
      </c>
      <c r="D389" s="161">
        <v>139960.88</v>
      </c>
      <c r="E389" s="162">
        <v>4242.83</v>
      </c>
      <c r="F389" s="161">
        <v>135718.04999999999</v>
      </c>
      <c r="G389" s="161">
        <v>842230.8</v>
      </c>
      <c r="I389" s="82">
        <f t="shared" si="6"/>
        <v>8</v>
      </c>
    </row>
    <row r="390" spans="1:9" customFormat="1" ht="15" customHeight="1">
      <c r="A390" s="176">
        <v>411121099</v>
      </c>
      <c r="B390" s="177" t="s">
        <v>288</v>
      </c>
      <c r="C390" s="161">
        <v>706512.75</v>
      </c>
      <c r="D390" s="161">
        <v>139960.88</v>
      </c>
      <c r="E390" s="162">
        <v>4242.83</v>
      </c>
      <c r="F390" s="161">
        <v>135718.04999999999</v>
      </c>
      <c r="G390" s="161">
        <v>842230.8</v>
      </c>
      <c r="I390" s="82">
        <f t="shared" si="6"/>
        <v>9</v>
      </c>
    </row>
    <row r="391" spans="1:9" customFormat="1" ht="15" customHeight="1">
      <c r="A391" s="176">
        <v>411121099000001</v>
      </c>
      <c r="B391" s="177" t="s">
        <v>289</v>
      </c>
      <c r="C391" s="161">
        <v>706512.75</v>
      </c>
      <c r="D391" s="161">
        <v>139960.88</v>
      </c>
      <c r="E391" s="162">
        <v>4242.83</v>
      </c>
      <c r="F391" s="161">
        <v>135718.04999999999</v>
      </c>
      <c r="G391" s="161">
        <v>842230.8</v>
      </c>
      <c r="I391" s="82">
        <f t="shared" si="6"/>
        <v>15</v>
      </c>
    </row>
    <row r="392" spans="1:9" customFormat="1" ht="15" customHeight="1">
      <c r="A392" s="176">
        <v>411122</v>
      </c>
      <c r="B392" s="177" t="s">
        <v>290</v>
      </c>
      <c r="C392" s="161">
        <v>1279313.94</v>
      </c>
      <c r="D392" s="161">
        <v>282230.18</v>
      </c>
      <c r="E392" s="162">
        <v>53663.24</v>
      </c>
      <c r="F392" s="161">
        <v>228566.94</v>
      </c>
      <c r="G392" s="161">
        <v>1507880.88</v>
      </c>
      <c r="I392" s="82">
        <f t="shared" si="6"/>
        <v>6</v>
      </c>
    </row>
    <row r="393" spans="1:9" customFormat="1" ht="15" customHeight="1">
      <c r="A393" s="176">
        <v>41112206</v>
      </c>
      <c r="B393" s="177" t="s">
        <v>242</v>
      </c>
      <c r="C393" s="161">
        <v>1279313.94</v>
      </c>
      <c r="D393" s="161">
        <v>282230.18</v>
      </c>
      <c r="E393" s="162">
        <v>53663.24</v>
      </c>
      <c r="F393" s="161">
        <v>228566.94</v>
      </c>
      <c r="G393" s="161">
        <v>1507880.88</v>
      </c>
      <c r="I393" s="82">
        <f t="shared" si="6"/>
        <v>8</v>
      </c>
    </row>
    <row r="394" spans="1:9" customFormat="1" ht="15" customHeight="1">
      <c r="A394" s="176">
        <v>411122061</v>
      </c>
      <c r="B394" s="177" t="s">
        <v>278</v>
      </c>
      <c r="C394" s="161">
        <v>1339052.3700000001</v>
      </c>
      <c r="D394" s="161">
        <v>282230.18</v>
      </c>
      <c r="E394" s="162">
        <v>39791.15</v>
      </c>
      <c r="F394" s="161">
        <v>242439.03</v>
      </c>
      <c r="G394" s="161">
        <v>1581491.4</v>
      </c>
      <c r="I394" s="82">
        <f t="shared" si="6"/>
        <v>9</v>
      </c>
    </row>
    <row r="395" spans="1:9" customFormat="1" ht="15" customHeight="1">
      <c r="A395" s="176">
        <v>411122061000002</v>
      </c>
      <c r="B395" s="177" t="s">
        <v>283</v>
      </c>
      <c r="C395" s="161">
        <v>1074032.3500000001</v>
      </c>
      <c r="D395" s="161">
        <v>235488.62</v>
      </c>
      <c r="E395" s="162">
        <v>7981.14</v>
      </c>
      <c r="F395" s="161">
        <v>227507.48</v>
      </c>
      <c r="G395" s="161">
        <v>1301539.83</v>
      </c>
      <c r="I395" s="82">
        <f t="shared" si="6"/>
        <v>15</v>
      </c>
    </row>
    <row r="396" spans="1:9" customFormat="1" ht="15" customHeight="1">
      <c r="A396" s="176">
        <v>411122061000003</v>
      </c>
      <c r="B396" s="177" t="s">
        <v>284</v>
      </c>
      <c r="C396" s="161">
        <v>265020.02</v>
      </c>
      <c r="D396" s="161">
        <v>46741.56</v>
      </c>
      <c r="E396" s="162">
        <v>31810.01</v>
      </c>
      <c r="F396" s="161">
        <v>14931.55</v>
      </c>
      <c r="G396" s="161">
        <v>279951.57</v>
      </c>
      <c r="I396" s="82">
        <f t="shared" si="6"/>
        <v>15</v>
      </c>
    </row>
    <row r="397" spans="1:9" customFormat="1" ht="15" customHeight="1">
      <c r="A397" s="176">
        <v>411122062</v>
      </c>
      <c r="B397" s="177" t="s">
        <v>281</v>
      </c>
      <c r="C397" s="161">
        <v>-59738.43</v>
      </c>
      <c r="D397" s="161">
        <v>0</v>
      </c>
      <c r="E397" s="162">
        <v>13872.09</v>
      </c>
      <c r="F397" s="161">
        <v>-13872.09</v>
      </c>
      <c r="G397" s="161">
        <v>-73610.52</v>
      </c>
      <c r="I397" s="82">
        <f t="shared" si="6"/>
        <v>9</v>
      </c>
    </row>
    <row r="398" spans="1:9" customFormat="1" ht="15" customHeight="1">
      <c r="A398" s="176">
        <v>411122062000002</v>
      </c>
      <c r="B398" s="177" t="s">
        <v>285</v>
      </c>
      <c r="C398" s="161">
        <v>-52817.15</v>
      </c>
      <c r="D398" s="161">
        <v>0</v>
      </c>
      <c r="E398" s="162">
        <v>12198.32</v>
      </c>
      <c r="F398" s="161">
        <v>-12198.32</v>
      </c>
      <c r="G398" s="161">
        <v>-65015.47</v>
      </c>
      <c r="I398" s="82">
        <f t="shared" si="6"/>
        <v>15</v>
      </c>
    </row>
    <row r="399" spans="1:9" customFormat="1" ht="15" customHeight="1">
      <c r="A399" s="176">
        <v>411122062000003</v>
      </c>
      <c r="B399" s="177" t="s">
        <v>286</v>
      </c>
      <c r="C399" s="161">
        <v>-6921.28</v>
      </c>
      <c r="D399" s="161">
        <v>0</v>
      </c>
      <c r="E399" s="162">
        <v>1673.77</v>
      </c>
      <c r="F399" s="161">
        <v>-1673.77</v>
      </c>
      <c r="G399" s="161">
        <v>-8595.0499999999993</v>
      </c>
      <c r="I399" s="82">
        <f t="shared" si="6"/>
        <v>15</v>
      </c>
    </row>
    <row r="400" spans="1:9" customFormat="1" ht="15" customHeight="1">
      <c r="A400" s="176">
        <v>414</v>
      </c>
      <c r="B400" s="177" t="s">
        <v>291</v>
      </c>
      <c r="C400" s="161">
        <v>-274847.94</v>
      </c>
      <c r="D400" s="161">
        <v>7925072.1699999999</v>
      </c>
      <c r="E400" s="162">
        <v>7075747.4699999997</v>
      </c>
      <c r="F400" s="161">
        <v>849324.7</v>
      </c>
      <c r="G400" s="161">
        <v>574476.76</v>
      </c>
      <c r="I400" s="82">
        <f t="shared" si="6"/>
        <v>3</v>
      </c>
    </row>
    <row r="401" spans="1:9" customFormat="1" ht="15" customHeight="1">
      <c r="A401" s="176">
        <v>414129</v>
      </c>
      <c r="B401" s="177" t="s">
        <v>291</v>
      </c>
      <c r="C401" s="161">
        <v>-274847.94</v>
      </c>
      <c r="D401" s="161">
        <v>7925072.1699999999</v>
      </c>
      <c r="E401" s="162">
        <v>7075747.4699999997</v>
      </c>
      <c r="F401" s="161">
        <v>849324.7</v>
      </c>
      <c r="G401" s="161">
        <v>574476.76</v>
      </c>
      <c r="I401" s="82">
        <f t="shared" si="6"/>
        <v>6</v>
      </c>
    </row>
    <row r="402" spans="1:9" customFormat="1" ht="15" customHeight="1">
      <c r="A402" s="176">
        <v>41412901</v>
      </c>
      <c r="B402" s="177" t="s">
        <v>291</v>
      </c>
      <c r="C402" s="161">
        <v>-274847.94</v>
      </c>
      <c r="D402" s="161">
        <v>7925072.1699999999</v>
      </c>
      <c r="E402" s="162">
        <v>7075747.4699999997</v>
      </c>
      <c r="F402" s="161">
        <v>849324.7</v>
      </c>
      <c r="G402" s="161">
        <v>574476.76</v>
      </c>
      <c r="I402" s="82">
        <f t="shared" si="6"/>
        <v>8</v>
      </c>
    </row>
    <row r="403" spans="1:9" customFormat="1" ht="15" customHeight="1">
      <c r="A403" s="176">
        <v>414129011</v>
      </c>
      <c r="B403" s="177" t="s">
        <v>292</v>
      </c>
      <c r="C403" s="161">
        <v>-274847.94</v>
      </c>
      <c r="D403" s="161">
        <v>7925072.1699999999</v>
      </c>
      <c r="E403" s="162">
        <v>7075747.4699999997</v>
      </c>
      <c r="F403" s="161">
        <v>849324.7</v>
      </c>
      <c r="G403" s="161">
        <v>574476.76</v>
      </c>
      <c r="I403" s="82">
        <f t="shared" si="6"/>
        <v>9</v>
      </c>
    </row>
    <row r="404" spans="1:9" customFormat="1" ht="15" customHeight="1">
      <c r="A404" s="176">
        <v>414129011000001</v>
      </c>
      <c r="B404" s="177" t="s">
        <v>293</v>
      </c>
      <c r="C404" s="161">
        <v>-274847.94</v>
      </c>
      <c r="D404" s="161">
        <v>7925072.1699999999</v>
      </c>
      <c r="E404" s="162">
        <v>7075747.4699999997</v>
      </c>
      <c r="F404" s="161">
        <v>849324.7</v>
      </c>
      <c r="G404" s="161">
        <v>574476.76</v>
      </c>
      <c r="I404" s="82">
        <f t="shared" si="6"/>
        <v>15</v>
      </c>
    </row>
    <row r="405" spans="1:9" customFormat="1" ht="15" customHeight="1">
      <c r="A405" s="176">
        <v>43</v>
      </c>
      <c r="B405" s="177" t="s">
        <v>294</v>
      </c>
      <c r="C405" s="161">
        <v>9696888.1600000001</v>
      </c>
      <c r="D405" s="161">
        <v>2811272.85</v>
      </c>
      <c r="E405" s="162">
        <v>520916.61</v>
      </c>
      <c r="F405" s="161">
        <v>2290356.2400000002</v>
      </c>
      <c r="G405" s="161">
        <v>11987244.4</v>
      </c>
      <c r="I405" s="82">
        <f t="shared" si="6"/>
        <v>2</v>
      </c>
    </row>
    <row r="406" spans="1:9" customFormat="1" ht="15" customHeight="1">
      <c r="A406" s="176">
        <v>431</v>
      </c>
      <c r="B406" s="177" t="s">
        <v>295</v>
      </c>
      <c r="C406" s="161">
        <v>9696888.1600000001</v>
      </c>
      <c r="D406" s="161">
        <v>2811272.85</v>
      </c>
      <c r="E406" s="162">
        <v>520916.61</v>
      </c>
      <c r="F406" s="161">
        <v>2290356.2400000002</v>
      </c>
      <c r="G406" s="161">
        <v>11987244.4</v>
      </c>
      <c r="I406" s="82">
        <f t="shared" si="6"/>
        <v>3</v>
      </c>
    </row>
    <row r="407" spans="1:9" customFormat="1" ht="15" customHeight="1">
      <c r="A407" s="176">
        <v>4311</v>
      </c>
      <c r="B407" s="177" t="s">
        <v>296</v>
      </c>
      <c r="C407" s="161">
        <v>9685838.2699999996</v>
      </c>
      <c r="D407" s="161">
        <v>2811272.85</v>
      </c>
      <c r="E407" s="162">
        <v>520916.61</v>
      </c>
      <c r="F407" s="161">
        <v>2290356.2400000002</v>
      </c>
      <c r="G407" s="161">
        <v>11976194.51</v>
      </c>
      <c r="I407" s="82">
        <f t="shared" si="6"/>
        <v>4</v>
      </c>
    </row>
    <row r="408" spans="1:9" customFormat="1" ht="15" customHeight="1">
      <c r="A408" s="176">
        <v>43112</v>
      </c>
      <c r="B408" s="177" t="s">
        <v>297</v>
      </c>
      <c r="C408" s="161">
        <v>9685838.2699999996</v>
      </c>
      <c r="D408" s="161">
        <v>2811272.85</v>
      </c>
      <c r="E408" s="162">
        <v>520916.61</v>
      </c>
      <c r="F408" s="161">
        <v>2290356.2400000002</v>
      </c>
      <c r="G408" s="161">
        <v>11976194.51</v>
      </c>
      <c r="I408" s="82">
        <f t="shared" si="6"/>
        <v>5</v>
      </c>
    </row>
    <row r="409" spans="1:9" customFormat="1" ht="15" customHeight="1">
      <c r="A409" s="176">
        <v>431121</v>
      </c>
      <c r="B409" s="177" t="s">
        <v>63</v>
      </c>
      <c r="C409" s="161">
        <v>9685838.2699999996</v>
      </c>
      <c r="D409" s="161">
        <v>2811272.85</v>
      </c>
      <c r="E409" s="162">
        <v>520916.61</v>
      </c>
      <c r="F409" s="161">
        <v>2290356.2400000002</v>
      </c>
      <c r="G409" s="161">
        <v>11976194.51</v>
      </c>
      <c r="I409" s="82">
        <f t="shared" si="6"/>
        <v>6</v>
      </c>
    </row>
    <row r="410" spans="1:9" customFormat="1" ht="15" customHeight="1">
      <c r="A410" s="176">
        <v>431121012</v>
      </c>
      <c r="B410" s="177" t="s">
        <v>298</v>
      </c>
      <c r="C410" s="161">
        <v>9673728.5899999999</v>
      </c>
      <c r="D410" s="161">
        <v>2809170.21</v>
      </c>
      <c r="E410" s="162">
        <v>520916.61</v>
      </c>
      <c r="F410" s="161">
        <v>2288253.6</v>
      </c>
      <c r="G410" s="161">
        <v>11961982.189999999</v>
      </c>
      <c r="I410" s="82">
        <f t="shared" si="6"/>
        <v>9</v>
      </c>
    </row>
    <row r="411" spans="1:9" customFormat="1" ht="15" customHeight="1">
      <c r="A411" s="176">
        <v>431121012000001</v>
      </c>
      <c r="B411" s="177" t="s">
        <v>299</v>
      </c>
      <c r="C411" s="161">
        <v>9673728.5899999999</v>
      </c>
      <c r="D411" s="161">
        <v>2809170.21</v>
      </c>
      <c r="E411" s="162">
        <v>520916.61</v>
      </c>
      <c r="F411" s="161">
        <v>2288253.6</v>
      </c>
      <c r="G411" s="161">
        <v>11961982.189999999</v>
      </c>
      <c r="I411" s="82">
        <f t="shared" si="6"/>
        <v>15</v>
      </c>
    </row>
    <row r="412" spans="1:9" customFormat="1" ht="15" customHeight="1">
      <c r="A412" s="176">
        <v>431121013</v>
      </c>
      <c r="B412" s="177" t="s">
        <v>300</v>
      </c>
      <c r="C412" s="161">
        <v>12109.68</v>
      </c>
      <c r="D412" s="161">
        <v>2102.64</v>
      </c>
      <c r="E412" s="162">
        <v>0</v>
      </c>
      <c r="F412" s="161">
        <v>2102.64</v>
      </c>
      <c r="G412" s="161">
        <v>14212.32</v>
      </c>
      <c r="I412" s="82">
        <f t="shared" si="6"/>
        <v>9</v>
      </c>
    </row>
    <row r="413" spans="1:9" customFormat="1" ht="15" customHeight="1">
      <c r="A413" s="176">
        <v>431121013000001</v>
      </c>
      <c r="B413" s="177" t="s">
        <v>301</v>
      </c>
      <c r="C413" s="161">
        <v>12109.68</v>
      </c>
      <c r="D413" s="161">
        <v>2102.64</v>
      </c>
      <c r="E413" s="162">
        <v>0</v>
      </c>
      <c r="F413" s="161">
        <v>2102.64</v>
      </c>
      <c r="G413" s="161">
        <v>14212.32</v>
      </c>
      <c r="I413" s="82">
        <f t="shared" si="6"/>
        <v>15</v>
      </c>
    </row>
    <row r="414" spans="1:9" customFormat="1" ht="15" customHeight="1">
      <c r="A414" s="176">
        <v>43132</v>
      </c>
      <c r="B414" s="177" t="s">
        <v>302</v>
      </c>
      <c r="C414" s="161">
        <v>11049.89</v>
      </c>
      <c r="D414" s="161">
        <v>0</v>
      </c>
      <c r="E414" s="162">
        <v>0</v>
      </c>
      <c r="F414" s="161">
        <v>0</v>
      </c>
      <c r="G414" s="161">
        <v>11049.89</v>
      </c>
      <c r="I414" s="82">
        <f t="shared" si="6"/>
        <v>5</v>
      </c>
    </row>
    <row r="415" spans="1:9" customFormat="1" ht="15" customHeight="1">
      <c r="A415" s="176">
        <v>431321</v>
      </c>
      <c r="B415" s="177" t="s">
        <v>63</v>
      </c>
      <c r="C415" s="161">
        <v>11049.89</v>
      </c>
      <c r="D415" s="161">
        <v>0</v>
      </c>
      <c r="E415" s="162">
        <v>0</v>
      </c>
      <c r="F415" s="161">
        <v>0</v>
      </c>
      <c r="G415" s="161">
        <v>11049.89</v>
      </c>
      <c r="I415" s="82">
        <f t="shared" si="6"/>
        <v>6</v>
      </c>
    </row>
    <row r="416" spans="1:9" customFormat="1" ht="15" customHeight="1">
      <c r="A416" s="176">
        <v>43132101</v>
      </c>
      <c r="B416" s="177" t="s">
        <v>63</v>
      </c>
      <c r="C416" s="161">
        <v>11049.89</v>
      </c>
      <c r="D416" s="161">
        <v>0</v>
      </c>
      <c r="E416" s="162">
        <v>0</v>
      </c>
      <c r="F416" s="161">
        <v>0</v>
      </c>
      <c r="G416" s="161">
        <v>11049.89</v>
      </c>
      <c r="I416" s="82">
        <f t="shared" si="6"/>
        <v>8</v>
      </c>
    </row>
    <row r="417" spans="1:9" customFormat="1" ht="15" customHeight="1">
      <c r="A417" s="176">
        <v>431321011900001</v>
      </c>
      <c r="B417" s="177" t="s">
        <v>303</v>
      </c>
      <c r="C417" s="161">
        <v>11049.89</v>
      </c>
      <c r="D417" s="161">
        <v>0</v>
      </c>
      <c r="E417" s="162">
        <v>0</v>
      </c>
      <c r="F417" s="161">
        <v>0</v>
      </c>
      <c r="G417" s="161">
        <v>11049.89</v>
      </c>
      <c r="I417" s="82">
        <f t="shared" si="6"/>
        <v>15</v>
      </c>
    </row>
    <row r="418" spans="1:9" customFormat="1" ht="15" customHeight="1">
      <c r="A418" s="176">
        <v>44</v>
      </c>
      <c r="B418" s="177" t="s">
        <v>304</v>
      </c>
      <c r="C418" s="161">
        <v>13740284.51</v>
      </c>
      <c r="D418" s="161">
        <v>17436788.399999999</v>
      </c>
      <c r="E418" s="162">
        <v>13439516.98</v>
      </c>
      <c r="F418" s="161">
        <v>3997271.42</v>
      </c>
      <c r="G418" s="161">
        <v>17737555.93</v>
      </c>
      <c r="I418" s="82">
        <f t="shared" si="6"/>
        <v>2</v>
      </c>
    </row>
    <row r="419" spans="1:9" customFormat="1" ht="15" customHeight="1">
      <c r="A419" s="176">
        <v>441</v>
      </c>
      <c r="B419" s="177" t="s">
        <v>304</v>
      </c>
      <c r="C419" s="161">
        <v>13740284.51</v>
      </c>
      <c r="D419" s="161">
        <v>17436788.399999999</v>
      </c>
      <c r="E419" s="162">
        <v>13439516.98</v>
      </c>
      <c r="F419" s="161">
        <v>3997271.42</v>
      </c>
      <c r="G419" s="161">
        <v>17737555.93</v>
      </c>
      <c r="I419" s="82">
        <f t="shared" si="6"/>
        <v>3</v>
      </c>
    </row>
    <row r="420" spans="1:9" customFormat="1" ht="15" customHeight="1">
      <c r="A420" s="176">
        <v>4413</v>
      </c>
      <c r="B420" s="177" t="s">
        <v>305</v>
      </c>
      <c r="C420" s="161">
        <v>8627208.8599999994</v>
      </c>
      <c r="D420" s="161">
        <v>2280593.75</v>
      </c>
      <c r="E420" s="162">
        <v>916639.94</v>
      </c>
      <c r="F420" s="161">
        <v>1363953.81</v>
      </c>
      <c r="G420" s="161">
        <v>9991162.6699999999</v>
      </c>
      <c r="I420" s="82">
        <f t="shared" si="6"/>
        <v>4</v>
      </c>
    </row>
    <row r="421" spans="1:9" customFormat="1" ht="15" customHeight="1">
      <c r="A421" s="176">
        <v>44132</v>
      </c>
      <c r="B421" s="177" t="s">
        <v>306</v>
      </c>
      <c r="C421" s="161">
        <v>8627208.8599999994</v>
      </c>
      <c r="D421" s="161">
        <v>2280593.75</v>
      </c>
      <c r="E421" s="162">
        <v>916639.94</v>
      </c>
      <c r="F421" s="161">
        <v>1363953.81</v>
      </c>
      <c r="G421" s="161">
        <v>9991162.6699999999</v>
      </c>
      <c r="I421" s="82">
        <f t="shared" si="6"/>
        <v>5</v>
      </c>
    </row>
    <row r="422" spans="1:9" customFormat="1" ht="15" customHeight="1">
      <c r="A422" s="176">
        <v>441329</v>
      </c>
      <c r="B422" s="177" t="s">
        <v>306</v>
      </c>
      <c r="C422" s="161">
        <v>8627208.8599999994</v>
      </c>
      <c r="D422" s="161">
        <v>2280593.75</v>
      </c>
      <c r="E422" s="162">
        <v>916639.94</v>
      </c>
      <c r="F422" s="161">
        <v>1363953.81</v>
      </c>
      <c r="G422" s="161">
        <v>9991162.6699999999</v>
      </c>
      <c r="I422" s="82">
        <f t="shared" si="6"/>
        <v>6</v>
      </c>
    </row>
    <row r="423" spans="1:9" customFormat="1" ht="15" customHeight="1">
      <c r="A423" s="176">
        <v>44132901</v>
      </c>
      <c r="B423" s="177" t="s">
        <v>306</v>
      </c>
      <c r="C423" s="161">
        <v>8627208.8599999994</v>
      </c>
      <c r="D423" s="161">
        <v>2280593.75</v>
      </c>
      <c r="E423" s="162">
        <v>916639.94</v>
      </c>
      <c r="F423" s="161">
        <v>1363953.81</v>
      </c>
      <c r="G423" s="161">
        <v>9991162.6699999999</v>
      </c>
      <c r="I423" s="82">
        <f t="shared" si="6"/>
        <v>8</v>
      </c>
    </row>
    <row r="424" spans="1:9" customFormat="1" ht="15" customHeight="1">
      <c r="A424" s="176">
        <v>441329014</v>
      </c>
      <c r="B424" s="177" t="s">
        <v>307</v>
      </c>
      <c r="C424" s="161">
        <v>499190.95</v>
      </c>
      <c r="D424" s="161">
        <v>145886.87</v>
      </c>
      <c r="E424" s="162">
        <v>0</v>
      </c>
      <c r="F424" s="161">
        <v>145886.87</v>
      </c>
      <c r="G424" s="161">
        <v>645077.81999999995</v>
      </c>
      <c r="I424" s="82">
        <f t="shared" si="6"/>
        <v>9</v>
      </c>
    </row>
    <row r="425" spans="1:9" customFormat="1" ht="15" customHeight="1">
      <c r="A425" s="176">
        <v>441329014000002</v>
      </c>
      <c r="B425" s="177" t="s">
        <v>308</v>
      </c>
      <c r="C425" s="161">
        <v>369032.87</v>
      </c>
      <c r="D425" s="161">
        <v>123325.21</v>
      </c>
      <c r="E425" s="162">
        <v>0</v>
      </c>
      <c r="F425" s="161">
        <v>123325.21</v>
      </c>
      <c r="G425" s="161">
        <v>492358.08</v>
      </c>
      <c r="I425" s="82">
        <f t="shared" si="6"/>
        <v>15</v>
      </c>
    </row>
    <row r="426" spans="1:9" customFormat="1" ht="15" customHeight="1">
      <c r="A426" s="176">
        <v>441329014000003</v>
      </c>
      <c r="B426" s="177" t="s">
        <v>309</v>
      </c>
      <c r="C426" s="161">
        <v>130158.08</v>
      </c>
      <c r="D426" s="161">
        <v>22561.66</v>
      </c>
      <c r="E426" s="162">
        <v>0</v>
      </c>
      <c r="F426" s="161">
        <v>22561.66</v>
      </c>
      <c r="G426" s="161">
        <v>152719.74</v>
      </c>
      <c r="I426" s="82">
        <f t="shared" si="6"/>
        <v>15</v>
      </c>
    </row>
    <row r="427" spans="1:9" customFormat="1" ht="15" customHeight="1">
      <c r="A427" s="176">
        <v>441329017</v>
      </c>
      <c r="B427" s="177" t="s">
        <v>310</v>
      </c>
      <c r="C427" s="161">
        <v>4457155.07</v>
      </c>
      <c r="D427" s="161">
        <v>1639428.06</v>
      </c>
      <c r="E427" s="162">
        <v>916639.94</v>
      </c>
      <c r="F427" s="161">
        <v>722788.12</v>
      </c>
      <c r="G427" s="161">
        <v>5179943.1900000004</v>
      </c>
      <c r="I427" s="82">
        <f t="shared" si="6"/>
        <v>9</v>
      </c>
    </row>
    <row r="428" spans="1:9" customFormat="1" ht="15" customHeight="1">
      <c r="A428" s="176">
        <v>441329017000001</v>
      </c>
      <c r="B428" s="177" t="s">
        <v>311</v>
      </c>
      <c r="C428" s="161">
        <v>4408437.0599999996</v>
      </c>
      <c r="D428" s="161">
        <v>1638428.98</v>
      </c>
      <c r="E428" s="162">
        <v>916639.94</v>
      </c>
      <c r="F428" s="161">
        <v>721789.04</v>
      </c>
      <c r="G428" s="161">
        <v>5130226.0999999996</v>
      </c>
      <c r="I428" s="82">
        <f t="shared" si="6"/>
        <v>15</v>
      </c>
    </row>
    <row r="429" spans="1:9" customFormat="1" ht="15" customHeight="1">
      <c r="A429" s="176">
        <v>441329017000003</v>
      </c>
      <c r="B429" s="177" t="s">
        <v>312</v>
      </c>
      <c r="C429" s="161">
        <v>48718.01</v>
      </c>
      <c r="D429" s="161">
        <v>999.08</v>
      </c>
      <c r="E429" s="162">
        <v>0</v>
      </c>
      <c r="F429" s="161">
        <v>999.08</v>
      </c>
      <c r="G429" s="161">
        <v>49717.09</v>
      </c>
      <c r="I429" s="82">
        <f t="shared" si="6"/>
        <v>15</v>
      </c>
    </row>
    <row r="430" spans="1:9" customFormat="1" ht="15" customHeight="1">
      <c r="A430" s="176">
        <v>441329019</v>
      </c>
      <c r="B430" s="177" t="s">
        <v>313</v>
      </c>
      <c r="C430" s="161">
        <v>3670862.84</v>
      </c>
      <c r="D430" s="161">
        <v>495278.82</v>
      </c>
      <c r="E430" s="162">
        <v>0</v>
      </c>
      <c r="F430" s="161">
        <v>495278.82</v>
      </c>
      <c r="G430" s="161">
        <v>4166141.66</v>
      </c>
      <c r="I430" s="82">
        <f t="shared" si="6"/>
        <v>9</v>
      </c>
    </row>
    <row r="431" spans="1:9" customFormat="1" ht="15" customHeight="1">
      <c r="A431" s="176">
        <v>441329019000001</v>
      </c>
      <c r="B431" s="177" t="s">
        <v>314</v>
      </c>
      <c r="C431" s="161">
        <v>45770.68</v>
      </c>
      <c r="D431" s="161">
        <v>17546.080000000002</v>
      </c>
      <c r="E431" s="162">
        <v>0</v>
      </c>
      <c r="F431" s="161">
        <v>17546.080000000002</v>
      </c>
      <c r="G431" s="161">
        <v>63316.76</v>
      </c>
      <c r="I431" s="82">
        <f t="shared" si="6"/>
        <v>15</v>
      </c>
    </row>
    <row r="432" spans="1:9" customFormat="1" ht="15" customHeight="1">
      <c r="A432" s="176">
        <v>441329019000002</v>
      </c>
      <c r="B432" s="177" t="s">
        <v>304</v>
      </c>
      <c r="C432" s="161">
        <v>1889056.56</v>
      </c>
      <c r="D432" s="161">
        <v>92965.47</v>
      </c>
      <c r="E432" s="162">
        <v>0</v>
      </c>
      <c r="F432" s="161">
        <v>92965.47</v>
      </c>
      <c r="G432" s="161">
        <v>1982022.03</v>
      </c>
      <c r="I432" s="82">
        <f t="shared" si="6"/>
        <v>15</v>
      </c>
    </row>
    <row r="433" spans="1:9" customFormat="1" ht="15" customHeight="1">
      <c r="A433" s="176">
        <v>441329019000003</v>
      </c>
      <c r="B433" s="177" t="s">
        <v>315</v>
      </c>
      <c r="C433" s="161">
        <v>1736035.6</v>
      </c>
      <c r="D433" s="161">
        <v>384767.27</v>
      </c>
      <c r="E433" s="162">
        <v>0</v>
      </c>
      <c r="F433" s="161">
        <v>384767.27</v>
      </c>
      <c r="G433" s="161">
        <v>2120802.87</v>
      </c>
      <c r="I433" s="82">
        <f t="shared" si="6"/>
        <v>15</v>
      </c>
    </row>
    <row r="434" spans="1:9" customFormat="1" ht="15" customHeight="1">
      <c r="A434" s="176">
        <v>4419</v>
      </c>
      <c r="B434" s="177" t="s">
        <v>316</v>
      </c>
      <c r="C434" s="161">
        <v>5113075.6500000004</v>
      </c>
      <c r="D434" s="161">
        <v>15156194.65</v>
      </c>
      <c r="E434" s="162">
        <v>12522877.039999999</v>
      </c>
      <c r="F434" s="161">
        <v>2633317.61</v>
      </c>
      <c r="G434" s="161">
        <v>7746393.2599999998</v>
      </c>
      <c r="I434" s="82">
        <f t="shared" si="6"/>
        <v>4</v>
      </c>
    </row>
    <row r="435" spans="1:9" customFormat="1" ht="15" customHeight="1">
      <c r="A435" s="176">
        <v>44192</v>
      </c>
      <c r="B435" s="177" t="s">
        <v>317</v>
      </c>
      <c r="C435" s="161">
        <v>5113075.6500000004</v>
      </c>
      <c r="D435" s="161">
        <v>15156194.65</v>
      </c>
      <c r="E435" s="162">
        <v>12522877.039999999</v>
      </c>
      <c r="F435" s="161">
        <v>2633317.61</v>
      </c>
      <c r="G435" s="161">
        <v>7746393.2599999998</v>
      </c>
      <c r="I435" s="82">
        <f t="shared" si="6"/>
        <v>5</v>
      </c>
    </row>
    <row r="436" spans="1:9" customFormat="1" ht="15" customHeight="1">
      <c r="A436" s="176">
        <v>441929</v>
      </c>
      <c r="B436" s="177" t="s">
        <v>317</v>
      </c>
      <c r="C436" s="161">
        <v>5113075.6500000004</v>
      </c>
      <c r="D436" s="161">
        <v>15156194.65</v>
      </c>
      <c r="E436" s="162">
        <v>12522877.039999999</v>
      </c>
      <c r="F436" s="161">
        <v>2633317.61</v>
      </c>
      <c r="G436" s="161">
        <v>7746393.2599999998</v>
      </c>
      <c r="I436" s="82">
        <f t="shared" si="6"/>
        <v>6</v>
      </c>
    </row>
    <row r="437" spans="1:9" customFormat="1" ht="15" customHeight="1">
      <c r="A437" s="176">
        <v>44192901</v>
      </c>
      <c r="B437" s="177" t="s">
        <v>318</v>
      </c>
      <c r="C437" s="161">
        <v>5113075.6500000004</v>
      </c>
      <c r="D437" s="161">
        <v>15156194.65</v>
      </c>
      <c r="E437" s="162">
        <v>12522877.039999999</v>
      </c>
      <c r="F437" s="161">
        <v>2633317.61</v>
      </c>
      <c r="G437" s="161">
        <v>7746393.2599999998</v>
      </c>
      <c r="I437" s="82">
        <f t="shared" si="6"/>
        <v>8</v>
      </c>
    </row>
    <row r="438" spans="1:9" customFormat="1" ht="15" customHeight="1">
      <c r="A438" s="176">
        <v>441929011</v>
      </c>
      <c r="B438" s="177" t="s">
        <v>319</v>
      </c>
      <c r="C438" s="161">
        <v>50328900.899999999</v>
      </c>
      <c r="D438" s="161">
        <v>15156194.65</v>
      </c>
      <c r="E438" s="162">
        <v>385710.29</v>
      </c>
      <c r="F438" s="161">
        <v>14770484.359999999</v>
      </c>
      <c r="G438" s="161">
        <v>65099385.259999998</v>
      </c>
      <c r="I438" s="82">
        <f t="shared" si="6"/>
        <v>9</v>
      </c>
    </row>
    <row r="439" spans="1:9" customFormat="1" ht="15" customHeight="1">
      <c r="A439" s="176">
        <v>441929011000001</v>
      </c>
      <c r="B439" s="177" t="s">
        <v>319</v>
      </c>
      <c r="C439" s="161">
        <v>50328900.899999999</v>
      </c>
      <c r="D439" s="161">
        <v>15156194.65</v>
      </c>
      <c r="E439" s="162">
        <v>385710.29</v>
      </c>
      <c r="F439" s="161">
        <v>14770484.359999999</v>
      </c>
      <c r="G439" s="161">
        <v>65099385.259999998</v>
      </c>
      <c r="I439" s="82">
        <f t="shared" si="6"/>
        <v>15</v>
      </c>
    </row>
    <row r="440" spans="1:9" customFormat="1" ht="15" customHeight="1">
      <c r="A440" s="176">
        <v>441929019</v>
      </c>
      <c r="B440" s="177" t="s">
        <v>320</v>
      </c>
      <c r="C440" s="161">
        <v>-45215825.25</v>
      </c>
      <c r="D440" s="161">
        <v>0</v>
      </c>
      <c r="E440" s="162">
        <v>12137166.75</v>
      </c>
      <c r="F440" s="161">
        <v>-12137166.75</v>
      </c>
      <c r="G440" s="161">
        <v>-57352992</v>
      </c>
      <c r="I440" s="82">
        <f t="shared" si="6"/>
        <v>9</v>
      </c>
    </row>
    <row r="441" spans="1:9" customFormat="1" ht="15" customHeight="1">
      <c r="A441" s="176">
        <v>441929019000001</v>
      </c>
      <c r="B441" s="177" t="s">
        <v>320</v>
      </c>
      <c r="C441" s="161">
        <v>-45215825.25</v>
      </c>
      <c r="D441" s="161">
        <v>0</v>
      </c>
      <c r="E441" s="162">
        <v>12137166.75</v>
      </c>
      <c r="F441" s="161">
        <v>-12137166.75</v>
      </c>
      <c r="G441" s="161">
        <v>-57352992</v>
      </c>
      <c r="I441" s="82">
        <f t="shared" si="6"/>
        <v>15</v>
      </c>
    </row>
    <row r="442" spans="1:9" customFormat="1" ht="15" customHeight="1">
      <c r="A442" s="176">
        <v>45</v>
      </c>
      <c r="B442" s="177" t="s">
        <v>321</v>
      </c>
      <c r="C442" s="161">
        <v>15510.97</v>
      </c>
      <c r="D442" s="161">
        <v>1149.81</v>
      </c>
      <c r="E442" s="162">
        <v>0</v>
      </c>
      <c r="F442" s="161">
        <v>1149.81</v>
      </c>
      <c r="G442" s="161">
        <v>16660.78</v>
      </c>
      <c r="I442" s="82">
        <f t="shared" si="6"/>
        <v>2</v>
      </c>
    </row>
    <row r="443" spans="1:9" customFormat="1" ht="15" customHeight="1">
      <c r="A443" s="176">
        <v>452</v>
      </c>
      <c r="B443" s="177" t="s">
        <v>322</v>
      </c>
      <c r="C443" s="161">
        <v>39.229999999999997</v>
      </c>
      <c r="D443" s="161">
        <v>0</v>
      </c>
      <c r="E443" s="162">
        <v>0</v>
      </c>
      <c r="F443" s="161">
        <v>0</v>
      </c>
      <c r="G443" s="161">
        <v>39.229999999999997</v>
      </c>
      <c r="I443" s="82">
        <f t="shared" si="6"/>
        <v>3</v>
      </c>
    </row>
    <row r="444" spans="1:9" customFormat="1" ht="15" customHeight="1">
      <c r="A444" s="176">
        <v>4521</v>
      </c>
      <c r="B444" s="177" t="s">
        <v>322</v>
      </c>
      <c r="C444" s="161">
        <v>39.229999999999997</v>
      </c>
      <c r="D444" s="161">
        <v>0</v>
      </c>
      <c r="E444" s="162">
        <v>0</v>
      </c>
      <c r="F444" s="161">
        <v>0</v>
      </c>
      <c r="G444" s="161">
        <v>39.229999999999997</v>
      </c>
      <c r="I444" s="82">
        <f t="shared" si="6"/>
        <v>4</v>
      </c>
    </row>
    <row r="445" spans="1:9" customFormat="1" ht="15" customHeight="1">
      <c r="A445" s="176">
        <v>45212</v>
      </c>
      <c r="B445" s="177" t="s">
        <v>322</v>
      </c>
      <c r="C445" s="161">
        <v>39.229999999999997</v>
      </c>
      <c r="D445" s="161">
        <v>0</v>
      </c>
      <c r="E445" s="162">
        <v>0</v>
      </c>
      <c r="F445" s="161">
        <v>0</v>
      </c>
      <c r="G445" s="161">
        <v>39.229999999999997</v>
      </c>
      <c r="I445" s="82">
        <f t="shared" si="6"/>
        <v>5</v>
      </c>
    </row>
    <row r="446" spans="1:9" customFormat="1" ht="15" customHeight="1">
      <c r="A446" s="176">
        <v>452129</v>
      </c>
      <c r="B446" s="177" t="s">
        <v>322</v>
      </c>
      <c r="C446" s="161">
        <v>39.229999999999997</v>
      </c>
      <c r="D446" s="161">
        <v>0</v>
      </c>
      <c r="E446" s="162">
        <v>0</v>
      </c>
      <c r="F446" s="161">
        <v>0</v>
      </c>
      <c r="G446" s="161">
        <v>39.229999999999997</v>
      </c>
      <c r="I446" s="82">
        <f t="shared" si="6"/>
        <v>6</v>
      </c>
    </row>
    <row r="447" spans="1:9" customFormat="1" ht="15" customHeight="1">
      <c r="A447" s="176">
        <v>45212901</v>
      </c>
      <c r="B447" s="177" t="s">
        <v>322</v>
      </c>
      <c r="C447" s="161">
        <v>39.229999999999997</v>
      </c>
      <c r="D447" s="161">
        <v>0</v>
      </c>
      <c r="E447" s="162">
        <v>0</v>
      </c>
      <c r="F447" s="161">
        <v>0</v>
      </c>
      <c r="G447" s="161">
        <v>39.229999999999997</v>
      </c>
      <c r="I447" s="82">
        <f t="shared" si="6"/>
        <v>8</v>
      </c>
    </row>
    <row r="448" spans="1:9" customFormat="1" ht="15" customHeight="1">
      <c r="A448" s="176">
        <v>452129019</v>
      </c>
      <c r="B448" s="177" t="s">
        <v>323</v>
      </c>
      <c r="C448" s="161">
        <v>39.229999999999997</v>
      </c>
      <c r="D448" s="161">
        <v>0</v>
      </c>
      <c r="E448" s="162">
        <v>0</v>
      </c>
      <c r="F448" s="161">
        <v>0</v>
      </c>
      <c r="G448" s="161">
        <v>39.229999999999997</v>
      </c>
      <c r="I448" s="82">
        <f t="shared" si="6"/>
        <v>9</v>
      </c>
    </row>
    <row r="449" spans="1:9" customFormat="1" ht="15" customHeight="1">
      <c r="A449" s="176">
        <v>452129019000001</v>
      </c>
      <c r="B449" s="177" t="s">
        <v>324</v>
      </c>
      <c r="C449" s="161">
        <v>39.229999999999997</v>
      </c>
      <c r="D449" s="161">
        <v>0</v>
      </c>
      <c r="E449" s="162">
        <v>0</v>
      </c>
      <c r="F449" s="161">
        <v>0</v>
      </c>
      <c r="G449" s="161">
        <v>39.229999999999997</v>
      </c>
      <c r="I449" s="82">
        <f t="shared" si="6"/>
        <v>15</v>
      </c>
    </row>
    <row r="450" spans="1:9" customFormat="1" ht="15" customHeight="1">
      <c r="A450" s="176">
        <v>458</v>
      </c>
      <c r="B450" s="177" t="s">
        <v>325</v>
      </c>
      <c r="C450" s="161">
        <v>15471.74</v>
      </c>
      <c r="D450" s="161">
        <v>1149.81</v>
      </c>
      <c r="E450" s="162">
        <v>0</v>
      </c>
      <c r="F450" s="161">
        <v>1149.81</v>
      </c>
      <c r="G450" s="161">
        <v>16621.55</v>
      </c>
      <c r="I450" s="82">
        <f t="shared" ref="I450:I513" si="7">LEN(A450)</f>
        <v>3</v>
      </c>
    </row>
    <row r="451" spans="1:9" customFormat="1" ht="15" customHeight="1">
      <c r="A451" s="176">
        <v>4581</v>
      </c>
      <c r="B451" s="177" t="s">
        <v>326</v>
      </c>
      <c r="C451" s="161">
        <v>2389.13</v>
      </c>
      <c r="D451" s="161">
        <v>24.09</v>
      </c>
      <c r="E451" s="162">
        <v>0</v>
      </c>
      <c r="F451" s="161">
        <v>24.09</v>
      </c>
      <c r="G451" s="161">
        <v>2413.2199999999998</v>
      </c>
      <c r="I451" s="82">
        <f t="shared" si="7"/>
        <v>4</v>
      </c>
    </row>
    <row r="452" spans="1:9" customFormat="1" ht="15" customHeight="1">
      <c r="A452" s="176">
        <v>45811</v>
      </c>
      <c r="B452" s="177" t="s">
        <v>327</v>
      </c>
      <c r="C452" s="161">
        <v>2389.13</v>
      </c>
      <c r="D452" s="161">
        <v>24.09</v>
      </c>
      <c r="E452" s="162">
        <v>0</v>
      </c>
      <c r="F452" s="161">
        <v>24.09</v>
      </c>
      <c r="G452" s="161">
        <v>2413.2199999999998</v>
      </c>
      <c r="I452" s="82">
        <f t="shared" si="7"/>
        <v>5</v>
      </c>
    </row>
    <row r="453" spans="1:9" customFormat="1" ht="15" customHeight="1">
      <c r="A453" s="176">
        <v>458119</v>
      </c>
      <c r="B453" s="177" t="s">
        <v>327</v>
      </c>
      <c r="C453" s="161">
        <v>2389.13</v>
      </c>
      <c r="D453" s="161">
        <v>24.09</v>
      </c>
      <c r="E453" s="162">
        <v>0</v>
      </c>
      <c r="F453" s="161">
        <v>24.09</v>
      </c>
      <c r="G453" s="161">
        <v>2413.2199999999998</v>
      </c>
      <c r="I453" s="82">
        <f t="shared" si="7"/>
        <v>6</v>
      </c>
    </row>
    <row r="454" spans="1:9" customFormat="1" ht="15" customHeight="1">
      <c r="A454" s="176">
        <v>45811901</v>
      </c>
      <c r="B454" s="177" t="s">
        <v>326</v>
      </c>
      <c r="C454" s="161">
        <v>2389.13</v>
      </c>
      <c r="D454" s="161">
        <v>24.09</v>
      </c>
      <c r="E454" s="162">
        <v>0</v>
      </c>
      <c r="F454" s="161">
        <v>24.09</v>
      </c>
      <c r="G454" s="161">
        <v>2413.2199999999998</v>
      </c>
      <c r="I454" s="82">
        <f t="shared" si="7"/>
        <v>8</v>
      </c>
    </row>
    <row r="455" spans="1:9" customFormat="1" ht="15" customHeight="1">
      <c r="A455" s="176">
        <v>458119011</v>
      </c>
      <c r="B455" s="177" t="s">
        <v>263</v>
      </c>
      <c r="C455" s="161">
        <v>2389.13</v>
      </c>
      <c r="D455" s="161">
        <v>24.09</v>
      </c>
      <c r="E455" s="162">
        <v>0</v>
      </c>
      <c r="F455" s="161">
        <v>24.09</v>
      </c>
      <c r="G455" s="161">
        <v>2413.2199999999998</v>
      </c>
      <c r="I455" s="82">
        <f t="shared" si="7"/>
        <v>9</v>
      </c>
    </row>
    <row r="456" spans="1:9" customFormat="1" ht="15" customHeight="1">
      <c r="A456" s="176">
        <v>458119011000001</v>
      </c>
      <c r="B456" s="177" t="s">
        <v>328</v>
      </c>
      <c r="C456" s="161">
        <v>2389.13</v>
      </c>
      <c r="D456" s="161">
        <v>24.09</v>
      </c>
      <c r="E456" s="162">
        <v>0</v>
      </c>
      <c r="F456" s="161">
        <v>24.09</v>
      </c>
      <c r="G456" s="161">
        <v>2413.2199999999998</v>
      </c>
      <c r="I456" s="82">
        <f t="shared" si="7"/>
        <v>15</v>
      </c>
    </row>
    <row r="457" spans="1:9" customFormat="1" ht="15" customHeight="1">
      <c r="A457" s="176">
        <v>4584</v>
      </c>
      <c r="B457" s="177" t="s">
        <v>335</v>
      </c>
      <c r="C457" s="161">
        <v>13082.61</v>
      </c>
      <c r="D457" s="161">
        <v>1125.72</v>
      </c>
      <c r="E457" s="162">
        <v>0</v>
      </c>
      <c r="F457" s="161">
        <v>1125.72</v>
      </c>
      <c r="G457" s="161">
        <v>14208.33</v>
      </c>
      <c r="I457" s="82">
        <f t="shared" si="7"/>
        <v>4</v>
      </c>
    </row>
    <row r="458" spans="1:9" customFormat="1" ht="15" customHeight="1">
      <c r="A458" s="176">
        <v>45841</v>
      </c>
      <c r="B458" s="177" t="s">
        <v>336</v>
      </c>
      <c r="C458" s="161">
        <v>13082.61</v>
      </c>
      <c r="D458" s="161">
        <v>1125.72</v>
      </c>
      <c r="E458" s="162">
        <v>0</v>
      </c>
      <c r="F458" s="161">
        <v>1125.72</v>
      </c>
      <c r="G458" s="161">
        <v>14208.33</v>
      </c>
      <c r="I458" s="82">
        <f t="shared" si="7"/>
        <v>5</v>
      </c>
    </row>
    <row r="459" spans="1:9" customFormat="1" ht="15" customHeight="1">
      <c r="A459" s="176">
        <v>458419</v>
      </c>
      <c r="B459" s="177" t="s">
        <v>336</v>
      </c>
      <c r="C459" s="161">
        <v>13082.61</v>
      </c>
      <c r="D459" s="161">
        <v>1125.72</v>
      </c>
      <c r="E459" s="162">
        <v>0</v>
      </c>
      <c r="F459" s="161">
        <v>1125.72</v>
      </c>
      <c r="G459" s="161">
        <v>14208.33</v>
      </c>
      <c r="I459" s="82">
        <f t="shared" si="7"/>
        <v>6</v>
      </c>
    </row>
    <row r="460" spans="1:9" customFormat="1" ht="15" customHeight="1">
      <c r="A460" s="176">
        <v>45841901</v>
      </c>
      <c r="B460" s="177" t="s">
        <v>335</v>
      </c>
      <c r="C460" s="161">
        <v>13082.61</v>
      </c>
      <c r="D460" s="161">
        <v>1125.72</v>
      </c>
      <c r="E460" s="162">
        <v>0</v>
      </c>
      <c r="F460" s="161">
        <v>1125.72</v>
      </c>
      <c r="G460" s="161">
        <v>14208.33</v>
      </c>
      <c r="I460" s="82">
        <f t="shared" si="7"/>
        <v>8</v>
      </c>
    </row>
    <row r="461" spans="1:9" customFormat="1" ht="15" customHeight="1">
      <c r="A461" s="176">
        <v>458419012</v>
      </c>
      <c r="B461" s="177" t="s">
        <v>337</v>
      </c>
      <c r="C461" s="161">
        <v>13082.61</v>
      </c>
      <c r="D461" s="161">
        <v>1125.72</v>
      </c>
      <c r="E461" s="162">
        <v>0</v>
      </c>
      <c r="F461" s="161">
        <v>1125.72</v>
      </c>
      <c r="G461" s="161">
        <v>14208.33</v>
      </c>
      <c r="I461" s="82">
        <f t="shared" si="7"/>
        <v>9</v>
      </c>
    </row>
    <row r="462" spans="1:9" customFormat="1" ht="15" customHeight="1">
      <c r="A462" s="176">
        <v>458419012000001</v>
      </c>
      <c r="B462" s="177" t="s">
        <v>338</v>
      </c>
      <c r="C462" s="161">
        <v>13082.61</v>
      </c>
      <c r="D462" s="161">
        <v>1125.72</v>
      </c>
      <c r="E462" s="162">
        <v>0</v>
      </c>
      <c r="F462" s="161">
        <v>1125.72</v>
      </c>
      <c r="G462" s="161">
        <v>14208.33</v>
      </c>
      <c r="I462" s="82">
        <f t="shared" si="7"/>
        <v>15</v>
      </c>
    </row>
    <row r="463" spans="1:9" customFormat="1" ht="15" customHeight="1">
      <c r="A463" s="176">
        <v>46</v>
      </c>
      <c r="B463" s="177" t="s">
        <v>95</v>
      </c>
      <c r="C463" s="161">
        <v>20516944.940000001</v>
      </c>
      <c r="D463" s="161">
        <v>5939245.3499999996</v>
      </c>
      <c r="E463" s="162">
        <v>1125612.3799999999</v>
      </c>
      <c r="F463" s="161">
        <v>4813632.97</v>
      </c>
      <c r="G463" s="161">
        <v>25330577.91</v>
      </c>
      <c r="I463" s="82">
        <f t="shared" si="7"/>
        <v>2</v>
      </c>
    </row>
    <row r="464" spans="1:9" customFormat="1" ht="15" customHeight="1">
      <c r="A464" s="176">
        <v>461</v>
      </c>
      <c r="B464" s="177" t="s">
        <v>339</v>
      </c>
      <c r="C464" s="161">
        <v>7344090.4000000004</v>
      </c>
      <c r="D464" s="161">
        <v>1469906.18</v>
      </c>
      <c r="E464" s="162">
        <v>387032.59</v>
      </c>
      <c r="F464" s="161">
        <v>1082873.5900000001</v>
      </c>
      <c r="G464" s="161">
        <v>8426963.9900000002</v>
      </c>
      <c r="I464" s="82">
        <f t="shared" si="7"/>
        <v>3</v>
      </c>
    </row>
    <row r="465" spans="1:9" customFormat="1" ht="15" customHeight="1">
      <c r="A465" s="176">
        <v>4612</v>
      </c>
      <c r="B465" s="177" t="s">
        <v>340</v>
      </c>
      <c r="C465" s="161">
        <v>4432827.71</v>
      </c>
      <c r="D465" s="161">
        <v>755347.91</v>
      </c>
      <c r="E465" s="162">
        <v>100013.28</v>
      </c>
      <c r="F465" s="161">
        <v>655334.63</v>
      </c>
      <c r="G465" s="161">
        <v>5088162.34</v>
      </c>
      <c r="I465" s="82">
        <f t="shared" si="7"/>
        <v>4</v>
      </c>
    </row>
    <row r="466" spans="1:9" customFormat="1" ht="15" customHeight="1">
      <c r="A466" s="176">
        <v>46121</v>
      </c>
      <c r="B466" s="177" t="s">
        <v>341</v>
      </c>
      <c r="C466" s="161">
        <v>4432827.71</v>
      </c>
      <c r="D466" s="161">
        <v>755347.91</v>
      </c>
      <c r="E466" s="162">
        <v>100013.28</v>
      </c>
      <c r="F466" s="161">
        <v>655334.63</v>
      </c>
      <c r="G466" s="161">
        <v>5088162.34</v>
      </c>
      <c r="I466" s="82">
        <f t="shared" si="7"/>
        <v>5</v>
      </c>
    </row>
    <row r="467" spans="1:9" customFormat="1" ht="15" customHeight="1">
      <c r="A467" s="176">
        <v>461219</v>
      </c>
      <c r="B467" s="177" t="s">
        <v>341</v>
      </c>
      <c r="C467" s="161">
        <v>4432827.71</v>
      </c>
      <c r="D467" s="161">
        <v>755347.91</v>
      </c>
      <c r="E467" s="162">
        <v>100013.28</v>
      </c>
      <c r="F467" s="161">
        <v>655334.63</v>
      </c>
      <c r="G467" s="161">
        <v>5088162.34</v>
      </c>
      <c r="I467" s="82">
        <f t="shared" si="7"/>
        <v>6</v>
      </c>
    </row>
    <row r="468" spans="1:9" customFormat="1" ht="15" customHeight="1">
      <c r="A468" s="176">
        <v>46121901</v>
      </c>
      <c r="B468" s="177" t="s">
        <v>340</v>
      </c>
      <c r="C468" s="161">
        <v>4432827.71</v>
      </c>
      <c r="D468" s="161">
        <v>755347.91</v>
      </c>
      <c r="E468" s="162">
        <v>100013.28</v>
      </c>
      <c r="F468" s="161">
        <v>655334.63</v>
      </c>
      <c r="G468" s="161">
        <v>5088162.34</v>
      </c>
      <c r="I468" s="82">
        <f t="shared" si="7"/>
        <v>8</v>
      </c>
    </row>
    <row r="469" spans="1:9" customFormat="1" ht="15" customHeight="1">
      <c r="A469" s="176">
        <v>461219011</v>
      </c>
      <c r="B469" s="177" t="s">
        <v>342</v>
      </c>
      <c r="C469" s="161">
        <v>2667415.7000000002</v>
      </c>
      <c r="D469" s="161">
        <v>470439.92</v>
      </c>
      <c r="E469" s="162">
        <v>2053.7399999999998</v>
      </c>
      <c r="F469" s="161">
        <v>468386.18</v>
      </c>
      <c r="G469" s="161">
        <v>3135801.88</v>
      </c>
      <c r="I469" s="82">
        <f t="shared" si="7"/>
        <v>9</v>
      </c>
    </row>
    <row r="470" spans="1:9" customFormat="1" ht="15" customHeight="1">
      <c r="A470" s="176">
        <v>461219011000001</v>
      </c>
      <c r="B470" s="177" t="s">
        <v>342</v>
      </c>
      <c r="C470" s="161">
        <v>2667415.7000000002</v>
      </c>
      <c r="D470" s="161">
        <v>470439.92</v>
      </c>
      <c r="E470" s="162">
        <v>2053.7399999999998</v>
      </c>
      <c r="F470" s="161">
        <v>468386.18</v>
      </c>
      <c r="G470" s="161">
        <v>3135801.88</v>
      </c>
      <c r="I470" s="82">
        <f t="shared" si="7"/>
        <v>15</v>
      </c>
    </row>
    <row r="471" spans="1:9" customFormat="1" ht="15" customHeight="1">
      <c r="A471" s="176">
        <v>461219012</v>
      </c>
      <c r="B471" s="177" t="s">
        <v>343</v>
      </c>
      <c r="C471" s="161">
        <v>63634.85</v>
      </c>
      <c r="D471" s="161">
        <v>7409.37</v>
      </c>
      <c r="E471" s="162">
        <v>0</v>
      </c>
      <c r="F471" s="161">
        <v>7409.37</v>
      </c>
      <c r="G471" s="161">
        <v>71044.22</v>
      </c>
      <c r="I471" s="82">
        <f t="shared" si="7"/>
        <v>9</v>
      </c>
    </row>
    <row r="472" spans="1:9" customFormat="1" ht="15" customHeight="1">
      <c r="A472" s="176">
        <v>461219012000001</v>
      </c>
      <c r="B472" s="177" t="s">
        <v>344</v>
      </c>
      <c r="C472" s="161">
        <v>63634.85</v>
      </c>
      <c r="D472" s="161">
        <v>7409.37</v>
      </c>
      <c r="E472" s="162">
        <v>0</v>
      </c>
      <c r="F472" s="161">
        <v>7409.37</v>
      </c>
      <c r="G472" s="161">
        <v>71044.22</v>
      </c>
      <c r="I472" s="82">
        <f t="shared" si="7"/>
        <v>15</v>
      </c>
    </row>
    <row r="473" spans="1:9" customFormat="1" ht="15" customHeight="1">
      <c r="A473" s="176">
        <v>461219013</v>
      </c>
      <c r="B473" s="177" t="s">
        <v>345</v>
      </c>
      <c r="C473" s="161">
        <v>126912.07</v>
      </c>
      <c r="D473" s="161">
        <v>10210.719999999999</v>
      </c>
      <c r="E473" s="162">
        <v>91639.14</v>
      </c>
      <c r="F473" s="161">
        <v>-81428.42</v>
      </c>
      <c r="G473" s="161">
        <v>45483.65</v>
      </c>
      <c r="I473" s="82">
        <f t="shared" si="7"/>
        <v>9</v>
      </c>
    </row>
    <row r="474" spans="1:9" customFormat="1" ht="15" customHeight="1">
      <c r="A474" s="176">
        <v>461219013000001</v>
      </c>
      <c r="B474" s="177" t="s">
        <v>345</v>
      </c>
      <c r="C474" s="161">
        <v>61640.88</v>
      </c>
      <c r="D474" s="161">
        <v>10210.719999999999</v>
      </c>
      <c r="E474" s="162">
        <v>0</v>
      </c>
      <c r="F474" s="161">
        <v>10210.719999999999</v>
      </c>
      <c r="G474" s="161">
        <v>71851.600000000006</v>
      </c>
      <c r="I474" s="82">
        <f t="shared" si="7"/>
        <v>15</v>
      </c>
    </row>
    <row r="475" spans="1:9" customFormat="1" ht="15" customHeight="1">
      <c r="A475" s="176">
        <v>461219013000002</v>
      </c>
      <c r="B475" s="177" t="s">
        <v>346</v>
      </c>
      <c r="C475" s="161">
        <v>65271.19</v>
      </c>
      <c r="D475" s="161">
        <v>0</v>
      </c>
      <c r="E475" s="162">
        <v>91639.14</v>
      </c>
      <c r="F475" s="161">
        <v>-91639.14</v>
      </c>
      <c r="G475" s="161">
        <v>-26367.95</v>
      </c>
      <c r="I475" s="82">
        <f t="shared" si="7"/>
        <v>15</v>
      </c>
    </row>
    <row r="476" spans="1:9" customFormat="1" ht="15" customHeight="1">
      <c r="A476" s="176">
        <v>461219014</v>
      </c>
      <c r="B476" s="177" t="s">
        <v>347</v>
      </c>
      <c r="C476" s="161">
        <v>810023.74</v>
      </c>
      <c r="D476" s="161">
        <v>106786.26</v>
      </c>
      <c r="E476" s="162">
        <v>6320.4</v>
      </c>
      <c r="F476" s="161">
        <v>100465.86</v>
      </c>
      <c r="G476" s="161">
        <v>910489.59999999998</v>
      </c>
      <c r="I476" s="82">
        <f t="shared" si="7"/>
        <v>9</v>
      </c>
    </row>
    <row r="477" spans="1:9" customFormat="1" ht="15" customHeight="1">
      <c r="A477" s="176">
        <v>461219014000001</v>
      </c>
      <c r="B477" s="177" t="s">
        <v>348</v>
      </c>
      <c r="C477" s="161">
        <v>263721.31</v>
      </c>
      <c r="D477" s="161">
        <v>44381.61</v>
      </c>
      <c r="E477" s="162">
        <v>143.12</v>
      </c>
      <c r="F477" s="161">
        <v>44238.49</v>
      </c>
      <c r="G477" s="161">
        <v>307959.8</v>
      </c>
      <c r="I477" s="82">
        <f t="shared" si="7"/>
        <v>15</v>
      </c>
    </row>
    <row r="478" spans="1:9" customFormat="1" ht="15" customHeight="1">
      <c r="A478" s="176">
        <v>461219014000002</v>
      </c>
      <c r="B478" s="177" t="s">
        <v>349</v>
      </c>
      <c r="C478" s="161">
        <v>546302.43000000005</v>
      </c>
      <c r="D478" s="161">
        <v>62404.65</v>
      </c>
      <c r="E478" s="162">
        <v>6177.28</v>
      </c>
      <c r="F478" s="161">
        <v>56227.37</v>
      </c>
      <c r="G478" s="161">
        <v>602529.80000000005</v>
      </c>
      <c r="I478" s="82">
        <f t="shared" si="7"/>
        <v>15</v>
      </c>
    </row>
    <row r="479" spans="1:9" customFormat="1" ht="15" customHeight="1">
      <c r="A479" s="176">
        <v>461219017</v>
      </c>
      <c r="B479" s="177" t="s">
        <v>350</v>
      </c>
      <c r="C479" s="161">
        <v>711511.67</v>
      </c>
      <c r="D479" s="161">
        <v>150554.95000000001</v>
      </c>
      <c r="E479" s="162">
        <v>0</v>
      </c>
      <c r="F479" s="161">
        <v>150554.95000000001</v>
      </c>
      <c r="G479" s="161">
        <v>862066.62</v>
      </c>
      <c r="I479" s="82">
        <f t="shared" si="7"/>
        <v>9</v>
      </c>
    </row>
    <row r="480" spans="1:9" customFormat="1" ht="15" customHeight="1">
      <c r="A480" s="176">
        <v>461219017000001</v>
      </c>
      <c r="B480" s="177" t="s">
        <v>351</v>
      </c>
      <c r="C480" s="161">
        <v>292237.82</v>
      </c>
      <c r="D480" s="161">
        <v>66700.179999999993</v>
      </c>
      <c r="E480" s="162">
        <v>0</v>
      </c>
      <c r="F480" s="161">
        <v>66700.179999999993</v>
      </c>
      <c r="G480" s="161">
        <v>358938</v>
      </c>
      <c r="I480" s="82">
        <f t="shared" si="7"/>
        <v>15</v>
      </c>
    </row>
    <row r="481" spans="1:9" customFormat="1" ht="15" customHeight="1">
      <c r="A481" s="176">
        <v>461219017000002</v>
      </c>
      <c r="B481" s="177" t="s">
        <v>352</v>
      </c>
      <c r="C481" s="161">
        <v>88890.8</v>
      </c>
      <c r="D481" s="161">
        <v>17778.16</v>
      </c>
      <c r="E481" s="162">
        <v>0</v>
      </c>
      <c r="F481" s="161">
        <v>17778.16</v>
      </c>
      <c r="G481" s="161">
        <v>106668.96</v>
      </c>
      <c r="I481" s="82">
        <f t="shared" si="7"/>
        <v>15</v>
      </c>
    </row>
    <row r="482" spans="1:9" customFormat="1" ht="15" customHeight="1">
      <c r="A482" s="176">
        <v>461219017000003</v>
      </c>
      <c r="B482" s="177" t="s">
        <v>353</v>
      </c>
      <c r="C482" s="161">
        <v>330383.05</v>
      </c>
      <c r="D482" s="161">
        <v>66076.61</v>
      </c>
      <c r="E482" s="162">
        <v>0</v>
      </c>
      <c r="F482" s="161">
        <v>66076.61</v>
      </c>
      <c r="G482" s="161">
        <v>396459.66</v>
      </c>
      <c r="I482" s="82">
        <f t="shared" si="7"/>
        <v>15</v>
      </c>
    </row>
    <row r="483" spans="1:9" customFormat="1" ht="15" customHeight="1">
      <c r="A483" s="176">
        <v>461219019</v>
      </c>
      <c r="B483" s="177" t="s">
        <v>313</v>
      </c>
      <c r="C483" s="161">
        <v>53329.68</v>
      </c>
      <c r="D483" s="161">
        <v>9946.69</v>
      </c>
      <c r="E483" s="162">
        <v>0</v>
      </c>
      <c r="F483" s="161">
        <v>9946.69</v>
      </c>
      <c r="G483" s="161">
        <v>63276.37</v>
      </c>
      <c r="I483" s="82">
        <f t="shared" si="7"/>
        <v>9</v>
      </c>
    </row>
    <row r="484" spans="1:9" customFormat="1" ht="15" customHeight="1">
      <c r="A484" s="176">
        <v>461219019000001</v>
      </c>
      <c r="B484" s="177" t="s">
        <v>354</v>
      </c>
      <c r="C484" s="161">
        <v>35112.129999999997</v>
      </c>
      <c r="D484" s="161">
        <v>6661.09</v>
      </c>
      <c r="E484" s="162">
        <v>0</v>
      </c>
      <c r="F484" s="161">
        <v>6661.09</v>
      </c>
      <c r="G484" s="161">
        <v>41773.22</v>
      </c>
      <c r="I484" s="82">
        <f t="shared" si="7"/>
        <v>15</v>
      </c>
    </row>
    <row r="485" spans="1:9" customFormat="1" ht="15" customHeight="1">
      <c r="A485" s="176">
        <v>461219019000003</v>
      </c>
      <c r="B485" s="177" t="s">
        <v>355</v>
      </c>
      <c r="C485" s="161">
        <v>18217.55</v>
      </c>
      <c r="D485" s="161">
        <v>3285.6</v>
      </c>
      <c r="E485" s="162">
        <v>0</v>
      </c>
      <c r="F485" s="161">
        <v>3285.6</v>
      </c>
      <c r="G485" s="161">
        <v>21503.15</v>
      </c>
      <c r="I485" s="82">
        <f t="shared" si="7"/>
        <v>15</v>
      </c>
    </row>
    <row r="486" spans="1:9" customFormat="1" ht="15" customHeight="1">
      <c r="A486" s="176">
        <v>4613</v>
      </c>
      <c r="B486" s="177" t="s">
        <v>356</v>
      </c>
      <c r="C486" s="161">
        <v>222729.87</v>
      </c>
      <c r="D486" s="161">
        <v>17547.689999999999</v>
      </c>
      <c r="E486" s="162">
        <v>0</v>
      </c>
      <c r="F486" s="161">
        <v>17547.689999999999</v>
      </c>
      <c r="G486" s="161">
        <v>240277.56</v>
      </c>
      <c r="I486" s="82">
        <f t="shared" si="7"/>
        <v>4</v>
      </c>
    </row>
    <row r="487" spans="1:9" customFormat="1" ht="15" customHeight="1">
      <c r="A487" s="176">
        <v>46131</v>
      </c>
      <c r="B487" s="177" t="s">
        <v>357</v>
      </c>
      <c r="C487" s="161">
        <v>222729.87</v>
      </c>
      <c r="D487" s="161">
        <v>17547.689999999999</v>
      </c>
      <c r="E487" s="162">
        <v>0</v>
      </c>
      <c r="F487" s="161">
        <v>17547.689999999999</v>
      </c>
      <c r="G487" s="161">
        <v>240277.56</v>
      </c>
      <c r="I487" s="82">
        <f t="shared" si="7"/>
        <v>5</v>
      </c>
    </row>
    <row r="488" spans="1:9" customFormat="1" ht="15" customHeight="1">
      <c r="A488" s="176">
        <v>461319</v>
      </c>
      <c r="B488" s="177" t="s">
        <v>358</v>
      </c>
      <c r="C488" s="161">
        <v>222729.87</v>
      </c>
      <c r="D488" s="161">
        <v>17547.689999999999</v>
      </c>
      <c r="E488" s="162">
        <v>0</v>
      </c>
      <c r="F488" s="161">
        <v>17547.689999999999</v>
      </c>
      <c r="G488" s="161">
        <v>240277.56</v>
      </c>
      <c r="I488" s="82">
        <f t="shared" si="7"/>
        <v>6</v>
      </c>
    </row>
    <row r="489" spans="1:9" customFormat="1" ht="15" customHeight="1">
      <c r="A489" s="176">
        <v>46131901</v>
      </c>
      <c r="B489" s="177" t="s">
        <v>356</v>
      </c>
      <c r="C489" s="161">
        <v>222729.87</v>
      </c>
      <c r="D489" s="161">
        <v>17547.689999999999</v>
      </c>
      <c r="E489" s="162">
        <v>0</v>
      </c>
      <c r="F489" s="161">
        <v>17547.689999999999</v>
      </c>
      <c r="G489" s="161">
        <v>240277.56</v>
      </c>
      <c r="I489" s="82">
        <f t="shared" si="7"/>
        <v>8</v>
      </c>
    </row>
    <row r="490" spans="1:9" customFormat="1" ht="15" customHeight="1">
      <c r="A490" s="176">
        <v>461319011</v>
      </c>
      <c r="B490" s="177" t="s">
        <v>359</v>
      </c>
      <c r="C490" s="161">
        <v>222729.87</v>
      </c>
      <c r="D490" s="161">
        <v>17547.689999999999</v>
      </c>
      <c r="E490" s="162">
        <v>0</v>
      </c>
      <c r="F490" s="161">
        <v>17547.689999999999</v>
      </c>
      <c r="G490" s="161">
        <v>240277.56</v>
      </c>
      <c r="I490" s="82">
        <f t="shared" si="7"/>
        <v>9</v>
      </c>
    </row>
    <row r="491" spans="1:9" customFormat="1" ht="15" customHeight="1">
      <c r="A491" s="176">
        <v>461319011000001</v>
      </c>
      <c r="B491" s="177" t="s">
        <v>359</v>
      </c>
      <c r="C491" s="161">
        <v>222729.87</v>
      </c>
      <c r="D491" s="161">
        <v>17547.689999999999</v>
      </c>
      <c r="E491" s="162">
        <v>0</v>
      </c>
      <c r="F491" s="161">
        <v>17547.689999999999</v>
      </c>
      <c r="G491" s="161">
        <v>240277.56</v>
      </c>
      <c r="I491" s="82">
        <f t="shared" si="7"/>
        <v>15</v>
      </c>
    </row>
    <row r="492" spans="1:9" customFormat="1" ht="15" customHeight="1">
      <c r="A492" s="176">
        <v>4614</v>
      </c>
      <c r="B492" s="177" t="s">
        <v>360</v>
      </c>
      <c r="C492" s="161">
        <v>1510399.43</v>
      </c>
      <c r="D492" s="161">
        <v>243364.8</v>
      </c>
      <c r="E492" s="162">
        <v>46671.39</v>
      </c>
      <c r="F492" s="161">
        <v>196693.41</v>
      </c>
      <c r="G492" s="161">
        <v>1707092.84</v>
      </c>
      <c r="I492" s="82">
        <f t="shared" si="7"/>
        <v>4</v>
      </c>
    </row>
    <row r="493" spans="1:9" customFormat="1" ht="15" customHeight="1">
      <c r="A493" s="176">
        <v>46141</v>
      </c>
      <c r="B493" s="177" t="s">
        <v>361</v>
      </c>
      <c r="C493" s="161">
        <v>1510399.43</v>
      </c>
      <c r="D493" s="161">
        <v>243364.8</v>
      </c>
      <c r="E493" s="162">
        <v>46671.39</v>
      </c>
      <c r="F493" s="161">
        <v>196693.41</v>
      </c>
      <c r="G493" s="161">
        <v>1707092.84</v>
      </c>
      <c r="I493" s="82">
        <f t="shared" si="7"/>
        <v>5</v>
      </c>
    </row>
    <row r="494" spans="1:9" customFormat="1" ht="15" customHeight="1">
      <c r="A494" s="176">
        <v>461419</v>
      </c>
      <c r="B494" s="177" t="s">
        <v>361</v>
      </c>
      <c r="C494" s="161">
        <v>1510399.43</v>
      </c>
      <c r="D494" s="161">
        <v>243364.8</v>
      </c>
      <c r="E494" s="162">
        <v>46671.39</v>
      </c>
      <c r="F494" s="161">
        <v>196693.41</v>
      </c>
      <c r="G494" s="161">
        <v>1707092.84</v>
      </c>
      <c r="I494" s="82">
        <f t="shared" si="7"/>
        <v>6</v>
      </c>
    </row>
    <row r="495" spans="1:9" customFormat="1" ht="15" customHeight="1">
      <c r="A495" s="176">
        <v>46141901</v>
      </c>
      <c r="B495" s="177" t="s">
        <v>360</v>
      </c>
      <c r="C495" s="161">
        <v>1510399.43</v>
      </c>
      <c r="D495" s="161">
        <v>243364.8</v>
      </c>
      <c r="E495" s="162">
        <v>46671.39</v>
      </c>
      <c r="F495" s="161">
        <v>196693.41</v>
      </c>
      <c r="G495" s="161">
        <v>1707092.84</v>
      </c>
      <c r="I495" s="82">
        <f t="shared" si="7"/>
        <v>8</v>
      </c>
    </row>
    <row r="496" spans="1:9" customFormat="1" ht="15" customHeight="1">
      <c r="A496" s="176">
        <v>461419011</v>
      </c>
      <c r="B496" s="177" t="s">
        <v>362</v>
      </c>
      <c r="C496" s="161">
        <v>1081082.6499999999</v>
      </c>
      <c r="D496" s="161">
        <v>199658.94</v>
      </c>
      <c r="E496" s="162">
        <v>19093.599999999999</v>
      </c>
      <c r="F496" s="161">
        <v>180565.34</v>
      </c>
      <c r="G496" s="161">
        <v>1261647.99</v>
      </c>
      <c r="I496" s="82">
        <f t="shared" si="7"/>
        <v>9</v>
      </c>
    </row>
    <row r="497" spans="1:9" customFormat="1" ht="15" customHeight="1">
      <c r="A497" s="176">
        <v>461419011000001</v>
      </c>
      <c r="B497" s="177" t="s">
        <v>363</v>
      </c>
      <c r="C497" s="161">
        <v>1081082.6499999999</v>
      </c>
      <c r="D497" s="161">
        <v>199658.94</v>
      </c>
      <c r="E497" s="162">
        <v>19093.599999999999</v>
      </c>
      <c r="F497" s="161">
        <v>180565.34</v>
      </c>
      <c r="G497" s="161">
        <v>1261647.99</v>
      </c>
      <c r="I497" s="82">
        <f t="shared" si="7"/>
        <v>15</v>
      </c>
    </row>
    <row r="498" spans="1:9" customFormat="1" ht="15" customHeight="1">
      <c r="A498" s="176">
        <v>461419012</v>
      </c>
      <c r="B498" s="177" t="s">
        <v>364</v>
      </c>
      <c r="C498" s="161">
        <v>429316.78</v>
      </c>
      <c r="D498" s="161">
        <v>43705.86</v>
      </c>
      <c r="E498" s="162">
        <v>27577.79</v>
      </c>
      <c r="F498" s="161">
        <v>16128.07</v>
      </c>
      <c r="G498" s="161">
        <v>445444.85</v>
      </c>
      <c r="I498" s="82">
        <f t="shared" si="7"/>
        <v>9</v>
      </c>
    </row>
    <row r="499" spans="1:9" customFormat="1" ht="15" customHeight="1">
      <c r="A499" s="176">
        <v>461419012000001</v>
      </c>
      <c r="B499" s="177" t="s">
        <v>364</v>
      </c>
      <c r="C499" s="161">
        <v>429316.78</v>
      </c>
      <c r="D499" s="161">
        <v>43705.86</v>
      </c>
      <c r="E499" s="162">
        <v>27577.79</v>
      </c>
      <c r="F499" s="161">
        <v>16128.07</v>
      </c>
      <c r="G499" s="161">
        <v>445444.85</v>
      </c>
      <c r="I499" s="82">
        <f t="shared" si="7"/>
        <v>15</v>
      </c>
    </row>
    <row r="500" spans="1:9" customFormat="1" ht="15" customHeight="1">
      <c r="A500" s="176">
        <v>4615</v>
      </c>
      <c r="B500" s="177" t="s">
        <v>365</v>
      </c>
      <c r="C500" s="161">
        <v>573739.34</v>
      </c>
      <c r="D500" s="161">
        <v>217894.28</v>
      </c>
      <c r="E500" s="162">
        <v>114346.23</v>
      </c>
      <c r="F500" s="161">
        <v>103548.05</v>
      </c>
      <c r="G500" s="161">
        <v>677287.39</v>
      </c>
      <c r="I500" s="82">
        <f t="shared" si="7"/>
        <v>4</v>
      </c>
    </row>
    <row r="501" spans="1:9" customFormat="1" ht="15" customHeight="1">
      <c r="A501" s="176">
        <v>46151</v>
      </c>
      <c r="B501" s="177" t="s">
        <v>366</v>
      </c>
      <c r="C501" s="161">
        <v>573739.34</v>
      </c>
      <c r="D501" s="161">
        <v>217894.28</v>
      </c>
      <c r="E501" s="162">
        <v>114346.23</v>
      </c>
      <c r="F501" s="161">
        <v>103548.05</v>
      </c>
      <c r="G501" s="161">
        <v>677287.39</v>
      </c>
      <c r="I501" s="82">
        <f t="shared" si="7"/>
        <v>5</v>
      </c>
    </row>
    <row r="502" spans="1:9" customFormat="1" ht="15" customHeight="1">
      <c r="A502" s="176">
        <v>461519</v>
      </c>
      <c r="B502" s="177" t="s">
        <v>366</v>
      </c>
      <c r="C502" s="161">
        <v>573739.34</v>
      </c>
      <c r="D502" s="161">
        <v>217894.28</v>
      </c>
      <c r="E502" s="162">
        <v>114346.23</v>
      </c>
      <c r="F502" s="161">
        <v>103548.05</v>
      </c>
      <c r="G502" s="161">
        <v>677287.39</v>
      </c>
      <c r="I502" s="82">
        <f t="shared" si="7"/>
        <v>6</v>
      </c>
    </row>
    <row r="503" spans="1:9" customFormat="1" ht="15" customHeight="1">
      <c r="A503" s="176">
        <v>46151901</v>
      </c>
      <c r="B503" s="177" t="s">
        <v>365</v>
      </c>
      <c r="C503" s="161">
        <v>573739.34</v>
      </c>
      <c r="D503" s="161">
        <v>217894.28</v>
      </c>
      <c r="E503" s="162">
        <v>114346.23</v>
      </c>
      <c r="F503" s="161">
        <v>103548.05</v>
      </c>
      <c r="G503" s="161">
        <v>677287.39</v>
      </c>
      <c r="I503" s="82">
        <f t="shared" si="7"/>
        <v>8</v>
      </c>
    </row>
    <row r="504" spans="1:9" customFormat="1" ht="15" customHeight="1">
      <c r="A504" s="176">
        <v>461519011</v>
      </c>
      <c r="B504" s="177" t="s">
        <v>367</v>
      </c>
      <c r="C504" s="161">
        <v>573739.34</v>
      </c>
      <c r="D504" s="161">
        <v>217894.28</v>
      </c>
      <c r="E504" s="162">
        <v>114346.23</v>
      </c>
      <c r="F504" s="161">
        <v>103548.05</v>
      </c>
      <c r="G504" s="161">
        <v>677287.39</v>
      </c>
      <c r="I504" s="82">
        <f t="shared" si="7"/>
        <v>9</v>
      </c>
    </row>
    <row r="505" spans="1:9" customFormat="1" ht="15" customHeight="1">
      <c r="A505" s="176">
        <v>461519011000001</v>
      </c>
      <c r="B505" s="177" t="s">
        <v>368</v>
      </c>
      <c r="C505" s="161">
        <v>429703.48</v>
      </c>
      <c r="D505" s="161">
        <v>194445.42</v>
      </c>
      <c r="E505" s="162">
        <v>114346.23</v>
      </c>
      <c r="F505" s="161">
        <v>80099.19</v>
      </c>
      <c r="G505" s="161">
        <v>509802.67</v>
      </c>
      <c r="I505" s="82">
        <f t="shared" si="7"/>
        <v>15</v>
      </c>
    </row>
    <row r="506" spans="1:9" customFormat="1" ht="15" customHeight="1">
      <c r="A506" s="176">
        <v>461519011000002</v>
      </c>
      <c r="B506" s="177" t="s">
        <v>369</v>
      </c>
      <c r="C506" s="161">
        <v>28187.279999999999</v>
      </c>
      <c r="D506" s="161">
        <v>5683.88</v>
      </c>
      <c r="E506" s="162">
        <v>0</v>
      </c>
      <c r="F506" s="161">
        <v>5683.88</v>
      </c>
      <c r="G506" s="161">
        <v>33871.160000000003</v>
      </c>
      <c r="I506" s="82">
        <f t="shared" si="7"/>
        <v>15</v>
      </c>
    </row>
    <row r="507" spans="1:9" customFormat="1" ht="15" customHeight="1">
      <c r="A507" s="176">
        <v>461519011000004</v>
      </c>
      <c r="B507" s="177" t="s">
        <v>370</v>
      </c>
      <c r="C507" s="161">
        <v>115848.58</v>
      </c>
      <c r="D507" s="161">
        <v>17764.98</v>
      </c>
      <c r="E507" s="162">
        <v>0</v>
      </c>
      <c r="F507" s="161">
        <v>17764.98</v>
      </c>
      <c r="G507" s="161">
        <v>133613.56</v>
      </c>
      <c r="I507" s="82">
        <f t="shared" si="7"/>
        <v>15</v>
      </c>
    </row>
    <row r="508" spans="1:9" customFormat="1" ht="15" customHeight="1">
      <c r="A508" s="176">
        <v>4616</v>
      </c>
      <c r="B508" s="177" t="s">
        <v>502</v>
      </c>
      <c r="C508" s="161">
        <v>160</v>
      </c>
      <c r="D508" s="161">
        <v>0</v>
      </c>
      <c r="E508" s="162">
        <v>0</v>
      </c>
      <c r="F508" s="161">
        <v>0</v>
      </c>
      <c r="G508" s="161">
        <v>160</v>
      </c>
      <c r="I508" s="82">
        <f t="shared" si="7"/>
        <v>4</v>
      </c>
    </row>
    <row r="509" spans="1:9" customFormat="1" ht="15" customHeight="1">
      <c r="A509" s="176">
        <v>46161</v>
      </c>
      <c r="B509" s="177" t="s">
        <v>503</v>
      </c>
      <c r="C509" s="161">
        <v>160</v>
      </c>
      <c r="D509" s="161">
        <v>0</v>
      </c>
      <c r="E509" s="162">
        <v>0</v>
      </c>
      <c r="F509" s="161">
        <v>0</v>
      </c>
      <c r="G509" s="161">
        <v>160</v>
      </c>
      <c r="I509" s="82">
        <f t="shared" si="7"/>
        <v>5</v>
      </c>
    </row>
    <row r="510" spans="1:9" customFormat="1" ht="15" customHeight="1">
      <c r="A510" s="176">
        <v>461619</v>
      </c>
      <c r="B510" s="177" t="s">
        <v>503</v>
      </c>
      <c r="C510" s="161">
        <v>160</v>
      </c>
      <c r="D510" s="161">
        <v>0</v>
      </c>
      <c r="E510" s="162">
        <v>0</v>
      </c>
      <c r="F510" s="161">
        <v>0</v>
      </c>
      <c r="G510" s="161">
        <v>160</v>
      </c>
      <c r="I510" s="82">
        <f t="shared" si="7"/>
        <v>6</v>
      </c>
    </row>
    <row r="511" spans="1:9" customFormat="1" ht="15" customHeight="1">
      <c r="A511" s="176">
        <v>46161901</v>
      </c>
      <c r="B511" s="177" t="s">
        <v>504</v>
      </c>
      <c r="C511" s="161">
        <v>160</v>
      </c>
      <c r="D511" s="161">
        <v>0</v>
      </c>
      <c r="E511" s="162">
        <v>0</v>
      </c>
      <c r="F511" s="161">
        <v>0</v>
      </c>
      <c r="G511" s="161">
        <v>160</v>
      </c>
      <c r="I511" s="82">
        <f t="shared" si="7"/>
        <v>8</v>
      </c>
    </row>
    <row r="512" spans="1:9" customFormat="1" ht="15" customHeight="1">
      <c r="A512" s="176">
        <v>461619012</v>
      </c>
      <c r="B512" s="177" t="s">
        <v>505</v>
      </c>
      <c r="C512" s="161">
        <v>160</v>
      </c>
      <c r="D512" s="161">
        <v>0</v>
      </c>
      <c r="E512" s="162">
        <v>0</v>
      </c>
      <c r="F512" s="161">
        <v>0</v>
      </c>
      <c r="G512" s="161">
        <v>160</v>
      </c>
      <c r="I512" s="82">
        <f t="shared" si="7"/>
        <v>9</v>
      </c>
    </row>
    <row r="513" spans="1:9" customFormat="1" ht="15" customHeight="1">
      <c r="A513" s="176">
        <v>461619012000001</v>
      </c>
      <c r="B513" s="177" t="s">
        <v>506</v>
      </c>
      <c r="C513" s="161">
        <v>160</v>
      </c>
      <c r="D513" s="161">
        <v>0</v>
      </c>
      <c r="E513" s="162">
        <v>0</v>
      </c>
      <c r="F513" s="161">
        <v>0</v>
      </c>
      <c r="G513" s="161">
        <v>160</v>
      </c>
      <c r="I513" s="82">
        <f t="shared" si="7"/>
        <v>15</v>
      </c>
    </row>
    <row r="514" spans="1:9" customFormat="1" ht="15" customHeight="1">
      <c r="A514" s="176">
        <v>4617</v>
      </c>
      <c r="B514" s="177" t="s">
        <v>371</v>
      </c>
      <c r="C514" s="161">
        <v>539614.16</v>
      </c>
      <c r="D514" s="161">
        <v>214855.09</v>
      </c>
      <c r="E514" s="162">
        <v>117156.5</v>
      </c>
      <c r="F514" s="161">
        <v>97698.59</v>
      </c>
      <c r="G514" s="161">
        <v>637312.75</v>
      </c>
      <c r="I514" s="82">
        <f t="shared" ref="I514:I577" si="8">LEN(A514)</f>
        <v>4</v>
      </c>
    </row>
    <row r="515" spans="1:9" customFormat="1" ht="15" customHeight="1">
      <c r="A515" s="176">
        <v>46171</v>
      </c>
      <c r="B515" s="177" t="s">
        <v>372</v>
      </c>
      <c r="C515" s="161">
        <v>539614.16</v>
      </c>
      <c r="D515" s="161">
        <v>214855.09</v>
      </c>
      <c r="E515" s="162">
        <v>117156.5</v>
      </c>
      <c r="F515" s="161">
        <v>97698.59</v>
      </c>
      <c r="G515" s="161">
        <v>637312.75</v>
      </c>
      <c r="I515" s="82">
        <f t="shared" si="8"/>
        <v>5</v>
      </c>
    </row>
    <row r="516" spans="1:9" customFormat="1" ht="15" customHeight="1">
      <c r="A516" s="176">
        <v>461719</v>
      </c>
      <c r="B516" s="177" t="s">
        <v>372</v>
      </c>
      <c r="C516" s="161">
        <v>539614.16</v>
      </c>
      <c r="D516" s="161">
        <v>214855.09</v>
      </c>
      <c r="E516" s="162">
        <v>117156.5</v>
      </c>
      <c r="F516" s="161">
        <v>97698.59</v>
      </c>
      <c r="G516" s="161">
        <v>637312.75</v>
      </c>
      <c r="I516" s="82">
        <f t="shared" si="8"/>
        <v>6</v>
      </c>
    </row>
    <row r="517" spans="1:9" customFormat="1" ht="15" customHeight="1">
      <c r="A517" s="176">
        <v>46171901</v>
      </c>
      <c r="B517" s="177" t="s">
        <v>373</v>
      </c>
      <c r="C517" s="161">
        <v>539614.16</v>
      </c>
      <c r="D517" s="161">
        <v>214855.09</v>
      </c>
      <c r="E517" s="162">
        <v>117156.5</v>
      </c>
      <c r="F517" s="161">
        <v>97698.59</v>
      </c>
      <c r="G517" s="161">
        <v>637312.75</v>
      </c>
      <c r="I517" s="82">
        <f t="shared" si="8"/>
        <v>8</v>
      </c>
    </row>
    <row r="518" spans="1:9" customFormat="1" ht="15" customHeight="1">
      <c r="A518" s="176">
        <v>461719011</v>
      </c>
      <c r="B518" s="177" t="s">
        <v>373</v>
      </c>
      <c r="C518" s="161">
        <v>539614.16</v>
      </c>
      <c r="D518" s="161">
        <v>214855.09</v>
      </c>
      <c r="E518" s="162">
        <v>117156.5</v>
      </c>
      <c r="F518" s="161">
        <v>97698.59</v>
      </c>
      <c r="G518" s="161">
        <v>637312.75</v>
      </c>
      <c r="I518" s="82">
        <f t="shared" si="8"/>
        <v>9</v>
      </c>
    </row>
    <row r="519" spans="1:9" customFormat="1" ht="15" customHeight="1">
      <c r="A519" s="176">
        <v>461719011000001</v>
      </c>
      <c r="B519" s="177" t="s">
        <v>374</v>
      </c>
      <c r="C519" s="161">
        <v>279843.57</v>
      </c>
      <c r="D519" s="161">
        <v>119261.22</v>
      </c>
      <c r="E519" s="162">
        <v>64236.39</v>
      </c>
      <c r="F519" s="161">
        <v>55024.83</v>
      </c>
      <c r="G519" s="161">
        <v>334868.40000000002</v>
      </c>
      <c r="I519" s="82">
        <f t="shared" si="8"/>
        <v>15</v>
      </c>
    </row>
    <row r="520" spans="1:9" customFormat="1" ht="15" customHeight="1">
      <c r="A520" s="176">
        <v>461719011000002</v>
      </c>
      <c r="B520" s="177" t="s">
        <v>375</v>
      </c>
      <c r="C520" s="161">
        <v>259770.59</v>
      </c>
      <c r="D520" s="161">
        <v>95593.87</v>
      </c>
      <c r="E520" s="162">
        <v>52920.11</v>
      </c>
      <c r="F520" s="161">
        <v>42673.760000000002</v>
      </c>
      <c r="G520" s="161">
        <v>302444.34999999998</v>
      </c>
      <c r="I520" s="82">
        <f t="shared" si="8"/>
        <v>15</v>
      </c>
    </row>
    <row r="521" spans="1:9" customFormat="1" ht="15" customHeight="1">
      <c r="A521" s="176">
        <v>4618</v>
      </c>
      <c r="B521" s="177" t="s">
        <v>376</v>
      </c>
      <c r="C521" s="161">
        <v>48516.67</v>
      </c>
      <c r="D521" s="161">
        <v>17596.59</v>
      </c>
      <c r="E521" s="162">
        <v>8806.2900000000009</v>
      </c>
      <c r="F521" s="161">
        <v>8790.2999999999993</v>
      </c>
      <c r="G521" s="161">
        <v>57306.97</v>
      </c>
      <c r="I521" s="82">
        <f t="shared" si="8"/>
        <v>4</v>
      </c>
    </row>
    <row r="522" spans="1:9" customFormat="1" ht="15" customHeight="1">
      <c r="A522" s="176">
        <v>46181</v>
      </c>
      <c r="B522" s="177" t="s">
        <v>377</v>
      </c>
      <c r="C522" s="161">
        <v>48516.67</v>
      </c>
      <c r="D522" s="161">
        <v>17596.59</v>
      </c>
      <c r="E522" s="162">
        <v>8806.2900000000009</v>
      </c>
      <c r="F522" s="161">
        <v>8790.2999999999993</v>
      </c>
      <c r="G522" s="161">
        <v>57306.97</v>
      </c>
      <c r="I522" s="82">
        <f t="shared" si="8"/>
        <v>5</v>
      </c>
    </row>
    <row r="523" spans="1:9" customFormat="1" ht="15" customHeight="1">
      <c r="A523" s="176">
        <v>461819</v>
      </c>
      <c r="B523" s="177" t="s">
        <v>377</v>
      </c>
      <c r="C523" s="161">
        <v>48516.67</v>
      </c>
      <c r="D523" s="161">
        <v>17596.59</v>
      </c>
      <c r="E523" s="162">
        <v>8806.2900000000009</v>
      </c>
      <c r="F523" s="161">
        <v>8790.2999999999993</v>
      </c>
      <c r="G523" s="161">
        <v>57306.97</v>
      </c>
      <c r="I523" s="82">
        <f t="shared" si="8"/>
        <v>6</v>
      </c>
    </row>
    <row r="524" spans="1:9" customFormat="1" ht="15" customHeight="1">
      <c r="A524" s="176">
        <v>46181901</v>
      </c>
      <c r="B524" s="177" t="s">
        <v>376</v>
      </c>
      <c r="C524" s="161">
        <v>48516.67</v>
      </c>
      <c r="D524" s="161">
        <v>17596.59</v>
      </c>
      <c r="E524" s="162">
        <v>8806.2900000000009</v>
      </c>
      <c r="F524" s="161">
        <v>8790.2999999999993</v>
      </c>
      <c r="G524" s="161">
        <v>57306.97</v>
      </c>
      <c r="I524" s="82">
        <f t="shared" si="8"/>
        <v>8</v>
      </c>
    </row>
    <row r="525" spans="1:9" customFormat="1" ht="15" customHeight="1">
      <c r="A525" s="176">
        <v>461819011</v>
      </c>
      <c r="B525" s="177" t="s">
        <v>378</v>
      </c>
      <c r="C525" s="161">
        <v>48516.67</v>
      </c>
      <c r="D525" s="161">
        <v>17596.59</v>
      </c>
      <c r="E525" s="162">
        <v>8806.2900000000009</v>
      </c>
      <c r="F525" s="161">
        <v>8790.2999999999993</v>
      </c>
      <c r="G525" s="161">
        <v>57306.97</v>
      </c>
      <c r="I525" s="82">
        <f t="shared" si="8"/>
        <v>9</v>
      </c>
    </row>
    <row r="526" spans="1:9" customFormat="1" ht="15" customHeight="1">
      <c r="A526" s="176">
        <v>461819011000001</v>
      </c>
      <c r="B526" s="177" t="s">
        <v>378</v>
      </c>
      <c r="C526" s="161">
        <v>48516.67</v>
      </c>
      <c r="D526" s="161">
        <v>17596.59</v>
      </c>
      <c r="E526" s="162">
        <v>8806.2900000000009</v>
      </c>
      <c r="F526" s="161">
        <v>8790.2999999999993</v>
      </c>
      <c r="G526" s="161">
        <v>57306.97</v>
      </c>
      <c r="I526" s="82">
        <f t="shared" si="8"/>
        <v>15</v>
      </c>
    </row>
    <row r="527" spans="1:9" customFormat="1" ht="15" customHeight="1">
      <c r="A527" s="176">
        <v>4619</v>
      </c>
      <c r="B527" s="177" t="s">
        <v>379</v>
      </c>
      <c r="C527" s="161">
        <v>16103.22</v>
      </c>
      <c r="D527" s="161">
        <v>3299.82</v>
      </c>
      <c r="E527" s="162">
        <v>38.9</v>
      </c>
      <c r="F527" s="161">
        <v>3260.92</v>
      </c>
      <c r="G527" s="161">
        <v>19364.14</v>
      </c>
      <c r="I527" s="82">
        <f t="shared" si="8"/>
        <v>4</v>
      </c>
    </row>
    <row r="528" spans="1:9" customFormat="1" ht="15" customHeight="1">
      <c r="A528" s="176">
        <v>46191</v>
      </c>
      <c r="B528" s="177" t="s">
        <v>380</v>
      </c>
      <c r="C528" s="161">
        <v>16103.22</v>
      </c>
      <c r="D528" s="161">
        <v>3299.82</v>
      </c>
      <c r="E528" s="162">
        <v>38.9</v>
      </c>
      <c r="F528" s="161">
        <v>3260.92</v>
      </c>
      <c r="G528" s="161">
        <v>19364.14</v>
      </c>
      <c r="I528" s="82">
        <f t="shared" si="8"/>
        <v>5</v>
      </c>
    </row>
    <row r="529" spans="1:9" customFormat="1" ht="15" customHeight="1">
      <c r="A529" s="176">
        <v>461919</v>
      </c>
      <c r="B529" s="177" t="s">
        <v>380</v>
      </c>
      <c r="C529" s="161">
        <v>16103.22</v>
      </c>
      <c r="D529" s="161">
        <v>3299.82</v>
      </c>
      <c r="E529" s="162">
        <v>38.9</v>
      </c>
      <c r="F529" s="161">
        <v>3260.92</v>
      </c>
      <c r="G529" s="161">
        <v>19364.14</v>
      </c>
      <c r="I529" s="82">
        <f t="shared" si="8"/>
        <v>6</v>
      </c>
    </row>
    <row r="530" spans="1:9" customFormat="1" ht="15" customHeight="1">
      <c r="A530" s="176">
        <v>46191901</v>
      </c>
      <c r="B530" s="177" t="s">
        <v>379</v>
      </c>
      <c r="C530" s="161">
        <v>16103.22</v>
      </c>
      <c r="D530" s="161">
        <v>3299.82</v>
      </c>
      <c r="E530" s="162">
        <v>38.9</v>
      </c>
      <c r="F530" s="161">
        <v>3260.92</v>
      </c>
      <c r="G530" s="161">
        <v>19364.14</v>
      </c>
      <c r="I530" s="82">
        <f t="shared" si="8"/>
        <v>8</v>
      </c>
    </row>
    <row r="531" spans="1:9" customFormat="1" ht="15" customHeight="1">
      <c r="A531" s="176">
        <v>461919019</v>
      </c>
      <c r="B531" s="177" t="s">
        <v>313</v>
      </c>
      <c r="C531" s="161">
        <v>16103.22</v>
      </c>
      <c r="D531" s="161">
        <v>3299.82</v>
      </c>
      <c r="E531" s="162">
        <v>38.9</v>
      </c>
      <c r="F531" s="161">
        <v>3260.92</v>
      </c>
      <c r="G531" s="161">
        <v>19364.14</v>
      </c>
      <c r="I531" s="82">
        <f t="shared" si="8"/>
        <v>9</v>
      </c>
    </row>
    <row r="532" spans="1:9" customFormat="1" ht="15" customHeight="1">
      <c r="A532" s="176">
        <v>461919019000001</v>
      </c>
      <c r="B532" s="177" t="s">
        <v>313</v>
      </c>
      <c r="C532" s="161">
        <v>15848</v>
      </c>
      <c r="D532" s="161">
        <v>3299.82</v>
      </c>
      <c r="E532" s="162">
        <v>38.9</v>
      </c>
      <c r="F532" s="161">
        <v>3260.92</v>
      </c>
      <c r="G532" s="161">
        <v>19108.919999999998</v>
      </c>
      <c r="I532" s="82">
        <f t="shared" si="8"/>
        <v>15</v>
      </c>
    </row>
    <row r="533" spans="1:9" customFormat="1" ht="15" customHeight="1">
      <c r="A533" s="176">
        <v>461919019000006</v>
      </c>
      <c r="B533" s="177" t="s">
        <v>381</v>
      </c>
      <c r="C533" s="161">
        <v>178.92</v>
      </c>
      <c r="D533" s="161">
        <v>0</v>
      </c>
      <c r="E533" s="162">
        <v>0</v>
      </c>
      <c r="F533" s="161">
        <v>0</v>
      </c>
      <c r="G533" s="161">
        <v>178.92</v>
      </c>
      <c r="I533" s="82">
        <f t="shared" si="8"/>
        <v>15</v>
      </c>
    </row>
    <row r="534" spans="1:9" customFormat="1" ht="15" customHeight="1">
      <c r="A534" s="176">
        <v>461919019000009</v>
      </c>
      <c r="B534" s="177" t="s">
        <v>528</v>
      </c>
      <c r="C534" s="161">
        <v>76.3</v>
      </c>
      <c r="D534" s="161">
        <v>0</v>
      </c>
      <c r="E534" s="162">
        <v>0</v>
      </c>
      <c r="F534" s="161">
        <v>0</v>
      </c>
      <c r="G534" s="161">
        <v>76.3</v>
      </c>
      <c r="I534" s="82">
        <f t="shared" si="8"/>
        <v>15</v>
      </c>
    </row>
    <row r="535" spans="1:9" customFormat="1" ht="15" customHeight="1">
      <c r="A535" s="176">
        <v>462</v>
      </c>
      <c r="B535" s="177" t="s">
        <v>382</v>
      </c>
      <c r="C535" s="161">
        <v>1169135.3400000001</v>
      </c>
      <c r="D535" s="161">
        <v>393238.96</v>
      </c>
      <c r="E535" s="162">
        <v>58943.33</v>
      </c>
      <c r="F535" s="161">
        <v>334295.63</v>
      </c>
      <c r="G535" s="161">
        <v>1503430.97</v>
      </c>
      <c r="I535" s="82">
        <f t="shared" si="8"/>
        <v>3</v>
      </c>
    </row>
    <row r="536" spans="1:9" customFormat="1" ht="15" customHeight="1">
      <c r="A536" s="176">
        <v>4621</v>
      </c>
      <c r="B536" s="177" t="s">
        <v>383</v>
      </c>
      <c r="C536" s="161">
        <v>1169135.3400000001</v>
      </c>
      <c r="D536" s="161">
        <v>393238.96</v>
      </c>
      <c r="E536" s="162">
        <v>58943.33</v>
      </c>
      <c r="F536" s="161">
        <v>334295.63</v>
      </c>
      <c r="G536" s="161">
        <v>1503430.97</v>
      </c>
      <c r="I536" s="82">
        <f t="shared" si="8"/>
        <v>4</v>
      </c>
    </row>
    <row r="537" spans="1:9" customFormat="1" ht="15" customHeight="1">
      <c r="A537" s="176">
        <v>46211</v>
      </c>
      <c r="B537" s="177" t="s">
        <v>384</v>
      </c>
      <c r="C537" s="161">
        <v>1169135.3400000001</v>
      </c>
      <c r="D537" s="161">
        <v>393238.96</v>
      </c>
      <c r="E537" s="162">
        <v>58943.33</v>
      </c>
      <c r="F537" s="161">
        <v>334295.63</v>
      </c>
      <c r="G537" s="161">
        <v>1503430.97</v>
      </c>
      <c r="I537" s="82">
        <f t="shared" si="8"/>
        <v>5</v>
      </c>
    </row>
    <row r="538" spans="1:9" customFormat="1" ht="15" customHeight="1">
      <c r="A538" s="176">
        <v>462119</v>
      </c>
      <c r="B538" s="177" t="s">
        <v>384</v>
      </c>
      <c r="C538" s="161">
        <v>1169135.3400000001</v>
      </c>
      <c r="D538" s="161">
        <v>393238.96</v>
      </c>
      <c r="E538" s="162">
        <v>58943.33</v>
      </c>
      <c r="F538" s="161">
        <v>334295.63</v>
      </c>
      <c r="G538" s="161">
        <v>1503430.97</v>
      </c>
      <c r="I538" s="82">
        <f t="shared" si="8"/>
        <v>6</v>
      </c>
    </row>
    <row r="539" spans="1:9" customFormat="1" ht="15" customHeight="1">
      <c r="A539" s="176">
        <v>462119011</v>
      </c>
      <c r="B539" s="177" t="s">
        <v>385</v>
      </c>
      <c r="C539" s="161">
        <v>30993.19</v>
      </c>
      <c r="D539" s="161">
        <v>21681</v>
      </c>
      <c r="E539" s="162">
        <v>0</v>
      </c>
      <c r="F539" s="161">
        <v>21681</v>
      </c>
      <c r="G539" s="161">
        <v>52674.19</v>
      </c>
      <c r="I539" s="82">
        <f t="shared" si="8"/>
        <v>9</v>
      </c>
    </row>
    <row r="540" spans="1:9" customFormat="1" ht="15" customHeight="1">
      <c r="A540" s="176">
        <v>462119011000001</v>
      </c>
      <c r="B540" s="177" t="s">
        <v>386</v>
      </c>
      <c r="C540" s="161">
        <v>29361.19</v>
      </c>
      <c r="D540" s="161">
        <v>0</v>
      </c>
      <c r="E540" s="162">
        <v>0</v>
      </c>
      <c r="F540" s="161">
        <v>0</v>
      </c>
      <c r="G540" s="161">
        <v>29361.19</v>
      </c>
      <c r="I540" s="82">
        <f t="shared" si="8"/>
        <v>15</v>
      </c>
    </row>
    <row r="541" spans="1:9" customFormat="1" ht="15" customHeight="1">
      <c r="A541" s="176">
        <v>462119011000003</v>
      </c>
      <c r="B541" s="177" t="s">
        <v>387</v>
      </c>
      <c r="C541" s="161">
        <v>1632</v>
      </c>
      <c r="D541" s="161">
        <v>21681</v>
      </c>
      <c r="E541" s="162">
        <v>0</v>
      </c>
      <c r="F541" s="161">
        <v>21681</v>
      </c>
      <c r="G541" s="161">
        <v>23313</v>
      </c>
      <c r="I541" s="82">
        <f t="shared" si="8"/>
        <v>15</v>
      </c>
    </row>
    <row r="542" spans="1:9" customFormat="1" ht="15" customHeight="1">
      <c r="A542" s="176">
        <v>462119012</v>
      </c>
      <c r="B542" s="177" t="s">
        <v>388</v>
      </c>
      <c r="C542" s="161">
        <v>64077.29</v>
      </c>
      <c r="D542" s="161">
        <v>14667.13</v>
      </c>
      <c r="E542" s="162">
        <v>0</v>
      </c>
      <c r="F542" s="161">
        <v>14667.13</v>
      </c>
      <c r="G542" s="161">
        <v>78744.42</v>
      </c>
      <c r="I542" s="82">
        <f t="shared" si="8"/>
        <v>9</v>
      </c>
    </row>
    <row r="543" spans="1:9" customFormat="1" ht="15" customHeight="1">
      <c r="A543" s="176">
        <v>462119012000001</v>
      </c>
      <c r="B543" s="177" t="s">
        <v>389</v>
      </c>
      <c r="C543" s="161">
        <v>64077.29</v>
      </c>
      <c r="D543" s="161">
        <v>14667.13</v>
      </c>
      <c r="E543" s="162">
        <v>0</v>
      </c>
      <c r="F543" s="161">
        <v>14667.13</v>
      </c>
      <c r="G543" s="161">
        <v>78744.42</v>
      </c>
      <c r="I543" s="82">
        <f t="shared" si="8"/>
        <v>15</v>
      </c>
    </row>
    <row r="544" spans="1:9" customFormat="1" ht="15" customHeight="1">
      <c r="A544" s="176">
        <v>462119013</v>
      </c>
      <c r="B544" s="177" t="s">
        <v>390</v>
      </c>
      <c r="C544" s="161">
        <v>88265.23</v>
      </c>
      <c r="D544" s="161">
        <v>33792.03</v>
      </c>
      <c r="E544" s="162">
        <v>2930.4</v>
      </c>
      <c r="F544" s="161">
        <v>30861.63</v>
      </c>
      <c r="G544" s="161">
        <v>119126.86</v>
      </c>
      <c r="I544" s="82">
        <f t="shared" si="8"/>
        <v>9</v>
      </c>
    </row>
    <row r="545" spans="1:9" customFormat="1" ht="15" customHeight="1">
      <c r="A545" s="176">
        <v>462119013000002</v>
      </c>
      <c r="B545" s="177" t="s">
        <v>391</v>
      </c>
      <c r="C545" s="161">
        <v>60496</v>
      </c>
      <c r="D545" s="161">
        <v>29635</v>
      </c>
      <c r="E545" s="162">
        <v>2930.4</v>
      </c>
      <c r="F545" s="161">
        <v>26704.6</v>
      </c>
      <c r="G545" s="161">
        <v>87200.6</v>
      </c>
      <c r="I545" s="82">
        <f t="shared" si="8"/>
        <v>15</v>
      </c>
    </row>
    <row r="546" spans="1:9" customFormat="1" ht="15" customHeight="1">
      <c r="A546" s="176">
        <v>462119013000003</v>
      </c>
      <c r="B546" s="177" t="s">
        <v>392</v>
      </c>
      <c r="C546" s="161">
        <v>27769.23</v>
      </c>
      <c r="D546" s="161">
        <v>4157.03</v>
      </c>
      <c r="E546" s="162">
        <v>0</v>
      </c>
      <c r="F546" s="161">
        <v>4157.03</v>
      </c>
      <c r="G546" s="161">
        <v>31926.26</v>
      </c>
      <c r="I546" s="82">
        <f t="shared" si="8"/>
        <v>15</v>
      </c>
    </row>
    <row r="547" spans="1:9" customFormat="1" ht="15" customHeight="1">
      <c r="A547" s="176">
        <v>462119014</v>
      </c>
      <c r="B547" s="177" t="s">
        <v>393</v>
      </c>
      <c r="C547" s="161">
        <v>415518.63</v>
      </c>
      <c r="D547" s="161">
        <v>180874.2</v>
      </c>
      <c r="E547" s="162">
        <v>41662.94</v>
      </c>
      <c r="F547" s="161">
        <v>139211.26</v>
      </c>
      <c r="G547" s="161">
        <v>554729.89</v>
      </c>
      <c r="I547" s="82">
        <f t="shared" si="8"/>
        <v>9</v>
      </c>
    </row>
    <row r="548" spans="1:9" customFormat="1" ht="15" customHeight="1">
      <c r="A548" s="176">
        <v>462119014000001</v>
      </c>
      <c r="B548" s="177" t="s">
        <v>394</v>
      </c>
      <c r="C548" s="161">
        <v>147599.04999999999</v>
      </c>
      <c r="D548" s="161">
        <v>67613</v>
      </c>
      <c r="E548" s="162">
        <v>12720</v>
      </c>
      <c r="F548" s="161">
        <v>54893</v>
      </c>
      <c r="G548" s="161">
        <v>202492.05</v>
      </c>
      <c r="I548" s="82">
        <f t="shared" si="8"/>
        <v>15</v>
      </c>
    </row>
    <row r="549" spans="1:9" customFormat="1" ht="15" customHeight="1">
      <c r="A549" s="176">
        <v>462119014000004</v>
      </c>
      <c r="B549" s="177" t="s">
        <v>395</v>
      </c>
      <c r="C549" s="161">
        <v>143459.87</v>
      </c>
      <c r="D549" s="161">
        <v>42770.17</v>
      </c>
      <c r="E549" s="162">
        <v>22123.59</v>
      </c>
      <c r="F549" s="161">
        <v>20646.580000000002</v>
      </c>
      <c r="G549" s="161">
        <v>164106.45000000001</v>
      </c>
      <c r="I549" s="82">
        <f t="shared" si="8"/>
        <v>15</v>
      </c>
    </row>
    <row r="550" spans="1:9" customFormat="1" ht="15" customHeight="1">
      <c r="A550" s="176">
        <v>462119014000005</v>
      </c>
      <c r="B550" s="177" t="s">
        <v>396</v>
      </c>
      <c r="C550" s="161">
        <v>7276.1</v>
      </c>
      <c r="D550" s="161">
        <v>9790.7199999999993</v>
      </c>
      <c r="E550" s="162">
        <v>6819.35</v>
      </c>
      <c r="F550" s="161">
        <v>2971.37</v>
      </c>
      <c r="G550" s="161">
        <v>10247.469999999999</v>
      </c>
      <c r="I550" s="82">
        <f t="shared" si="8"/>
        <v>15</v>
      </c>
    </row>
    <row r="551" spans="1:9" customFormat="1" ht="15" customHeight="1">
      <c r="A551" s="176">
        <v>462119014000007</v>
      </c>
      <c r="B551" s="177" t="s">
        <v>397</v>
      </c>
      <c r="C551" s="161">
        <v>70524</v>
      </c>
      <c r="D551" s="161">
        <v>49083.77</v>
      </c>
      <c r="E551" s="162">
        <v>0</v>
      </c>
      <c r="F551" s="161">
        <v>49083.77</v>
      </c>
      <c r="G551" s="161">
        <v>119607.77</v>
      </c>
      <c r="I551" s="82">
        <f t="shared" si="8"/>
        <v>15</v>
      </c>
    </row>
    <row r="552" spans="1:9" customFormat="1" ht="15" customHeight="1">
      <c r="A552" s="176">
        <v>462119014000012</v>
      </c>
      <c r="B552" s="177" t="s">
        <v>398</v>
      </c>
      <c r="C552" s="161">
        <v>46659.61</v>
      </c>
      <c r="D552" s="161">
        <v>11616.54</v>
      </c>
      <c r="E552" s="162">
        <v>0</v>
      </c>
      <c r="F552" s="161">
        <v>11616.54</v>
      </c>
      <c r="G552" s="161">
        <v>58276.15</v>
      </c>
      <c r="I552" s="82">
        <f t="shared" si="8"/>
        <v>15</v>
      </c>
    </row>
    <row r="553" spans="1:9" customFormat="1" ht="15" customHeight="1">
      <c r="A553" s="176">
        <v>462119015</v>
      </c>
      <c r="B553" s="177" t="s">
        <v>399</v>
      </c>
      <c r="C553" s="161">
        <v>4532.24</v>
      </c>
      <c r="D553" s="161">
        <v>765.87</v>
      </c>
      <c r="E553" s="162">
        <v>0</v>
      </c>
      <c r="F553" s="161">
        <v>765.87</v>
      </c>
      <c r="G553" s="161">
        <v>5298.11</v>
      </c>
      <c r="I553" s="82">
        <f t="shared" si="8"/>
        <v>9</v>
      </c>
    </row>
    <row r="554" spans="1:9" customFormat="1" ht="15" customHeight="1">
      <c r="A554" s="176">
        <v>462119015000001</v>
      </c>
      <c r="B554" s="177" t="s">
        <v>400</v>
      </c>
      <c r="C554" s="161">
        <v>4532.24</v>
      </c>
      <c r="D554" s="161">
        <v>765.87</v>
      </c>
      <c r="E554" s="162">
        <v>0</v>
      </c>
      <c r="F554" s="161">
        <v>765.87</v>
      </c>
      <c r="G554" s="161">
        <v>5298.11</v>
      </c>
      <c r="I554" s="82">
        <f t="shared" si="8"/>
        <v>15</v>
      </c>
    </row>
    <row r="555" spans="1:9" customFormat="1" ht="15" customHeight="1">
      <c r="A555" s="176">
        <v>462119019</v>
      </c>
      <c r="B555" s="177" t="s">
        <v>313</v>
      </c>
      <c r="C555" s="161">
        <v>565748.76</v>
      </c>
      <c r="D555" s="161">
        <v>141458.73000000001</v>
      </c>
      <c r="E555" s="162">
        <v>14349.99</v>
      </c>
      <c r="F555" s="161">
        <v>127108.74</v>
      </c>
      <c r="G555" s="161">
        <v>692857.5</v>
      </c>
      <c r="I555" s="82">
        <f t="shared" si="8"/>
        <v>9</v>
      </c>
    </row>
    <row r="556" spans="1:9" customFormat="1" ht="15" customHeight="1">
      <c r="A556" s="176">
        <v>462119019000001</v>
      </c>
      <c r="B556" s="177" t="s">
        <v>401</v>
      </c>
      <c r="C556" s="161">
        <v>7850.26</v>
      </c>
      <c r="D556" s="161">
        <v>0</v>
      </c>
      <c r="E556" s="162">
        <v>0</v>
      </c>
      <c r="F556" s="161">
        <v>0</v>
      </c>
      <c r="G556" s="161">
        <v>7850.26</v>
      </c>
      <c r="I556" s="82">
        <f t="shared" si="8"/>
        <v>15</v>
      </c>
    </row>
    <row r="557" spans="1:9" customFormat="1" ht="15" customHeight="1">
      <c r="A557" s="176">
        <v>462119019000002</v>
      </c>
      <c r="B557" s="177" t="s">
        <v>402</v>
      </c>
      <c r="C557" s="161">
        <v>436239.98</v>
      </c>
      <c r="D557" s="161">
        <v>113568.75</v>
      </c>
      <c r="E557" s="162">
        <v>750</v>
      </c>
      <c r="F557" s="161">
        <v>112818.75</v>
      </c>
      <c r="G557" s="161">
        <v>549058.73</v>
      </c>
      <c r="I557" s="82">
        <f t="shared" si="8"/>
        <v>15</v>
      </c>
    </row>
    <row r="558" spans="1:9" customFormat="1" ht="15" customHeight="1">
      <c r="A558" s="176">
        <v>462119019000004</v>
      </c>
      <c r="B558" s="177" t="s">
        <v>403</v>
      </c>
      <c r="C558" s="161">
        <v>121658.52</v>
      </c>
      <c r="D558" s="161">
        <v>27199.98</v>
      </c>
      <c r="E558" s="162">
        <v>13599.99</v>
      </c>
      <c r="F558" s="161">
        <v>13599.99</v>
      </c>
      <c r="G558" s="161">
        <v>135258.51</v>
      </c>
      <c r="I558" s="82">
        <f t="shared" si="8"/>
        <v>15</v>
      </c>
    </row>
    <row r="559" spans="1:9" customFormat="1" ht="15" customHeight="1">
      <c r="A559" s="176">
        <v>462119019000008</v>
      </c>
      <c r="B559" s="177" t="s">
        <v>622</v>
      </c>
      <c r="C559" s="161">
        <v>0</v>
      </c>
      <c r="D559" s="161">
        <v>690</v>
      </c>
      <c r="E559" s="162">
        <v>0</v>
      </c>
      <c r="F559" s="161">
        <v>690</v>
      </c>
      <c r="G559" s="161">
        <v>690</v>
      </c>
      <c r="I559" s="82">
        <f t="shared" si="8"/>
        <v>15</v>
      </c>
    </row>
    <row r="560" spans="1:9" customFormat="1" ht="15" customHeight="1">
      <c r="A560" s="176">
        <v>463</v>
      </c>
      <c r="B560" s="177" t="s">
        <v>404</v>
      </c>
      <c r="C560" s="161">
        <v>859611.05</v>
      </c>
      <c r="D560" s="161">
        <v>288732.77</v>
      </c>
      <c r="E560" s="162">
        <v>84979</v>
      </c>
      <c r="F560" s="161">
        <v>203753.77</v>
      </c>
      <c r="G560" s="161">
        <v>1063364.82</v>
      </c>
      <c r="I560" s="82">
        <f t="shared" si="8"/>
        <v>3</v>
      </c>
    </row>
    <row r="561" spans="1:9" customFormat="1" ht="15" customHeight="1">
      <c r="A561" s="176">
        <v>4631</v>
      </c>
      <c r="B561" s="177" t="s">
        <v>405</v>
      </c>
      <c r="C561" s="161">
        <v>153498.04999999999</v>
      </c>
      <c r="D561" s="161">
        <v>30700.75</v>
      </c>
      <c r="E561" s="162">
        <v>0</v>
      </c>
      <c r="F561" s="161">
        <v>30700.75</v>
      </c>
      <c r="G561" s="161">
        <v>184198.8</v>
      </c>
      <c r="I561" s="82">
        <f t="shared" si="8"/>
        <v>4</v>
      </c>
    </row>
    <row r="562" spans="1:9" customFormat="1" ht="15" customHeight="1">
      <c r="A562" s="176">
        <v>46311</v>
      </c>
      <c r="B562" s="177" t="s">
        <v>406</v>
      </c>
      <c r="C562" s="161">
        <v>153498.04999999999</v>
      </c>
      <c r="D562" s="161">
        <v>30700.75</v>
      </c>
      <c r="E562" s="162">
        <v>0</v>
      </c>
      <c r="F562" s="161">
        <v>30700.75</v>
      </c>
      <c r="G562" s="161">
        <v>184198.8</v>
      </c>
      <c r="I562" s="82">
        <f t="shared" si="8"/>
        <v>5</v>
      </c>
    </row>
    <row r="563" spans="1:9" customFormat="1" ht="15" customHeight="1">
      <c r="A563" s="176">
        <v>463119</v>
      </c>
      <c r="B563" s="177" t="s">
        <v>405</v>
      </c>
      <c r="C563" s="161">
        <v>153498.04999999999</v>
      </c>
      <c r="D563" s="161">
        <v>30700.75</v>
      </c>
      <c r="E563" s="162">
        <v>0</v>
      </c>
      <c r="F563" s="161">
        <v>30700.75</v>
      </c>
      <c r="G563" s="161">
        <v>184198.8</v>
      </c>
      <c r="I563" s="82">
        <f t="shared" si="8"/>
        <v>6</v>
      </c>
    </row>
    <row r="564" spans="1:9" customFormat="1" ht="15" customHeight="1">
      <c r="A564" s="176">
        <v>46311901</v>
      </c>
      <c r="B564" s="177" t="s">
        <v>405</v>
      </c>
      <c r="C564" s="161">
        <v>153498.04999999999</v>
      </c>
      <c r="D564" s="161">
        <v>30700.75</v>
      </c>
      <c r="E564" s="162">
        <v>0</v>
      </c>
      <c r="F564" s="161">
        <v>30700.75</v>
      </c>
      <c r="G564" s="161">
        <v>184198.8</v>
      </c>
      <c r="I564" s="82">
        <f t="shared" si="8"/>
        <v>8</v>
      </c>
    </row>
    <row r="565" spans="1:9" customFormat="1" ht="15" customHeight="1">
      <c r="A565" s="176">
        <v>463119011</v>
      </c>
      <c r="B565" s="177" t="s">
        <v>407</v>
      </c>
      <c r="C565" s="161">
        <v>112551.8</v>
      </c>
      <c r="D565" s="161">
        <v>22510.36</v>
      </c>
      <c r="E565" s="162">
        <v>0</v>
      </c>
      <c r="F565" s="161">
        <v>22510.36</v>
      </c>
      <c r="G565" s="161">
        <v>135062.16</v>
      </c>
      <c r="I565" s="82">
        <f t="shared" si="8"/>
        <v>9</v>
      </c>
    </row>
    <row r="566" spans="1:9" customFormat="1" ht="15" customHeight="1">
      <c r="A566" s="176">
        <v>463119011000001</v>
      </c>
      <c r="B566" s="177" t="s">
        <v>407</v>
      </c>
      <c r="C566" s="161">
        <v>112551.8</v>
      </c>
      <c r="D566" s="161">
        <v>22510.36</v>
      </c>
      <c r="E566" s="162">
        <v>0</v>
      </c>
      <c r="F566" s="161">
        <v>22510.36</v>
      </c>
      <c r="G566" s="161">
        <v>135062.16</v>
      </c>
      <c r="I566" s="82">
        <f t="shared" si="8"/>
        <v>15</v>
      </c>
    </row>
    <row r="567" spans="1:9" customFormat="1" ht="15" customHeight="1">
      <c r="A567" s="176">
        <v>463119013</v>
      </c>
      <c r="B567" s="177" t="s">
        <v>408</v>
      </c>
      <c r="C567" s="161">
        <v>40946.25</v>
      </c>
      <c r="D567" s="161">
        <v>8190.39</v>
      </c>
      <c r="E567" s="162">
        <v>0</v>
      </c>
      <c r="F567" s="161">
        <v>8190.39</v>
      </c>
      <c r="G567" s="161">
        <v>49136.639999999999</v>
      </c>
      <c r="I567" s="82">
        <f t="shared" si="8"/>
        <v>9</v>
      </c>
    </row>
    <row r="568" spans="1:9" customFormat="1" ht="15" customHeight="1">
      <c r="A568" s="176">
        <v>463119013000001</v>
      </c>
      <c r="B568" s="177" t="s">
        <v>409</v>
      </c>
      <c r="C568" s="161">
        <v>40946.25</v>
      </c>
      <c r="D568" s="161">
        <v>8190.39</v>
      </c>
      <c r="E568" s="162">
        <v>0</v>
      </c>
      <c r="F568" s="161">
        <v>8190.39</v>
      </c>
      <c r="G568" s="161">
        <v>49136.639999999999</v>
      </c>
      <c r="I568" s="82">
        <f t="shared" si="8"/>
        <v>15</v>
      </c>
    </row>
    <row r="569" spans="1:9" customFormat="1" ht="15" customHeight="1">
      <c r="A569" s="176">
        <v>4633</v>
      </c>
      <c r="B569" s="177" t="s">
        <v>410</v>
      </c>
      <c r="C569" s="161">
        <v>20286.080000000002</v>
      </c>
      <c r="D569" s="161">
        <v>6611.97</v>
      </c>
      <c r="E569" s="162">
        <v>3141.57</v>
      </c>
      <c r="F569" s="161">
        <v>3470.4</v>
      </c>
      <c r="G569" s="161">
        <v>23756.48</v>
      </c>
      <c r="I569" s="82">
        <f t="shared" si="8"/>
        <v>4</v>
      </c>
    </row>
    <row r="570" spans="1:9" customFormat="1" ht="15" customHeight="1">
      <c r="A570" s="176">
        <v>46331</v>
      </c>
      <c r="B570" s="177" t="s">
        <v>411</v>
      </c>
      <c r="C570" s="161">
        <v>20286.080000000002</v>
      </c>
      <c r="D570" s="161">
        <v>6611.97</v>
      </c>
      <c r="E570" s="162">
        <v>3141.57</v>
      </c>
      <c r="F570" s="161">
        <v>3470.4</v>
      </c>
      <c r="G570" s="161">
        <v>23756.48</v>
      </c>
      <c r="I570" s="82">
        <f t="shared" si="8"/>
        <v>5</v>
      </c>
    </row>
    <row r="571" spans="1:9" customFormat="1" ht="15" customHeight="1">
      <c r="A571" s="176">
        <v>463319</v>
      </c>
      <c r="B571" s="177" t="s">
        <v>411</v>
      </c>
      <c r="C571" s="161">
        <v>20286.080000000002</v>
      </c>
      <c r="D571" s="161">
        <v>6611.97</v>
      </c>
      <c r="E571" s="162">
        <v>3141.57</v>
      </c>
      <c r="F571" s="161">
        <v>3470.4</v>
      </c>
      <c r="G571" s="161">
        <v>23756.48</v>
      </c>
      <c r="I571" s="82">
        <f t="shared" si="8"/>
        <v>6</v>
      </c>
    </row>
    <row r="572" spans="1:9" customFormat="1" ht="15" customHeight="1">
      <c r="A572" s="176">
        <v>46331901</v>
      </c>
      <c r="B572" s="177" t="s">
        <v>410</v>
      </c>
      <c r="C572" s="161">
        <v>20286.080000000002</v>
      </c>
      <c r="D572" s="161">
        <v>6611.97</v>
      </c>
      <c r="E572" s="162">
        <v>3141.57</v>
      </c>
      <c r="F572" s="161">
        <v>3470.4</v>
      </c>
      <c r="G572" s="161">
        <v>23756.48</v>
      </c>
      <c r="I572" s="82">
        <f t="shared" si="8"/>
        <v>8</v>
      </c>
    </row>
    <row r="573" spans="1:9" customFormat="1" ht="15" customHeight="1">
      <c r="A573" s="176">
        <v>463319011</v>
      </c>
      <c r="B573" s="177" t="s">
        <v>407</v>
      </c>
      <c r="C573" s="161">
        <v>4375.62</v>
      </c>
      <c r="D573" s="161">
        <v>3470.4</v>
      </c>
      <c r="E573" s="162">
        <v>3141.57</v>
      </c>
      <c r="F573" s="161">
        <v>328.83</v>
      </c>
      <c r="G573" s="161">
        <v>4704.45</v>
      </c>
      <c r="I573" s="82">
        <f t="shared" si="8"/>
        <v>9</v>
      </c>
    </row>
    <row r="574" spans="1:9" customFormat="1" ht="15" customHeight="1">
      <c r="A574" s="176">
        <v>463319011000002</v>
      </c>
      <c r="B574" s="177" t="s">
        <v>412</v>
      </c>
      <c r="C574" s="161">
        <v>4375.62</v>
      </c>
      <c r="D574" s="161">
        <v>3470.4</v>
      </c>
      <c r="E574" s="162">
        <v>3141.57</v>
      </c>
      <c r="F574" s="161">
        <v>328.83</v>
      </c>
      <c r="G574" s="161">
        <v>4704.45</v>
      </c>
      <c r="I574" s="82">
        <f t="shared" si="8"/>
        <v>15</v>
      </c>
    </row>
    <row r="575" spans="1:9" customFormat="1" ht="15" customHeight="1">
      <c r="A575" s="176">
        <v>463319012</v>
      </c>
      <c r="B575" s="177" t="s">
        <v>413</v>
      </c>
      <c r="C575" s="161">
        <v>15510.46</v>
      </c>
      <c r="D575" s="161">
        <v>3141.57</v>
      </c>
      <c r="E575" s="162">
        <v>0</v>
      </c>
      <c r="F575" s="161">
        <v>3141.57</v>
      </c>
      <c r="G575" s="161">
        <v>18652.03</v>
      </c>
      <c r="I575" s="82">
        <f t="shared" si="8"/>
        <v>9</v>
      </c>
    </row>
    <row r="576" spans="1:9" customFormat="1" ht="15" customHeight="1">
      <c r="A576" s="176">
        <v>463319012000002</v>
      </c>
      <c r="B576" s="177" t="s">
        <v>414</v>
      </c>
      <c r="C576" s="161">
        <v>15510.46</v>
      </c>
      <c r="D576" s="161">
        <v>3141.57</v>
      </c>
      <c r="E576" s="162">
        <v>0</v>
      </c>
      <c r="F576" s="161">
        <v>3141.57</v>
      </c>
      <c r="G576" s="161">
        <v>18652.03</v>
      </c>
      <c r="I576" s="82">
        <f t="shared" si="8"/>
        <v>15</v>
      </c>
    </row>
    <row r="577" spans="1:9" customFormat="1" ht="15" customHeight="1">
      <c r="A577" s="176">
        <v>463319013</v>
      </c>
      <c r="B577" s="177" t="s">
        <v>415</v>
      </c>
      <c r="C577" s="161">
        <v>400</v>
      </c>
      <c r="D577" s="161">
        <v>0</v>
      </c>
      <c r="E577" s="162">
        <v>0</v>
      </c>
      <c r="F577" s="161">
        <v>0</v>
      </c>
      <c r="G577" s="161">
        <v>400</v>
      </c>
      <c r="I577" s="82">
        <f t="shared" si="8"/>
        <v>9</v>
      </c>
    </row>
    <row r="578" spans="1:9" customFormat="1" ht="15" customHeight="1">
      <c r="A578" s="176">
        <v>463319013000001</v>
      </c>
      <c r="B578" s="177" t="s">
        <v>416</v>
      </c>
      <c r="C578" s="161">
        <v>400</v>
      </c>
      <c r="D578" s="161">
        <v>0</v>
      </c>
      <c r="E578" s="162">
        <v>0</v>
      </c>
      <c r="F578" s="161">
        <v>0</v>
      </c>
      <c r="G578" s="161">
        <v>400</v>
      </c>
      <c r="I578" s="82">
        <f t="shared" ref="I578:I641" si="9">LEN(A578)</f>
        <v>15</v>
      </c>
    </row>
    <row r="579" spans="1:9" customFormat="1" ht="15" customHeight="1">
      <c r="A579" s="176">
        <v>4637</v>
      </c>
      <c r="B579" s="177" t="s">
        <v>417</v>
      </c>
      <c r="C579" s="161">
        <v>9936.89</v>
      </c>
      <c r="D579" s="161">
        <v>816.81</v>
      </c>
      <c r="E579" s="162">
        <v>0</v>
      </c>
      <c r="F579" s="161">
        <v>816.81</v>
      </c>
      <c r="G579" s="161">
        <v>10753.7</v>
      </c>
      <c r="I579" s="82">
        <f t="shared" si="9"/>
        <v>4</v>
      </c>
    </row>
    <row r="580" spans="1:9" customFormat="1" ht="15" customHeight="1">
      <c r="A580" s="176">
        <v>46371</v>
      </c>
      <c r="B580" s="177" t="s">
        <v>418</v>
      </c>
      <c r="C580" s="161">
        <v>9936.89</v>
      </c>
      <c r="D580" s="161">
        <v>816.81</v>
      </c>
      <c r="E580" s="162">
        <v>0</v>
      </c>
      <c r="F580" s="161">
        <v>816.81</v>
      </c>
      <c r="G580" s="161">
        <v>10753.7</v>
      </c>
      <c r="I580" s="82">
        <f t="shared" si="9"/>
        <v>5</v>
      </c>
    </row>
    <row r="581" spans="1:9" customFormat="1" ht="15" customHeight="1">
      <c r="A581" s="176">
        <v>463719</v>
      </c>
      <c r="B581" s="177" t="s">
        <v>418</v>
      </c>
      <c r="C581" s="161">
        <v>9936.89</v>
      </c>
      <c r="D581" s="161">
        <v>816.81</v>
      </c>
      <c r="E581" s="162">
        <v>0</v>
      </c>
      <c r="F581" s="161">
        <v>816.81</v>
      </c>
      <c r="G581" s="161">
        <v>10753.7</v>
      </c>
      <c r="I581" s="82">
        <f t="shared" si="9"/>
        <v>6</v>
      </c>
    </row>
    <row r="582" spans="1:9" customFormat="1" ht="15" customHeight="1">
      <c r="A582" s="176">
        <v>46371901</v>
      </c>
      <c r="B582" s="177" t="s">
        <v>419</v>
      </c>
      <c r="C582" s="161">
        <v>9936.89</v>
      </c>
      <c r="D582" s="161">
        <v>816.81</v>
      </c>
      <c r="E582" s="162">
        <v>0</v>
      </c>
      <c r="F582" s="161">
        <v>816.81</v>
      </c>
      <c r="G582" s="161">
        <v>10753.7</v>
      </c>
      <c r="I582" s="82">
        <f t="shared" si="9"/>
        <v>8</v>
      </c>
    </row>
    <row r="583" spans="1:9" customFormat="1" ht="15" customHeight="1">
      <c r="A583" s="176">
        <v>463719011</v>
      </c>
      <c r="B583" s="177" t="s">
        <v>420</v>
      </c>
      <c r="C583" s="161">
        <v>9936.89</v>
      </c>
      <c r="D583" s="161">
        <v>816.81</v>
      </c>
      <c r="E583" s="162">
        <v>0</v>
      </c>
      <c r="F583" s="161">
        <v>816.81</v>
      </c>
      <c r="G583" s="161">
        <v>10753.7</v>
      </c>
      <c r="I583" s="82">
        <f t="shared" si="9"/>
        <v>9</v>
      </c>
    </row>
    <row r="584" spans="1:9" customFormat="1" ht="15" customHeight="1">
      <c r="A584" s="176">
        <v>463719011000001</v>
      </c>
      <c r="B584" s="177" t="s">
        <v>421</v>
      </c>
      <c r="C584" s="161">
        <v>3019.44</v>
      </c>
      <c r="D584" s="161">
        <v>156.27000000000001</v>
      </c>
      <c r="E584" s="162">
        <v>0</v>
      </c>
      <c r="F584" s="161">
        <v>156.27000000000001</v>
      </c>
      <c r="G584" s="161">
        <v>3175.71</v>
      </c>
      <c r="I584" s="82">
        <f t="shared" si="9"/>
        <v>15</v>
      </c>
    </row>
    <row r="585" spans="1:9" customFormat="1" ht="15" customHeight="1">
      <c r="A585" s="176">
        <v>463719011000002</v>
      </c>
      <c r="B585" s="177" t="s">
        <v>422</v>
      </c>
      <c r="C585" s="161">
        <v>3020.93</v>
      </c>
      <c r="D585" s="161">
        <v>461.64</v>
      </c>
      <c r="E585" s="162">
        <v>0</v>
      </c>
      <c r="F585" s="161">
        <v>461.64</v>
      </c>
      <c r="G585" s="161">
        <v>3482.57</v>
      </c>
      <c r="I585" s="82">
        <f t="shared" si="9"/>
        <v>15</v>
      </c>
    </row>
    <row r="586" spans="1:9" customFormat="1" ht="15" customHeight="1">
      <c r="A586" s="176">
        <v>463719011000003</v>
      </c>
      <c r="B586" s="177" t="s">
        <v>423</v>
      </c>
      <c r="C586" s="161">
        <v>2045.1</v>
      </c>
      <c r="D586" s="161">
        <v>21.32</v>
      </c>
      <c r="E586" s="162">
        <v>0</v>
      </c>
      <c r="F586" s="161">
        <v>21.32</v>
      </c>
      <c r="G586" s="161">
        <v>2066.42</v>
      </c>
      <c r="I586" s="82">
        <f t="shared" si="9"/>
        <v>15</v>
      </c>
    </row>
    <row r="587" spans="1:9" customFormat="1" ht="15" customHeight="1">
      <c r="A587" s="176">
        <v>463719011000004</v>
      </c>
      <c r="B587" s="177" t="s">
        <v>424</v>
      </c>
      <c r="C587" s="161">
        <v>1851.42</v>
      </c>
      <c r="D587" s="161">
        <v>177.58</v>
      </c>
      <c r="E587" s="162">
        <v>0</v>
      </c>
      <c r="F587" s="161">
        <v>177.58</v>
      </c>
      <c r="G587" s="161">
        <v>2029</v>
      </c>
      <c r="I587" s="82">
        <f t="shared" si="9"/>
        <v>15</v>
      </c>
    </row>
    <row r="588" spans="1:9" customFormat="1" ht="15" customHeight="1">
      <c r="A588" s="176">
        <v>4638</v>
      </c>
      <c r="B588" s="177" t="s">
        <v>425</v>
      </c>
      <c r="C588" s="161">
        <v>161620.65</v>
      </c>
      <c r="D588" s="161">
        <v>32324.13</v>
      </c>
      <c r="E588" s="162">
        <v>0</v>
      </c>
      <c r="F588" s="161">
        <v>32324.13</v>
      </c>
      <c r="G588" s="161">
        <v>193944.78</v>
      </c>
      <c r="I588" s="82">
        <f t="shared" si="9"/>
        <v>4</v>
      </c>
    </row>
    <row r="589" spans="1:9" customFormat="1" ht="15" customHeight="1">
      <c r="A589" s="176">
        <v>46381</v>
      </c>
      <c r="B589" s="177" t="s">
        <v>426</v>
      </c>
      <c r="C589" s="161">
        <v>161620.65</v>
      </c>
      <c r="D589" s="161">
        <v>32324.13</v>
      </c>
      <c r="E589" s="162">
        <v>0</v>
      </c>
      <c r="F589" s="161">
        <v>32324.13</v>
      </c>
      <c r="G589" s="161">
        <v>193944.78</v>
      </c>
      <c r="I589" s="82">
        <f t="shared" si="9"/>
        <v>5</v>
      </c>
    </row>
    <row r="590" spans="1:9" customFormat="1" ht="15" customHeight="1">
      <c r="A590" s="176">
        <v>463819</v>
      </c>
      <c r="B590" s="177" t="s">
        <v>426</v>
      </c>
      <c r="C590" s="161">
        <v>161620.65</v>
      </c>
      <c r="D590" s="161">
        <v>32324.13</v>
      </c>
      <c r="E590" s="162">
        <v>0</v>
      </c>
      <c r="F590" s="161">
        <v>32324.13</v>
      </c>
      <c r="G590" s="161">
        <v>193944.78</v>
      </c>
      <c r="I590" s="82">
        <f t="shared" si="9"/>
        <v>6</v>
      </c>
    </row>
    <row r="591" spans="1:9" customFormat="1" ht="15" customHeight="1">
      <c r="A591" s="176">
        <v>46381901</v>
      </c>
      <c r="B591" s="177" t="s">
        <v>425</v>
      </c>
      <c r="C591" s="161">
        <v>161620.65</v>
      </c>
      <c r="D591" s="161">
        <v>32324.13</v>
      </c>
      <c r="E591" s="162">
        <v>0</v>
      </c>
      <c r="F591" s="161">
        <v>32324.13</v>
      </c>
      <c r="G591" s="161">
        <v>193944.78</v>
      </c>
      <c r="I591" s="82">
        <f t="shared" si="9"/>
        <v>8</v>
      </c>
    </row>
    <row r="592" spans="1:9" customFormat="1" ht="15" customHeight="1">
      <c r="A592" s="176">
        <v>463819011</v>
      </c>
      <c r="B592" s="177" t="s">
        <v>425</v>
      </c>
      <c r="C592" s="161">
        <v>161620.65</v>
      </c>
      <c r="D592" s="161">
        <v>32324.13</v>
      </c>
      <c r="E592" s="162">
        <v>0</v>
      </c>
      <c r="F592" s="161">
        <v>32324.13</v>
      </c>
      <c r="G592" s="161">
        <v>193944.78</v>
      </c>
      <c r="I592" s="82">
        <f t="shared" si="9"/>
        <v>9</v>
      </c>
    </row>
    <row r="593" spans="1:9" customFormat="1" ht="15" customHeight="1">
      <c r="A593" s="176">
        <v>463819011000002</v>
      </c>
      <c r="B593" s="177" t="s">
        <v>427</v>
      </c>
      <c r="C593" s="161">
        <v>67084.399999999994</v>
      </c>
      <c r="D593" s="161">
        <v>13416.88</v>
      </c>
      <c r="E593" s="162">
        <v>0</v>
      </c>
      <c r="F593" s="161">
        <v>13416.88</v>
      </c>
      <c r="G593" s="161">
        <v>80501.279999999999</v>
      </c>
      <c r="I593" s="82">
        <f t="shared" si="9"/>
        <v>15</v>
      </c>
    </row>
    <row r="594" spans="1:9" customFormat="1" ht="15" customHeight="1">
      <c r="A594" s="176">
        <v>463819011000003</v>
      </c>
      <c r="B594" s="177" t="s">
        <v>428</v>
      </c>
      <c r="C594" s="161">
        <v>94536.25</v>
      </c>
      <c r="D594" s="161">
        <v>18907.25</v>
      </c>
      <c r="E594" s="162">
        <v>0</v>
      </c>
      <c r="F594" s="161">
        <v>18907.25</v>
      </c>
      <c r="G594" s="161">
        <v>113443.5</v>
      </c>
      <c r="I594" s="82">
        <f t="shared" si="9"/>
        <v>15</v>
      </c>
    </row>
    <row r="595" spans="1:9" customFormat="1" ht="15" customHeight="1">
      <c r="A595" s="176">
        <v>4639</v>
      </c>
      <c r="B595" s="177" t="s">
        <v>429</v>
      </c>
      <c r="C595" s="161">
        <v>514269.38</v>
      </c>
      <c r="D595" s="161">
        <v>218279.11</v>
      </c>
      <c r="E595" s="162">
        <v>81837.429999999993</v>
      </c>
      <c r="F595" s="161">
        <v>136441.68</v>
      </c>
      <c r="G595" s="161">
        <v>650711.06000000006</v>
      </c>
      <c r="I595" s="82">
        <f t="shared" si="9"/>
        <v>4</v>
      </c>
    </row>
    <row r="596" spans="1:9" customFormat="1" ht="15" customHeight="1">
      <c r="A596" s="176">
        <v>46391</v>
      </c>
      <c r="B596" s="177" t="s">
        <v>430</v>
      </c>
      <c r="C596" s="161">
        <v>514269.38</v>
      </c>
      <c r="D596" s="161">
        <v>218279.11</v>
      </c>
      <c r="E596" s="162">
        <v>81837.429999999993</v>
      </c>
      <c r="F596" s="161">
        <v>136441.68</v>
      </c>
      <c r="G596" s="161">
        <v>650711.06000000006</v>
      </c>
      <c r="I596" s="82">
        <f t="shared" si="9"/>
        <v>5</v>
      </c>
    </row>
    <row r="597" spans="1:9" customFormat="1" ht="15" customHeight="1">
      <c r="A597" s="176">
        <v>463919</v>
      </c>
      <c r="B597" s="177" t="s">
        <v>430</v>
      </c>
      <c r="C597" s="161">
        <v>514269.38</v>
      </c>
      <c r="D597" s="161">
        <v>218279.11</v>
      </c>
      <c r="E597" s="162">
        <v>81837.429999999993</v>
      </c>
      <c r="F597" s="161">
        <v>136441.68</v>
      </c>
      <c r="G597" s="161">
        <v>650711.06000000006</v>
      </c>
      <c r="I597" s="82">
        <f t="shared" si="9"/>
        <v>6</v>
      </c>
    </row>
    <row r="598" spans="1:9" customFormat="1" ht="15" customHeight="1">
      <c r="A598" s="176">
        <v>46391901</v>
      </c>
      <c r="B598" s="177" t="s">
        <v>429</v>
      </c>
      <c r="C598" s="161">
        <v>514269.38</v>
      </c>
      <c r="D598" s="161">
        <v>218279.11</v>
      </c>
      <c r="E598" s="162">
        <v>81837.429999999993</v>
      </c>
      <c r="F598" s="161">
        <v>136441.68</v>
      </c>
      <c r="G598" s="161">
        <v>650711.06000000006</v>
      </c>
      <c r="I598" s="82">
        <f t="shared" si="9"/>
        <v>8</v>
      </c>
    </row>
    <row r="599" spans="1:9" customFormat="1" ht="15" customHeight="1">
      <c r="A599" s="176">
        <v>463919011</v>
      </c>
      <c r="B599" s="177" t="s">
        <v>431</v>
      </c>
      <c r="C599" s="161">
        <v>1989.04</v>
      </c>
      <c r="D599" s="161">
        <v>523.53</v>
      </c>
      <c r="E599" s="162">
        <v>0</v>
      </c>
      <c r="F599" s="161">
        <v>523.53</v>
      </c>
      <c r="G599" s="161">
        <v>2512.5700000000002</v>
      </c>
      <c r="I599" s="82">
        <f t="shared" si="9"/>
        <v>9</v>
      </c>
    </row>
    <row r="600" spans="1:9" customFormat="1" ht="15" customHeight="1">
      <c r="A600" s="176">
        <v>463919011000001</v>
      </c>
      <c r="B600" s="177" t="s">
        <v>432</v>
      </c>
      <c r="C600" s="161">
        <v>1989.04</v>
      </c>
      <c r="D600" s="161">
        <v>523.53</v>
      </c>
      <c r="E600" s="162">
        <v>0</v>
      </c>
      <c r="F600" s="161">
        <v>523.53</v>
      </c>
      <c r="G600" s="161">
        <v>2512.5700000000002</v>
      </c>
      <c r="I600" s="82">
        <f t="shared" si="9"/>
        <v>15</v>
      </c>
    </row>
    <row r="601" spans="1:9" customFormat="1" ht="15" customHeight="1">
      <c r="A601" s="176">
        <v>463919012</v>
      </c>
      <c r="B601" s="177" t="s">
        <v>433</v>
      </c>
      <c r="C601" s="161">
        <v>8716.68</v>
      </c>
      <c r="D601" s="161">
        <v>0</v>
      </c>
      <c r="E601" s="162">
        <v>0</v>
      </c>
      <c r="F601" s="161">
        <v>0</v>
      </c>
      <c r="G601" s="161">
        <v>8716.68</v>
      </c>
      <c r="I601" s="82">
        <f t="shared" si="9"/>
        <v>9</v>
      </c>
    </row>
    <row r="602" spans="1:9" customFormat="1" ht="15" customHeight="1">
      <c r="A602" s="176">
        <v>463919012000004</v>
      </c>
      <c r="B602" s="177" t="s">
        <v>434</v>
      </c>
      <c r="C602" s="161">
        <v>8716.68</v>
      </c>
      <c r="D602" s="161">
        <v>0</v>
      </c>
      <c r="E602" s="162">
        <v>0</v>
      </c>
      <c r="F602" s="161">
        <v>0</v>
      </c>
      <c r="G602" s="161">
        <v>8716.68</v>
      </c>
      <c r="I602" s="82">
        <f t="shared" si="9"/>
        <v>15</v>
      </c>
    </row>
    <row r="603" spans="1:9" customFormat="1" ht="15" customHeight="1">
      <c r="A603" s="176">
        <v>463919013</v>
      </c>
      <c r="B603" s="177" t="s">
        <v>435</v>
      </c>
      <c r="C603" s="161">
        <v>74007.210000000006</v>
      </c>
      <c r="D603" s="161">
        <v>26303.56</v>
      </c>
      <c r="E603" s="162">
        <v>61.05</v>
      </c>
      <c r="F603" s="161">
        <v>26242.51</v>
      </c>
      <c r="G603" s="161">
        <v>100249.72</v>
      </c>
      <c r="I603" s="82">
        <f t="shared" si="9"/>
        <v>9</v>
      </c>
    </row>
    <row r="604" spans="1:9" customFormat="1" ht="15" customHeight="1">
      <c r="A604" s="176">
        <v>463919013000001</v>
      </c>
      <c r="B604" s="177" t="s">
        <v>436</v>
      </c>
      <c r="C604" s="161">
        <v>70841.97</v>
      </c>
      <c r="D604" s="161">
        <v>26303.56</v>
      </c>
      <c r="E604" s="162">
        <v>61.05</v>
      </c>
      <c r="F604" s="161">
        <v>26242.51</v>
      </c>
      <c r="G604" s="161">
        <v>97084.479999999996</v>
      </c>
      <c r="I604" s="82">
        <f t="shared" si="9"/>
        <v>15</v>
      </c>
    </row>
    <row r="605" spans="1:9" customFormat="1" ht="15" customHeight="1">
      <c r="A605" s="176">
        <v>463919013000002</v>
      </c>
      <c r="B605" s="177" t="s">
        <v>437</v>
      </c>
      <c r="C605" s="161">
        <v>3165.24</v>
      </c>
      <c r="D605" s="161">
        <v>0</v>
      </c>
      <c r="E605" s="162">
        <v>0</v>
      </c>
      <c r="F605" s="161">
        <v>0</v>
      </c>
      <c r="G605" s="161">
        <v>3165.24</v>
      </c>
      <c r="I605" s="82">
        <f t="shared" si="9"/>
        <v>15</v>
      </c>
    </row>
    <row r="606" spans="1:9" customFormat="1" ht="15" customHeight="1">
      <c r="A606" s="176">
        <v>463919014</v>
      </c>
      <c r="B606" s="177" t="s">
        <v>438</v>
      </c>
      <c r="C606" s="161">
        <v>100588.16</v>
      </c>
      <c r="D606" s="161">
        <v>26417.37</v>
      </c>
      <c r="E606" s="162">
        <v>4990.82</v>
      </c>
      <c r="F606" s="161">
        <v>21426.55</v>
      </c>
      <c r="G606" s="161">
        <v>122014.71</v>
      </c>
      <c r="I606" s="82">
        <f t="shared" si="9"/>
        <v>9</v>
      </c>
    </row>
    <row r="607" spans="1:9" customFormat="1" ht="15" customHeight="1">
      <c r="A607" s="176">
        <v>463919014000002</v>
      </c>
      <c r="B607" s="177" t="s">
        <v>439</v>
      </c>
      <c r="C607" s="161">
        <v>16700.810000000001</v>
      </c>
      <c r="D607" s="161">
        <v>0</v>
      </c>
      <c r="E607" s="162">
        <v>0</v>
      </c>
      <c r="F607" s="161">
        <v>0</v>
      </c>
      <c r="G607" s="161">
        <v>16700.810000000001</v>
      </c>
      <c r="I607" s="82">
        <f t="shared" si="9"/>
        <v>15</v>
      </c>
    </row>
    <row r="608" spans="1:9" customFormat="1" ht="15" customHeight="1">
      <c r="A608" s="176">
        <v>463919014000003</v>
      </c>
      <c r="B608" s="177" t="s">
        <v>440</v>
      </c>
      <c r="C608" s="161">
        <v>38752.79</v>
      </c>
      <c r="D608" s="161">
        <v>16020.24</v>
      </c>
      <c r="E608" s="162">
        <v>4990.82</v>
      </c>
      <c r="F608" s="161">
        <v>11029.42</v>
      </c>
      <c r="G608" s="161">
        <v>49782.21</v>
      </c>
      <c r="I608" s="82">
        <f t="shared" si="9"/>
        <v>15</v>
      </c>
    </row>
    <row r="609" spans="1:9" customFormat="1" ht="15" customHeight="1">
      <c r="A609" s="176">
        <v>463919014000004</v>
      </c>
      <c r="B609" s="177" t="s">
        <v>441</v>
      </c>
      <c r="C609" s="161">
        <v>33656.31</v>
      </c>
      <c r="D609" s="161">
        <v>7511.36</v>
      </c>
      <c r="E609" s="162">
        <v>0</v>
      </c>
      <c r="F609" s="161">
        <v>7511.36</v>
      </c>
      <c r="G609" s="161">
        <v>41167.67</v>
      </c>
      <c r="I609" s="82">
        <f t="shared" si="9"/>
        <v>15</v>
      </c>
    </row>
    <row r="610" spans="1:9" customFormat="1" ht="15" customHeight="1">
      <c r="A610" s="176">
        <v>463919014000006</v>
      </c>
      <c r="B610" s="177" t="s">
        <v>442</v>
      </c>
      <c r="C610" s="161">
        <v>11478.25</v>
      </c>
      <c r="D610" s="161">
        <v>2885.77</v>
      </c>
      <c r="E610" s="162">
        <v>0</v>
      </c>
      <c r="F610" s="161">
        <v>2885.77</v>
      </c>
      <c r="G610" s="161">
        <v>14364.02</v>
      </c>
      <c r="I610" s="82">
        <f t="shared" si="9"/>
        <v>15</v>
      </c>
    </row>
    <row r="611" spans="1:9" customFormat="1" ht="15" customHeight="1">
      <c r="A611" s="176">
        <v>463919019</v>
      </c>
      <c r="B611" s="177" t="s">
        <v>429</v>
      </c>
      <c r="C611" s="161">
        <v>328968.28999999998</v>
      </c>
      <c r="D611" s="161">
        <v>165034.65</v>
      </c>
      <c r="E611" s="162">
        <v>76785.56</v>
      </c>
      <c r="F611" s="161">
        <v>88249.09</v>
      </c>
      <c r="G611" s="161">
        <v>417217.38</v>
      </c>
      <c r="I611" s="82">
        <f t="shared" si="9"/>
        <v>9</v>
      </c>
    </row>
    <row r="612" spans="1:9" customFormat="1" ht="15" customHeight="1">
      <c r="A612" s="176">
        <v>463919019000002</v>
      </c>
      <c r="B612" s="177" t="s">
        <v>443</v>
      </c>
      <c r="C612" s="161">
        <v>312994.44</v>
      </c>
      <c r="D612" s="161">
        <v>160382.65</v>
      </c>
      <c r="E612" s="162">
        <v>76785.56</v>
      </c>
      <c r="F612" s="161">
        <v>83597.09</v>
      </c>
      <c r="G612" s="161">
        <v>396591.53</v>
      </c>
      <c r="I612" s="82">
        <f t="shared" si="9"/>
        <v>15</v>
      </c>
    </row>
    <row r="613" spans="1:9" customFormat="1" ht="15" customHeight="1">
      <c r="A613" s="176">
        <v>463919019000003</v>
      </c>
      <c r="B613" s="177" t="s">
        <v>509</v>
      </c>
      <c r="C613" s="161">
        <v>15231.37</v>
      </c>
      <c r="D613" s="161">
        <v>4518.7</v>
      </c>
      <c r="E613" s="162">
        <v>0</v>
      </c>
      <c r="F613" s="161">
        <v>4518.7</v>
      </c>
      <c r="G613" s="161">
        <v>19750.07</v>
      </c>
      <c r="I613" s="82">
        <f t="shared" si="9"/>
        <v>15</v>
      </c>
    </row>
    <row r="614" spans="1:9" customFormat="1" ht="15" customHeight="1">
      <c r="A614" s="176">
        <v>463919019000005</v>
      </c>
      <c r="B614" s="177" t="s">
        <v>444</v>
      </c>
      <c r="C614" s="161">
        <v>742.48</v>
      </c>
      <c r="D614" s="161">
        <v>133.30000000000001</v>
      </c>
      <c r="E614" s="162">
        <v>0</v>
      </c>
      <c r="F614" s="161">
        <v>133.30000000000001</v>
      </c>
      <c r="G614" s="161">
        <v>875.78</v>
      </c>
      <c r="I614" s="82">
        <f t="shared" si="9"/>
        <v>15</v>
      </c>
    </row>
    <row r="615" spans="1:9" customFormat="1" ht="15" customHeight="1">
      <c r="A615" s="176">
        <v>464</v>
      </c>
      <c r="B615" s="177" t="s">
        <v>445</v>
      </c>
      <c r="C615" s="161">
        <v>80952.789999999994</v>
      </c>
      <c r="D615" s="161">
        <v>190844.12</v>
      </c>
      <c r="E615" s="162">
        <v>199844.12</v>
      </c>
      <c r="F615" s="161">
        <v>-9000</v>
      </c>
      <c r="G615" s="161">
        <v>71952.789999999994</v>
      </c>
      <c r="I615" s="82">
        <f t="shared" si="9"/>
        <v>3</v>
      </c>
    </row>
    <row r="616" spans="1:9" customFormat="1" ht="15" customHeight="1">
      <c r="A616" s="176">
        <v>4641</v>
      </c>
      <c r="B616" s="177" t="s">
        <v>446</v>
      </c>
      <c r="C616" s="161">
        <v>80952.789999999994</v>
      </c>
      <c r="D616" s="161">
        <v>190844.12</v>
      </c>
      <c r="E616" s="162">
        <v>199844.12</v>
      </c>
      <c r="F616" s="161">
        <v>-9000</v>
      </c>
      <c r="G616" s="161">
        <v>71952.789999999994</v>
      </c>
      <c r="I616" s="82">
        <f t="shared" si="9"/>
        <v>4</v>
      </c>
    </row>
    <row r="617" spans="1:9" customFormat="1" ht="15" customHeight="1">
      <c r="A617" s="176">
        <v>46411</v>
      </c>
      <c r="B617" s="177" t="s">
        <v>447</v>
      </c>
      <c r="C617" s="161">
        <v>80952.789999999994</v>
      </c>
      <c r="D617" s="161">
        <v>190844.12</v>
      </c>
      <c r="E617" s="162">
        <v>199844.12</v>
      </c>
      <c r="F617" s="161">
        <v>-9000</v>
      </c>
      <c r="G617" s="161">
        <v>71952.789999999994</v>
      </c>
      <c r="I617" s="82">
        <f t="shared" si="9"/>
        <v>5</v>
      </c>
    </row>
    <row r="618" spans="1:9" customFormat="1" ht="15" customHeight="1">
      <c r="A618" s="176">
        <v>464119</v>
      </c>
      <c r="B618" s="177" t="s">
        <v>447</v>
      </c>
      <c r="C618" s="161">
        <v>80952.789999999994</v>
      </c>
      <c r="D618" s="161">
        <v>190844.12</v>
      </c>
      <c r="E618" s="162">
        <v>199844.12</v>
      </c>
      <c r="F618" s="161">
        <v>-9000</v>
      </c>
      <c r="G618" s="161">
        <v>71952.789999999994</v>
      </c>
      <c r="I618" s="82">
        <f t="shared" si="9"/>
        <v>6</v>
      </c>
    </row>
    <row r="619" spans="1:9" customFormat="1" ht="15" customHeight="1">
      <c r="A619" s="176">
        <v>46411901</v>
      </c>
      <c r="B619" s="177" t="s">
        <v>446</v>
      </c>
      <c r="C619" s="161">
        <v>80952.789999999994</v>
      </c>
      <c r="D619" s="161">
        <v>190844.12</v>
      </c>
      <c r="E619" s="162">
        <v>199844.12</v>
      </c>
      <c r="F619" s="161">
        <v>-9000</v>
      </c>
      <c r="G619" s="161">
        <v>71952.789999999994</v>
      </c>
      <c r="I619" s="82">
        <f t="shared" si="9"/>
        <v>8</v>
      </c>
    </row>
    <row r="620" spans="1:9" customFormat="1" ht="15" customHeight="1">
      <c r="A620" s="176">
        <v>464119011</v>
      </c>
      <c r="B620" s="177" t="s">
        <v>446</v>
      </c>
      <c r="C620" s="161">
        <v>80952.789999999994</v>
      </c>
      <c r="D620" s="161">
        <v>190844.12</v>
      </c>
      <c r="E620" s="162">
        <v>199844.12</v>
      </c>
      <c r="F620" s="161">
        <v>-9000</v>
      </c>
      <c r="G620" s="161">
        <v>71952.789999999994</v>
      </c>
      <c r="I620" s="82">
        <f t="shared" si="9"/>
        <v>9</v>
      </c>
    </row>
    <row r="621" spans="1:9" customFormat="1" ht="15" customHeight="1">
      <c r="A621" s="176">
        <v>464119011000018</v>
      </c>
      <c r="B621" s="177" t="s">
        <v>510</v>
      </c>
      <c r="C621" s="161">
        <v>624</v>
      </c>
      <c r="D621" s="161">
        <v>0</v>
      </c>
      <c r="E621" s="162">
        <v>0</v>
      </c>
      <c r="F621" s="161">
        <v>0</v>
      </c>
      <c r="G621" s="161">
        <v>624</v>
      </c>
      <c r="I621" s="82">
        <f t="shared" si="9"/>
        <v>15</v>
      </c>
    </row>
    <row r="622" spans="1:9" customFormat="1" ht="15" customHeight="1">
      <c r="A622" s="176">
        <v>464119011000024</v>
      </c>
      <c r="B622" s="177" t="s">
        <v>449</v>
      </c>
      <c r="C622" s="161">
        <v>5806.26</v>
      </c>
      <c r="D622" s="161">
        <v>0</v>
      </c>
      <c r="E622" s="162">
        <v>0</v>
      </c>
      <c r="F622" s="161">
        <v>0</v>
      </c>
      <c r="G622" s="161">
        <v>5806.26</v>
      </c>
      <c r="I622" s="82">
        <f t="shared" si="9"/>
        <v>15</v>
      </c>
    </row>
    <row r="623" spans="1:9" customFormat="1" ht="15" customHeight="1">
      <c r="A623" s="176">
        <v>464119011000032</v>
      </c>
      <c r="B623" s="177" t="s">
        <v>623</v>
      </c>
      <c r="C623" s="161">
        <v>40197.68</v>
      </c>
      <c r="D623" s="161">
        <v>42197.68</v>
      </c>
      <c r="E623" s="162">
        <v>42197.68</v>
      </c>
      <c r="F623" s="161">
        <v>0</v>
      </c>
      <c r="G623" s="161">
        <v>40197.68</v>
      </c>
      <c r="I623" s="82">
        <f t="shared" si="9"/>
        <v>15</v>
      </c>
    </row>
    <row r="624" spans="1:9" customFormat="1" ht="15" customHeight="1">
      <c r="A624" s="176">
        <v>464119011000034</v>
      </c>
      <c r="B624" s="177" t="s">
        <v>620</v>
      </c>
      <c r="C624" s="161">
        <v>34324.85</v>
      </c>
      <c r="D624" s="161">
        <v>148646.44</v>
      </c>
      <c r="E624" s="162">
        <v>157646.44</v>
      </c>
      <c r="F624" s="161">
        <v>-9000</v>
      </c>
      <c r="G624" s="161">
        <v>25324.85</v>
      </c>
      <c r="I624" s="82">
        <f t="shared" si="9"/>
        <v>15</v>
      </c>
    </row>
    <row r="625" spans="1:9" customFormat="1" ht="15" customHeight="1">
      <c r="A625" s="176">
        <v>465</v>
      </c>
      <c r="B625" s="177" t="s">
        <v>452</v>
      </c>
      <c r="C625" s="161">
        <v>740320.18</v>
      </c>
      <c r="D625" s="161">
        <v>582107.15</v>
      </c>
      <c r="E625" s="162">
        <v>392551.45</v>
      </c>
      <c r="F625" s="161">
        <v>189555.7</v>
      </c>
      <c r="G625" s="161">
        <v>929875.88</v>
      </c>
      <c r="I625" s="82">
        <f t="shared" si="9"/>
        <v>3</v>
      </c>
    </row>
    <row r="626" spans="1:9" customFormat="1" ht="15" customHeight="1">
      <c r="A626" s="176">
        <v>4653</v>
      </c>
      <c r="B626" s="177" t="s">
        <v>453</v>
      </c>
      <c r="C626" s="161">
        <v>654383.27</v>
      </c>
      <c r="D626" s="161">
        <v>517923.3</v>
      </c>
      <c r="E626" s="162">
        <v>388934.36</v>
      </c>
      <c r="F626" s="161">
        <v>128988.94</v>
      </c>
      <c r="G626" s="161">
        <v>783372.21</v>
      </c>
      <c r="I626" s="82">
        <f t="shared" si="9"/>
        <v>4</v>
      </c>
    </row>
    <row r="627" spans="1:9" customFormat="1" ht="15" customHeight="1">
      <c r="A627" s="176">
        <v>46531</v>
      </c>
      <c r="B627" s="177" t="s">
        <v>454</v>
      </c>
      <c r="C627" s="161">
        <v>654383.27</v>
      </c>
      <c r="D627" s="161">
        <v>517923.3</v>
      </c>
      <c r="E627" s="162">
        <v>388934.36</v>
      </c>
      <c r="F627" s="161">
        <v>128988.94</v>
      </c>
      <c r="G627" s="161">
        <v>783372.21</v>
      </c>
      <c r="I627" s="82">
        <f t="shared" si="9"/>
        <v>5</v>
      </c>
    </row>
    <row r="628" spans="1:9" customFormat="1" ht="15" customHeight="1">
      <c r="A628" s="176">
        <v>465319</v>
      </c>
      <c r="B628" s="177" t="s">
        <v>454</v>
      </c>
      <c r="C628" s="161">
        <v>654383.27</v>
      </c>
      <c r="D628" s="161">
        <v>517923.3</v>
      </c>
      <c r="E628" s="162">
        <v>388934.36</v>
      </c>
      <c r="F628" s="161">
        <v>128988.94</v>
      </c>
      <c r="G628" s="161">
        <v>783372.21</v>
      </c>
      <c r="I628" s="82">
        <f t="shared" si="9"/>
        <v>6</v>
      </c>
    </row>
    <row r="629" spans="1:9" customFormat="1" ht="15" customHeight="1">
      <c r="A629" s="176">
        <v>46531901</v>
      </c>
      <c r="B629" s="177" t="s">
        <v>453</v>
      </c>
      <c r="C629" s="161">
        <v>654383.27</v>
      </c>
      <c r="D629" s="161">
        <v>517923.3</v>
      </c>
      <c r="E629" s="162">
        <v>388934.36</v>
      </c>
      <c r="F629" s="161">
        <v>128988.94</v>
      </c>
      <c r="G629" s="161">
        <v>783372.21</v>
      </c>
      <c r="I629" s="82">
        <f t="shared" si="9"/>
        <v>8</v>
      </c>
    </row>
    <row r="630" spans="1:9" customFormat="1" ht="15" customHeight="1">
      <c r="A630" s="176">
        <v>465319011</v>
      </c>
      <c r="B630" s="177" t="s">
        <v>453</v>
      </c>
      <c r="C630" s="161">
        <v>654383.27</v>
      </c>
      <c r="D630" s="161">
        <v>517923.3</v>
      </c>
      <c r="E630" s="162">
        <v>388934.36</v>
      </c>
      <c r="F630" s="161">
        <v>128988.94</v>
      </c>
      <c r="G630" s="161">
        <v>783372.21</v>
      </c>
      <c r="I630" s="82">
        <f t="shared" si="9"/>
        <v>9</v>
      </c>
    </row>
    <row r="631" spans="1:9" customFormat="1" ht="15" customHeight="1">
      <c r="A631" s="176">
        <v>465319011000001</v>
      </c>
      <c r="B631" s="177" t="s">
        <v>453</v>
      </c>
      <c r="C631" s="161">
        <v>654383.27</v>
      </c>
      <c r="D631" s="161">
        <v>517923.3</v>
      </c>
      <c r="E631" s="162">
        <v>388934.36</v>
      </c>
      <c r="F631" s="161">
        <v>128988.94</v>
      </c>
      <c r="G631" s="161">
        <v>783372.21</v>
      </c>
      <c r="I631" s="82">
        <f t="shared" si="9"/>
        <v>15</v>
      </c>
    </row>
    <row r="632" spans="1:9" customFormat="1" ht="15" customHeight="1">
      <c r="A632" s="176">
        <v>4658</v>
      </c>
      <c r="B632" s="177" t="s">
        <v>455</v>
      </c>
      <c r="C632" s="161">
        <v>85936.91</v>
      </c>
      <c r="D632" s="161">
        <v>64183.85</v>
      </c>
      <c r="E632" s="162">
        <v>3617.09</v>
      </c>
      <c r="F632" s="161">
        <v>60566.76</v>
      </c>
      <c r="G632" s="161">
        <v>146503.67000000001</v>
      </c>
      <c r="I632" s="82">
        <f t="shared" si="9"/>
        <v>4</v>
      </c>
    </row>
    <row r="633" spans="1:9" customFormat="1" ht="15" customHeight="1">
      <c r="A633" s="176">
        <v>46581</v>
      </c>
      <c r="B633" s="177" t="s">
        <v>456</v>
      </c>
      <c r="C633" s="161">
        <v>85936.91</v>
      </c>
      <c r="D633" s="161">
        <v>64183.85</v>
      </c>
      <c r="E633" s="162">
        <v>3617.09</v>
      </c>
      <c r="F633" s="161">
        <v>60566.76</v>
      </c>
      <c r="G633" s="161">
        <v>146503.67000000001</v>
      </c>
      <c r="I633" s="82">
        <f t="shared" si="9"/>
        <v>5</v>
      </c>
    </row>
    <row r="634" spans="1:9" customFormat="1" ht="15" customHeight="1">
      <c r="A634" s="176">
        <v>465819</v>
      </c>
      <c r="B634" s="177" t="s">
        <v>456</v>
      </c>
      <c r="C634" s="161">
        <v>85936.91</v>
      </c>
      <c r="D634" s="161">
        <v>64183.85</v>
      </c>
      <c r="E634" s="162">
        <v>3617.09</v>
      </c>
      <c r="F634" s="161">
        <v>60566.76</v>
      </c>
      <c r="G634" s="161">
        <v>146503.67000000001</v>
      </c>
      <c r="I634" s="82">
        <f t="shared" si="9"/>
        <v>6</v>
      </c>
    </row>
    <row r="635" spans="1:9" customFormat="1" ht="15" customHeight="1">
      <c r="A635" s="176">
        <v>46581901</v>
      </c>
      <c r="B635" s="177" t="s">
        <v>455</v>
      </c>
      <c r="C635" s="161">
        <v>85936.91</v>
      </c>
      <c r="D635" s="161">
        <v>64183.85</v>
      </c>
      <c r="E635" s="162">
        <v>3617.09</v>
      </c>
      <c r="F635" s="161">
        <v>60566.76</v>
      </c>
      <c r="G635" s="161">
        <v>146503.67000000001</v>
      </c>
      <c r="I635" s="82">
        <f t="shared" si="9"/>
        <v>8</v>
      </c>
    </row>
    <row r="636" spans="1:9" customFormat="1" ht="15" customHeight="1">
      <c r="A636" s="176">
        <v>465819019</v>
      </c>
      <c r="B636" s="177" t="s">
        <v>455</v>
      </c>
      <c r="C636" s="161">
        <v>85936.91</v>
      </c>
      <c r="D636" s="161">
        <v>64183.85</v>
      </c>
      <c r="E636" s="162">
        <v>3617.09</v>
      </c>
      <c r="F636" s="161">
        <v>60566.76</v>
      </c>
      <c r="G636" s="161">
        <v>146503.67000000001</v>
      </c>
      <c r="I636" s="82">
        <f t="shared" si="9"/>
        <v>9</v>
      </c>
    </row>
    <row r="637" spans="1:9" customFormat="1" ht="15" customHeight="1">
      <c r="A637" s="176">
        <v>465819019000002</v>
      </c>
      <c r="B637" s="177" t="s">
        <v>457</v>
      </c>
      <c r="C637" s="161">
        <v>85936.91</v>
      </c>
      <c r="D637" s="161">
        <v>64183.85</v>
      </c>
      <c r="E637" s="162">
        <v>3617.09</v>
      </c>
      <c r="F637" s="161">
        <v>60566.76</v>
      </c>
      <c r="G637" s="161">
        <v>146503.67000000001</v>
      </c>
      <c r="I637" s="82">
        <f t="shared" si="9"/>
        <v>15</v>
      </c>
    </row>
    <row r="638" spans="1:9" customFormat="1" ht="15" customHeight="1">
      <c r="A638" s="176">
        <v>468</v>
      </c>
      <c r="B638" s="177" t="s">
        <v>458</v>
      </c>
      <c r="C638" s="161">
        <v>10322835.18</v>
      </c>
      <c r="D638" s="161">
        <v>3014416.17</v>
      </c>
      <c r="E638" s="162">
        <v>2261.89</v>
      </c>
      <c r="F638" s="161">
        <v>3012154.28</v>
      </c>
      <c r="G638" s="161">
        <v>13334989.460000001</v>
      </c>
      <c r="I638" s="82">
        <f t="shared" si="9"/>
        <v>3</v>
      </c>
    </row>
    <row r="639" spans="1:9" customFormat="1" ht="15" customHeight="1">
      <c r="A639" s="176">
        <v>4681</v>
      </c>
      <c r="B639" s="177" t="s">
        <v>458</v>
      </c>
      <c r="C639" s="161">
        <v>10322835.18</v>
      </c>
      <c r="D639" s="161">
        <v>3014416.17</v>
      </c>
      <c r="E639" s="162">
        <v>2261.89</v>
      </c>
      <c r="F639" s="161">
        <v>3012154.28</v>
      </c>
      <c r="G639" s="161">
        <v>13334989.460000001</v>
      </c>
      <c r="I639" s="82">
        <f t="shared" si="9"/>
        <v>4</v>
      </c>
    </row>
    <row r="640" spans="1:9" customFormat="1" ht="15" customHeight="1">
      <c r="A640" s="176">
        <v>46811</v>
      </c>
      <c r="B640" s="177" t="s">
        <v>459</v>
      </c>
      <c r="C640" s="161">
        <v>10322835.18</v>
      </c>
      <c r="D640" s="161">
        <v>3014416.17</v>
      </c>
      <c r="E640" s="162">
        <v>2261.89</v>
      </c>
      <c r="F640" s="161">
        <v>3012154.28</v>
      </c>
      <c r="G640" s="161">
        <v>13334989.460000001</v>
      </c>
      <c r="I640" s="82">
        <f t="shared" si="9"/>
        <v>5</v>
      </c>
    </row>
    <row r="641" spans="1:9" customFormat="1" ht="15" customHeight="1">
      <c r="A641" s="176">
        <v>468119</v>
      </c>
      <c r="B641" s="177" t="s">
        <v>459</v>
      </c>
      <c r="C641" s="161">
        <v>10322835.18</v>
      </c>
      <c r="D641" s="161">
        <v>3014416.17</v>
      </c>
      <c r="E641" s="162">
        <v>2261.89</v>
      </c>
      <c r="F641" s="161">
        <v>3012154.28</v>
      </c>
      <c r="G641" s="161">
        <v>13334989.460000001</v>
      </c>
      <c r="I641" s="82">
        <f t="shared" si="9"/>
        <v>6</v>
      </c>
    </row>
    <row r="642" spans="1:9" customFormat="1" ht="15" customHeight="1">
      <c r="A642" s="176">
        <v>46811901</v>
      </c>
      <c r="B642" s="177" t="s">
        <v>460</v>
      </c>
      <c r="C642" s="161">
        <v>10322835.18</v>
      </c>
      <c r="D642" s="161">
        <v>3014416.17</v>
      </c>
      <c r="E642" s="162">
        <v>2261.89</v>
      </c>
      <c r="F642" s="161">
        <v>3012154.28</v>
      </c>
      <c r="G642" s="161">
        <v>13334989.460000001</v>
      </c>
      <c r="I642" s="82">
        <f t="shared" ref="I642:I700" si="10">LEN(A642)</f>
        <v>8</v>
      </c>
    </row>
    <row r="643" spans="1:9" customFormat="1" ht="15" customHeight="1">
      <c r="A643" s="176">
        <v>468119011</v>
      </c>
      <c r="B643" s="177" t="s">
        <v>461</v>
      </c>
      <c r="C643" s="161">
        <v>6275.28</v>
      </c>
      <c r="D643" s="161">
        <v>1568.82</v>
      </c>
      <c r="E643" s="162">
        <v>0</v>
      </c>
      <c r="F643" s="161">
        <v>1568.82</v>
      </c>
      <c r="G643" s="161">
        <v>7844.1</v>
      </c>
      <c r="I643" s="82">
        <f t="shared" si="10"/>
        <v>9</v>
      </c>
    </row>
    <row r="644" spans="1:9" customFormat="1" ht="15" customHeight="1">
      <c r="A644" s="176">
        <v>468119011000001</v>
      </c>
      <c r="B644" s="177" t="s">
        <v>461</v>
      </c>
      <c r="C644" s="161">
        <v>6275.28</v>
      </c>
      <c r="D644" s="161">
        <v>1568.82</v>
      </c>
      <c r="E644" s="162">
        <v>0</v>
      </c>
      <c r="F644" s="161">
        <v>1568.82</v>
      </c>
      <c r="G644" s="161">
        <v>7844.1</v>
      </c>
      <c r="I644" s="82">
        <f t="shared" si="10"/>
        <v>15</v>
      </c>
    </row>
    <row r="645" spans="1:9" customFormat="1" ht="15" customHeight="1">
      <c r="A645" s="176">
        <v>468119012</v>
      </c>
      <c r="B645" s="177" t="s">
        <v>462</v>
      </c>
      <c r="C645" s="161">
        <v>129794.34</v>
      </c>
      <c r="D645" s="161">
        <v>26673.52</v>
      </c>
      <c r="E645" s="162">
        <v>939.91</v>
      </c>
      <c r="F645" s="161">
        <v>25733.61</v>
      </c>
      <c r="G645" s="161">
        <v>155527.95000000001</v>
      </c>
      <c r="I645" s="82">
        <f t="shared" si="10"/>
        <v>9</v>
      </c>
    </row>
    <row r="646" spans="1:9" customFormat="1" ht="15" customHeight="1">
      <c r="A646" s="176">
        <v>468119012000002</v>
      </c>
      <c r="B646" s="177" t="s">
        <v>463</v>
      </c>
      <c r="C646" s="161">
        <v>129794.34</v>
      </c>
      <c r="D646" s="161">
        <v>26673.52</v>
      </c>
      <c r="E646" s="162">
        <v>939.91</v>
      </c>
      <c r="F646" s="161">
        <v>25733.61</v>
      </c>
      <c r="G646" s="161">
        <v>155527.95000000001</v>
      </c>
      <c r="I646" s="82">
        <f t="shared" si="10"/>
        <v>15</v>
      </c>
    </row>
    <row r="647" spans="1:9" customFormat="1" ht="15" customHeight="1">
      <c r="A647" s="176">
        <v>468119013</v>
      </c>
      <c r="B647" s="177" t="s">
        <v>464</v>
      </c>
      <c r="C647" s="161">
        <v>8471.94</v>
      </c>
      <c r="D647" s="161">
        <v>1267.6099999999999</v>
      </c>
      <c r="E647" s="162">
        <v>0</v>
      </c>
      <c r="F647" s="161">
        <v>1267.6099999999999</v>
      </c>
      <c r="G647" s="161">
        <v>9739.5499999999993</v>
      </c>
      <c r="I647" s="82">
        <f t="shared" si="10"/>
        <v>9</v>
      </c>
    </row>
    <row r="648" spans="1:9" customFormat="1" ht="15" customHeight="1">
      <c r="A648" s="176">
        <v>468119013000002</v>
      </c>
      <c r="B648" s="177" t="s">
        <v>466</v>
      </c>
      <c r="C648" s="161">
        <v>8471.94</v>
      </c>
      <c r="D648" s="161">
        <v>1267.6099999999999</v>
      </c>
      <c r="E648" s="162">
        <v>0</v>
      </c>
      <c r="F648" s="161">
        <v>1267.6099999999999</v>
      </c>
      <c r="G648" s="161">
        <v>9739.5499999999993</v>
      </c>
      <c r="I648" s="82">
        <f t="shared" si="10"/>
        <v>15</v>
      </c>
    </row>
    <row r="649" spans="1:9" customFormat="1" ht="15" customHeight="1">
      <c r="A649" s="176">
        <v>468119019</v>
      </c>
      <c r="B649" s="177" t="s">
        <v>313</v>
      </c>
      <c r="C649" s="161">
        <v>10178293.619999999</v>
      </c>
      <c r="D649" s="161">
        <v>2984906.22</v>
      </c>
      <c r="E649" s="162">
        <v>1321.98</v>
      </c>
      <c r="F649" s="161">
        <v>2983584.24</v>
      </c>
      <c r="G649" s="161">
        <v>13161877.859999999</v>
      </c>
      <c r="I649" s="82">
        <f t="shared" si="10"/>
        <v>9</v>
      </c>
    </row>
    <row r="650" spans="1:9" customFormat="1" ht="15" customHeight="1">
      <c r="A650" s="176">
        <v>468119019000001</v>
      </c>
      <c r="B650" s="177" t="s">
        <v>467</v>
      </c>
      <c r="C650" s="161">
        <v>14386.64</v>
      </c>
      <c r="D650" s="161">
        <v>223.57</v>
      </c>
      <c r="E650" s="162">
        <v>0</v>
      </c>
      <c r="F650" s="161">
        <v>223.57</v>
      </c>
      <c r="G650" s="161">
        <v>14610.21</v>
      </c>
      <c r="I650" s="82">
        <f t="shared" si="10"/>
        <v>15</v>
      </c>
    </row>
    <row r="651" spans="1:9" customFormat="1" ht="15" customHeight="1">
      <c r="A651" s="176">
        <v>468119019000002</v>
      </c>
      <c r="B651" s="177" t="s">
        <v>468</v>
      </c>
      <c r="C651" s="161">
        <v>441.29</v>
      </c>
      <c r="D651" s="161">
        <v>223.57</v>
      </c>
      <c r="E651" s="162">
        <v>223.57</v>
      </c>
      <c r="F651" s="161">
        <v>0</v>
      </c>
      <c r="G651" s="161">
        <v>441.29</v>
      </c>
      <c r="I651" s="82">
        <f t="shared" si="10"/>
        <v>15</v>
      </c>
    </row>
    <row r="652" spans="1:9" customFormat="1" ht="15" customHeight="1">
      <c r="A652" s="176">
        <v>468119019000004</v>
      </c>
      <c r="B652" s="177" t="s">
        <v>469</v>
      </c>
      <c r="C652" s="161">
        <v>5014.29</v>
      </c>
      <c r="D652" s="161">
        <v>2582.96</v>
      </c>
      <c r="E652" s="162">
        <v>0</v>
      </c>
      <c r="F652" s="161">
        <v>2582.96</v>
      </c>
      <c r="G652" s="161">
        <v>7597.25</v>
      </c>
      <c r="I652" s="82">
        <f t="shared" si="10"/>
        <v>15</v>
      </c>
    </row>
    <row r="653" spans="1:9" customFormat="1" ht="15" customHeight="1">
      <c r="A653" s="176">
        <v>468119019000006</v>
      </c>
      <c r="B653" s="177" t="s">
        <v>624</v>
      </c>
      <c r="C653" s="161">
        <v>0</v>
      </c>
      <c r="D653" s="161">
        <v>90</v>
      </c>
      <c r="E653" s="162">
        <v>90</v>
      </c>
      <c r="F653" s="161">
        <v>0</v>
      </c>
      <c r="G653" s="161">
        <v>0</v>
      </c>
      <c r="I653" s="82">
        <f t="shared" si="10"/>
        <v>15</v>
      </c>
    </row>
    <row r="654" spans="1:9" customFormat="1" ht="15" customHeight="1">
      <c r="A654" s="176">
        <v>468119019000007</v>
      </c>
      <c r="B654" s="177" t="s">
        <v>470</v>
      </c>
      <c r="C654" s="161">
        <v>4744.74</v>
      </c>
      <c r="D654" s="161">
        <v>2839.9</v>
      </c>
      <c r="E654" s="162">
        <v>0</v>
      </c>
      <c r="F654" s="161">
        <v>2839.9</v>
      </c>
      <c r="G654" s="161">
        <v>7584.64</v>
      </c>
      <c r="I654" s="82">
        <f t="shared" si="10"/>
        <v>15</v>
      </c>
    </row>
    <row r="655" spans="1:9" customFormat="1" ht="15" customHeight="1">
      <c r="A655" s="176">
        <v>468119019000008</v>
      </c>
      <c r="B655" s="177" t="s">
        <v>471</v>
      </c>
      <c r="C655" s="161">
        <v>36753.550000000003</v>
      </c>
      <c r="D655" s="161">
        <v>5670.69</v>
      </c>
      <c r="E655" s="162">
        <v>152.83000000000001</v>
      </c>
      <c r="F655" s="161">
        <v>5517.86</v>
      </c>
      <c r="G655" s="161">
        <v>42271.41</v>
      </c>
      <c r="I655" s="82">
        <f t="shared" si="10"/>
        <v>15</v>
      </c>
    </row>
    <row r="656" spans="1:9" customFormat="1" ht="15" customHeight="1">
      <c r="A656" s="176">
        <v>468119019000009</v>
      </c>
      <c r="B656" s="177" t="s">
        <v>472</v>
      </c>
      <c r="C656" s="161">
        <v>6738.07</v>
      </c>
      <c r="D656" s="161">
        <v>739.5</v>
      </c>
      <c r="E656" s="162">
        <v>0</v>
      </c>
      <c r="F656" s="161">
        <v>739.5</v>
      </c>
      <c r="G656" s="161">
        <v>7477.57</v>
      </c>
      <c r="I656" s="82">
        <f t="shared" si="10"/>
        <v>15</v>
      </c>
    </row>
    <row r="657" spans="1:9" customFormat="1" ht="15" customHeight="1">
      <c r="A657" s="176">
        <v>468119019000011</v>
      </c>
      <c r="B657" s="177" t="s">
        <v>399</v>
      </c>
      <c r="C657" s="161">
        <v>306.13</v>
      </c>
      <c r="D657" s="161">
        <v>0</v>
      </c>
      <c r="E657" s="162">
        <v>0</v>
      </c>
      <c r="F657" s="161">
        <v>0</v>
      </c>
      <c r="G657" s="161">
        <v>306.13</v>
      </c>
      <c r="I657" s="82">
        <f t="shared" si="10"/>
        <v>15</v>
      </c>
    </row>
    <row r="658" spans="1:9" customFormat="1" ht="15" customHeight="1">
      <c r="A658" s="176">
        <v>468119019000012</v>
      </c>
      <c r="B658" s="177" t="s">
        <v>473</v>
      </c>
      <c r="C658" s="161">
        <v>3147.35</v>
      </c>
      <c r="D658" s="161">
        <v>0</v>
      </c>
      <c r="E658" s="162">
        <v>0</v>
      </c>
      <c r="F658" s="161">
        <v>0</v>
      </c>
      <c r="G658" s="161">
        <v>3147.35</v>
      </c>
      <c r="I658" s="82">
        <f t="shared" si="10"/>
        <v>15</v>
      </c>
    </row>
    <row r="659" spans="1:9" customFormat="1" ht="15" customHeight="1">
      <c r="A659" s="176">
        <v>468119019000013</v>
      </c>
      <c r="B659" s="177" t="s">
        <v>460</v>
      </c>
      <c r="C659" s="161">
        <v>24229.69</v>
      </c>
      <c r="D659" s="161">
        <v>2484.14</v>
      </c>
      <c r="E659" s="162">
        <v>0</v>
      </c>
      <c r="F659" s="161">
        <v>2484.14</v>
      </c>
      <c r="G659" s="161">
        <v>26713.83</v>
      </c>
      <c r="I659" s="82">
        <f t="shared" si="10"/>
        <v>15</v>
      </c>
    </row>
    <row r="660" spans="1:9" customFormat="1" ht="15" customHeight="1">
      <c r="A660" s="176">
        <v>468119019000014</v>
      </c>
      <c r="B660" s="177" t="s">
        <v>474</v>
      </c>
      <c r="C660" s="161">
        <v>3561.56</v>
      </c>
      <c r="D660" s="161">
        <v>1947.26</v>
      </c>
      <c r="E660" s="162">
        <v>855.58</v>
      </c>
      <c r="F660" s="161">
        <v>1091.68</v>
      </c>
      <c r="G660" s="161">
        <v>4653.24</v>
      </c>
      <c r="I660" s="82">
        <f t="shared" si="10"/>
        <v>15</v>
      </c>
    </row>
    <row r="661" spans="1:9" customFormat="1" ht="15" customHeight="1">
      <c r="A661" s="176">
        <v>468119019000022</v>
      </c>
      <c r="B661" s="177" t="s">
        <v>475</v>
      </c>
      <c r="C661" s="161">
        <v>96840.960000000006</v>
      </c>
      <c r="D661" s="161">
        <v>627.36</v>
      </c>
      <c r="E661" s="162">
        <v>0</v>
      </c>
      <c r="F661" s="161">
        <v>627.36</v>
      </c>
      <c r="G661" s="161">
        <v>97468.32</v>
      </c>
      <c r="I661" s="82">
        <f t="shared" si="10"/>
        <v>15</v>
      </c>
    </row>
    <row r="662" spans="1:9" customFormat="1" ht="15" customHeight="1">
      <c r="A662" s="176">
        <v>468119019000023</v>
      </c>
      <c r="B662" s="177" t="s">
        <v>476</v>
      </c>
      <c r="C662" s="161">
        <v>805.85</v>
      </c>
      <c r="D662" s="161">
        <v>173.37</v>
      </c>
      <c r="E662" s="162">
        <v>0</v>
      </c>
      <c r="F662" s="161">
        <v>173.37</v>
      </c>
      <c r="G662" s="161">
        <v>979.22</v>
      </c>
      <c r="I662" s="82">
        <f t="shared" si="10"/>
        <v>15</v>
      </c>
    </row>
    <row r="663" spans="1:9" customFormat="1" ht="15" customHeight="1">
      <c r="A663" s="176">
        <v>468119019000024</v>
      </c>
      <c r="B663" s="177" t="s">
        <v>477</v>
      </c>
      <c r="C663" s="161">
        <v>9981323.5</v>
      </c>
      <c r="D663" s="161">
        <v>2967303.9</v>
      </c>
      <c r="E663" s="162">
        <v>0</v>
      </c>
      <c r="F663" s="161">
        <v>2967303.9</v>
      </c>
      <c r="G663" s="161">
        <v>12948627.4</v>
      </c>
      <c r="I663" s="82">
        <f t="shared" si="10"/>
        <v>15</v>
      </c>
    </row>
    <row r="664" spans="1:9" customFormat="1" ht="15" customHeight="1">
      <c r="A664" s="176">
        <v>6</v>
      </c>
      <c r="B664" s="177" t="s">
        <v>478</v>
      </c>
      <c r="C664" s="161">
        <v>1499988.43</v>
      </c>
      <c r="D664" s="161">
        <v>17530919.02</v>
      </c>
      <c r="E664" s="162">
        <v>22493210.41</v>
      </c>
      <c r="F664" s="161">
        <v>-4962291.3899999997</v>
      </c>
      <c r="G664" s="161">
        <v>-3462302.96</v>
      </c>
      <c r="I664" s="82">
        <f t="shared" si="10"/>
        <v>1</v>
      </c>
    </row>
    <row r="665" spans="1:9" customFormat="1" ht="15" customHeight="1">
      <c r="A665" s="176">
        <v>61</v>
      </c>
      <c r="B665" s="177" t="s">
        <v>479</v>
      </c>
      <c r="C665" s="161">
        <v>-290956.75</v>
      </c>
      <c r="D665" s="161">
        <v>15274138.619999999</v>
      </c>
      <c r="E665" s="162">
        <v>16188704.43</v>
      </c>
      <c r="F665" s="161">
        <v>-914565.81</v>
      </c>
      <c r="G665" s="161">
        <v>-1205522.56</v>
      </c>
      <c r="I665" s="82">
        <f t="shared" si="10"/>
        <v>2</v>
      </c>
    </row>
    <row r="666" spans="1:9" customFormat="1" ht="15" customHeight="1">
      <c r="A666" s="176">
        <v>611</v>
      </c>
      <c r="B666" s="177" t="s">
        <v>480</v>
      </c>
      <c r="C666" s="161">
        <v>-290956.75</v>
      </c>
      <c r="D666" s="161">
        <v>15274138.619999999</v>
      </c>
      <c r="E666" s="162">
        <v>16188704.43</v>
      </c>
      <c r="F666" s="161">
        <v>-914565.81</v>
      </c>
      <c r="G666" s="161">
        <v>-1205522.56</v>
      </c>
      <c r="I666" s="82">
        <f t="shared" si="10"/>
        <v>3</v>
      </c>
    </row>
    <row r="667" spans="1:9" customFormat="1" ht="15" customHeight="1">
      <c r="A667" s="176">
        <v>6111</v>
      </c>
      <c r="B667" s="177" t="s">
        <v>69</v>
      </c>
      <c r="C667" s="161">
        <v>574145.68000000005</v>
      </c>
      <c r="D667" s="161">
        <v>84430.85</v>
      </c>
      <c r="E667" s="162">
        <v>0</v>
      </c>
      <c r="F667" s="161">
        <v>84430.85</v>
      </c>
      <c r="G667" s="161">
        <v>658576.53</v>
      </c>
      <c r="I667" s="82">
        <f t="shared" si="10"/>
        <v>4</v>
      </c>
    </row>
    <row r="668" spans="1:9" customFormat="1" ht="15" customHeight="1">
      <c r="A668" s="176">
        <v>61111</v>
      </c>
      <c r="B668" s="177" t="s">
        <v>481</v>
      </c>
      <c r="C668" s="161">
        <v>574145.68000000005</v>
      </c>
      <c r="D668" s="161">
        <v>84430.85</v>
      </c>
      <c r="E668" s="162">
        <v>0</v>
      </c>
      <c r="F668" s="161">
        <v>84430.85</v>
      </c>
      <c r="G668" s="161">
        <v>658576.53</v>
      </c>
      <c r="I668" s="82">
        <f t="shared" si="10"/>
        <v>5</v>
      </c>
    </row>
    <row r="669" spans="1:9" customFormat="1" ht="15" customHeight="1">
      <c r="A669" s="176">
        <v>611119</v>
      </c>
      <c r="B669" s="177" t="s">
        <v>481</v>
      </c>
      <c r="C669" s="161">
        <v>574145.68000000005</v>
      </c>
      <c r="D669" s="161">
        <v>84430.85</v>
      </c>
      <c r="E669" s="162">
        <v>0</v>
      </c>
      <c r="F669" s="161">
        <v>84430.85</v>
      </c>
      <c r="G669" s="161">
        <v>658576.53</v>
      </c>
      <c r="I669" s="82">
        <f t="shared" si="10"/>
        <v>6</v>
      </c>
    </row>
    <row r="670" spans="1:9" customFormat="1" ht="15" customHeight="1">
      <c r="A670" s="176">
        <v>61111901</v>
      </c>
      <c r="B670" s="177" t="s">
        <v>69</v>
      </c>
      <c r="C670" s="161">
        <v>574145.68000000005</v>
      </c>
      <c r="D670" s="161">
        <v>84430.85</v>
      </c>
      <c r="E670" s="162">
        <v>0</v>
      </c>
      <c r="F670" s="161">
        <v>84430.85</v>
      </c>
      <c r="G670" s="161">
        <v>658576.53</v>
      </c>
      <c r="I670" s="82">
        <f t="shared" si="10"/>
        <v>8</v>
      </c>
    </row>
    <row r="671" spans="1:9" customFormat="1" ht="15" customHeight="1">
      <c r="A671" s="176">
        <v>611119011</v>
      </c>
      <c r="B671" s="177" t="s">
        <v>482</v>
      </c>
      <c r="C671" s="161">
        <v>574145.68000000005</v>
      </c>
      <c r="D671" s="161">
        <v>84430.85</v>
      </c>
      <c r="E671" s="162">
        <v>0</v>
      </c>
      <c r="F671" s="161">
        <v>84430.85</v>
      </c>
      <c r="G671" s="161">
        <v>658576.53</v>
      </c>
      <c r="I671" s="82">
        <f t="shared" si="10"/>
        <v>9</v>
      </c>
    </row>
    <row r="672" spans="1:9" customFormat="1" ht="15" customHeight="1">
      <c r="A672" s="176">
        <v>611119011000001</v>
      </c>
      <c r="B672" s="177" t="s">
        <v>482</v>
      </c>
      <c r="C672" s="161">
        <v>574145.68000000005</v>
      </c>
      <c r="D672" s="161">
        <v>84430.85</v>
      </c>
      <c r="E672" s="162">
        <v>0</v>
      </c>
      <c r="F672" s="161">
        <v>84430.85</v>
      </c>
      <c r="G672" s="161">
        <v>658576.53</v>
      </c>
      <c r="I672" s="82">
        <f t="shared" si="10"/>
        <v>15</v>
      </c>
    </row>
    <row r="673" spans="1:9" customFormat="1" ht="15" customHeight="1">
      <c r="A673" s="176">
        <v>6112</v>
      </c>
      <c r="B673" s="177" t="s">
        <v>483</v>
      </c>
      <c r="C673" s="161">
        <v>215463.57</v>
      </c>
      <c r="D673" s="161">
        <v>31880.23</v>
      </c>
      <c r="E673" s="162">
        <v>0</v>
      </c>
      <c r="F673" s="161">
        <v>31880.23</v>
      </c>
      <c r="G673" s="161">
        <v>247343.8</v>
      </c>
      <c r="I673" s="82">
        <f t="shared" si="10"/>
        <v>4</v>
      </c>
    </row>
    <row r="674" spans="1:9" customFormat="1" ht="15" customHeight="1">
      <c r="A674" s="176">
        <v>61121</v>
      </c>
      <c r="B674" s="177" t="s">
        <v>484</v>
      </c>
      <c r="C674" s="161">
        <v>215463.57</v>
      </c>
      <c r="D674" s="161">
        <v>31880.23</v>
      </c>
      <c r="E674" s="162">
        <v>0</v>
      </c>
      <c r="F674" s="161">
        <v>31880.23</v>
      </c>
      <c r="G674" s="161">
        <v>247343.8</v>
      </c>
      <c r="I674" s="82">
        <f t="shared" si="10"/>
        <v>5</v>
      </c>
    </row>
    <row r="675" spans="1:9" customFormat="1" ht="15" customHeight="1">
      <c r="A675" s="176">
        <v>611219</v>
      </c>
      <c r="B675" s="177" t="s">
        <v>484</v>
      </c>
      <c r="C675" s="161">
        <v>215463.57</v>
      </c>
      <c r="D675" s="161">
        <v>31880.23</v>
      </c>
      <c r="E675" s="162">
        <v>0</v>
      </c>
      <c r="F675" s="161">
        <v>31880.23</v>
      </c>
      <c r="G675" s="161">
        <v>247343.8</v>
      </c>
      <c r="I675" s="82">
        <f t="shared" si="10"/>
        <v>6</v>
      </c>
    </row>
    <row r="676" spans="1:9" customFormat="1" ht="15" customHeight="1">
      <c r="A676" s="176">
        <v>61121901</v>
      </c>
      <c r="B676" s="177" t="s">
        <v>483</v>
      </c>
      <c r="C676" s="161">
        <v>215463.57</v>
      </c>
      <c r="D676" s="161">
        <v>31880.23</v>
      </c>
      <c r="E676" s="162">
        <v>0</v>
      </c>
      <c r="F676" s="161">
        <v>31880.23</v>
      </c>
      <c r="G676" s="161">
        <v>247343.8</v>
      </c>
      <c r="I676" s="82">
        <f t="shared" si="10"/>
        <v>8</v>
      </c>
    </row>
    <row r="677" spans="1:9" customFormat="1" ht="15" customHeight="1">
      <c r="A677" s="176">
        <v>611219011</v>
      </c>
      <c r="B677" s="177" t="s">
        <v>113</v>
      </c>
      <c r="C677" s="161">
        <v>215463.57</v>
      </c>
      <c r="D677" s="161">
        <v>31880.23</v>
      </c>
      <c r="E677" s="162">
        <v>0</v>
      </c>
      <c r="F677" s="161">
        <v>31880.23</v>
      </c>
      <c r="G677" s="161">
        <v>247343.8</v>
      </c>
      <c r="I677" s="82">
        <f t="shared" si="10"/>
        <v>9</v>
      </c>
    </row>
    <row r="678" spans="1:9" customFormat="1" ht="15" customHeight="1">
      <c r="A678" s="176">
        <v>611219011000001</v>
      </c>
      <c r="B678" s="177" t="s">
        <v>113</v>
      </c>
      <c r="C678" s="161">
        <v>215463.57</v>
      </c>
      <c r="D678" s="161">
        <v>31880.23</v>
      </c>
      <c r="E678" s="162">
        <v>0</v>
      </c>
      <c r="F678" s="161">
        <v>31880.23</v>
      </c>
      <c r="G678" s="161">
        <v>247343.8</v>
      </c>
      <c r="I678" s="82">
        <f t="shared" si="10"/>
        <v>15</v>
      </c>
    </row>
    <row r="679" spans="1:9" customFormat="1" ht="15" customHeight="1">
      <c r="A679" s="176">
        <v>6119</v>
      </c>
      <c r="B679" s="177" t="s">
        <v>485</v>
      </c>
      <c r="C679" s="161">
        <v>-1080566</v>
      </c>
      <c r="D679" s="161">
        <v>15157827.539999999</v>
      </c>
      <c r="E679" s="162">
        <v>16188704.43</v>
      </c>
      <c r="F679" s="161">
        <v>-1030876.89</v>
      </c>
      <c r="G679" s="161">
        <v>-2111442.89</v>
      </c>
      <c r="I679" s="82">
        <f t="shared" si="10"/>
        <v>4</v>
      </c>
    </row>
    <row r="680" spans="1:9" customFormat="1" ht="15" customHeight="1">
      <c r="A680" s="176">
        <v>61191</v>
      </c>
      <c r="B680" s="177" t="s">
        <v>486</v>
      </c>
      <c r="C680" s="161">
        <v>-1080566</v>
      </c>
      <c r="D680" s="161">
        <v>15157827.539999999</v>
      </c>
      <c r="E680" s="162">
        <v>16188704.43</v>
      </c>
      <c r="F680" s="161">
        <v>-1030876.89</v>
      </c>
      <c r="G680" s="161">
        <v>-2111442.89</v>
      </c>
      <c r="I680" s="82">
        <f t="shared" si="10"/>
        <v>5</v>
      </c>
    </row>
    <row r="681" spans="1:9" customFormat="1" ht="15" customHeight="1">
      <c r="A681" s="176">
        <v>611919</v>
      </c>
      <c r="B681" s="177" t="s">
        <v>486</v>
      </c>
      <c r="C681" s="161">
        <v>-1080566</v>
      </c>
      <c r="D681" s="161">
        <v>15157827.539999999</v>
      </c>
      <c r="E681" s="162">
        <v>16188704.43</v>
      </c>
      <c r="F681" s="161">
        <v>-1030876.89</v>
      </c>
      <c r="G681" s="161">
        <v>-2111442.89</v>
      </c>
      <c r="I681" s="82">
        <f t="shared" si="10"/>
        <v>6</v>
      </c>
    </row>
    <row r="682" spans="1:9" customFormat="1" ht="15" customHeight="1">
      <c r="A682" s="176">
        <v>61191901</v>
      </c>
      <c r="B682" s="177" t="s">
        <v>485</v>
      </c>
      <c r="C682" s="161">
        <v>-1080566</v>
      </c>
      <c r="D682" s="161">
        <v>15157827.539999999</v>
      </c>
      <c r="E682" s="162">
        <v>16188704.43</v>
      </c>
      <c r="F682" s="161">
        <v>-1030876.89</v>
      </c>
      <c r="G682" s="161">
        <v>-2111442.89</v>
      </c>
      <c r="I682" s="82">
        <f t="shared" si="10"/>
        <v>8</v>
      </c>
    </row>
    <row r="683" spans="1:9" customFormat="1" ht="15" customHeight="1">
      <c r="A683" s="176">
        <v>611919011</v>
      </c>
      <c r="B683" s="177" t="s">
        <v>485</v>
      </c>
      <c r="C683" s="161">
        <v>-1080566</v>
      </c>
      <c r="D683" s="161">
        <v>15157827.539999999</v>
      </c>
      <c r="E683" s="162">
        <v>16188704.43</v>
      </c>
      <c r="F683" s="161">
        <v>-1030876.89</v>
      </c>
      <c r="G683" s="161">
        <v>-2111442.89</v>
      </c>
      <c r="I683" s="82">
        <f t="shared" si="10"/>
        <v>9</v>
      </c>
    </row>
    <row r="684" spans="1:9" customFormat="1" ht="15" customHeight="1">
      <c r="A684" s="176">
        <v>611919011000001</v>
      </c>
      <c r="B684" s="177" t="s">
        <v>112</v>
      </c>
      <c r="C684" s="161">
        <v>256504.26</v>
      </c>
      <c r="D684" s="161">
        <v>5483473.6500000004</v>
      </c>
      <c r="E684" s="162">
        <v>5445521</v>
      </c>
      <c r="F684" s="161">
        <v>37952.65</v>
      </c>
      <c r="G684" s="161">
        <v>294456.90999999997</v>
      </c>
      <c r="H684" s="14">
        <f>G684/1000</f>
        <v>294.45690999999999</v>
      </c>
      <c r="I684" s="82">
        <f t="shared" si="10"/>
        <v>15</v>
      </c>
    </row>
    <row r="685" spans="1:9" customFormat="1" ht="15" customHeight="1">
      <c r="A685" s="176">
        <v>611919011000002</v>
      </c>
      <c r="B685" s="177" t="s">
        <v>114</v>
      </c>
      <c r="C685" s="161">
        <v>92341.53</v>
      </c>
      <c r="D685" s="161">
        <v>1974050.52</v>
      </c>
      <c r="E685" s="162">
        <v>1960387.56</v>
      </c>
      <c r="F685" s="161">
        <v>13662.96</v>
      </c>
      <c r="G685" s="161">
        <v>106004.49</v>
      </c>
      <c r="I685" s="82">
        <f t="shared" si="10"/>
        <v>15</v>
      </c>
    </row>
    <row r="686" spans="1:9" customFormat="1" ht="15" customHeight="1">
      <c r="A686" s="176">
        <v>611919011000003</v>
      </c>
      <c r="B686" s="177" t="s">
        <v>107</v>
      </c>
      <c r="C686" s="161">
        <v>-1051038.08</v>
      </c>
      <c r="D686" s="161">
        <v>5661987.7699999996</v>
      </c>
      <c r="E686" s="162">
        <v>6457938.1399999997</v>
      </c>
      <c r="F686" s="161">
        <v>-795950.37</v>
      </c>
      <c r="G686" s="161">
        <v>-1846988.45</v>
      </c>
      <c r="I686" s="82">
        <f t="shared" si="10"/>
        <v>15</v>
      </c>
    </row>
    <row r="687" spans="1:9" customFormat="1" ht="15" customHeight="1">
      <c r="A687" s="176">
        <v>611919011000004</v>
      </c>
      <c r="B687" s="177" t="s">
        <v>109</v>
      </c>
      <c r="C687" s="161">
        <v>-378373.71</v>
      </c>
      <c r="D687" s="161">
        <v>2038315.6</v>
      </c>
      <c r="E687" s="162">
        <v>2324857.73</v>
      </c>
      <c r="F687" s="161">
        <v>-286542.13</v>
      </c>
      <c r="G687" s="161">
        <v>-664915.84</v>
      </c>
      <c r="I687" s="82">
        <f t="shared" si="10"/>
        <v>15</v>
      </c>
    </row>
    <row r="688" spans="1:9" customFormat="1" ht="15" customHeight="1">
      <c r="A688" s="176">
        <v>69</v>
      </c>
      <c r="B688" s="177" t="s">
        <v>487</v>
      </c>
      <c r="C688" s="161">
        <v>1790945.18</v>
      </c>
      <c r="D688" s="161">
        <v>2256780.4</v>
      </c>
      <c r="E688" s="162">
        <v>6304505.9800000004</v>
      </c>
      <c r="F688" s="161">
        <v>-4047725.58</v>
      </c>
      <c r="G688" s="161">
        <v>-2256780.4</v>
      </c>
      <c r="I688" s="82">
        <f t="shared" si="10"/>
        <v>2</v>
      </c>
    </row>
    <row r="689" spans="1:9" customFormat="1" ht="15" customHeight="1">
      <c r="A689" s="176">
        <v>691</v>
      </c>
      <c r="B689" s="177" t="s">
        <v>488</v>
      </c>
      <c r="C689" s="161">
        <v>1790945.18</v>
      </c>
      <c r="D689" s="161">
        <v>2256780.4</v>
      </c>
      <c r="E689" s="162">
        <v>6304505.9800000004</v>
      </c>
      <c r="F689" s="161">
        <v>-4047725.58</v>
      </c>
      <c r="G689" s="161">
        <v>-2256780.4</v>
      </c>
      <c r="I689" s="82">
        <f t="shared" si="10"/>
        <v>3</v>
      </c>
    </row>
    <row r="690" spans="1:9" customFormat="1" ht="15" customHeight="1">
      <c r="A690" s="176">
        <v>6911</v>
      </c>
      <c r="B690" s="177" t="s">
        <v>488</v>
      </c>
      <c r="C690" s="161">
        <v>1790945.18</v>
      </c>
      <c r="D690" s="161">
        <v>2256780.4</v>
      </c>
      <c r="E690" s="162">
        <v>6304505.9800000004</v>
      </c>
      <c r="F690" s="161">
        <v>-4047725.58</v>
      </c>
      <c r="G690" s="161">
        <v>-2256780.4</v>
      </c>
      <c r="I690" s="82">
        <f t="shared" si="10"/>
        <v>4</v>
      </c>
    </row>
    <row r="691" spans="1:9" customFormat="1" ht="15" customHeight="1">
      <c r="A691" s="176">
        <v>69111</v>
      </c>
      <c r="B691" s="177" t="s">
        <v>489</v>
      </c>
      <c r="C691" s="161">
        <v>1790945.18</v>
      </c>
      <c r="D691" s="161">
        <v>2256780.4</v>
      </c>
      <c r="E691" s="162">
        <v>6304505.9800000004</v>
      </c>
      <c r="F691" s="161">
        <v>-4047725.58</v>
      </c>
      <c r="G691" s="161">
        <v>-2256780.4</v>
      </c>
      <c r="I691" s="82">
        <f t="shared" si="10"/>
        <v>5</v>
      </c>
    </row>
    <row r="692" spans="1:9" customFormat="1" ht="15" customHeight="1">
      <c r="A692" s="176">
        <v>691119</v>
      </c>
      <c r="B692" s="177" t="s">
        <v>489</v>
      </c>
      <c r="C692" s="161">
        <v>1790945.18</v>
      </c>
      <c r="D692" s="161">
        <v>2256780.4</v>
      </c>
      <c r="E692" s="162">
        <v>6304505.9800000004</v>
      </c>
      <c r="F692" s="161">
        <v>-4047725.58</v>
      </c>
      <c r="G692" s="161">
        <v>-2256780.4</v>
      </c>
      <c r="I692" s="82">
        <f t="shared" si="10"/>
        <v>6</v>
      </c>
    </row>
    <row r="693" spans="1:9" customFormat="1" ht="15" customHeight="1">
      <c r="A693" s="176">
        <v>69111901</v>
      </c>
      <c r="B693" s="177" t="s">
        <v>488</v>
      </c>
      <c r="C693" s="161">
        <v>1790945.18</v>
      </c>
      <c r="D693" s="161">
        <v>2256780.4</v>
      </c>
      <c r="E693" s="162">
        <v>6304505.9800000004</v>
      </c>
      <c r="F693" s="161">
        <v>-4047725.58</v>
      </c>
      <c r="G693" s="161">
        <v>-2256780.4</v>
      </c>
      <c r="I693" s="82">
        <f t="shared" si="10"/>
        <v>8</v>
      </c>
    </row>
    <row r="694" spans="1:9" customFormat="1" ht="15" customHeight="1">
      <c r="A694" s="176">
        <v>691119011</v>
      </c>
      <c r="B694" s="177" t="s">
        <v>488</v>
      </c>
      <c r="C694" s="161">
        <v>1790945.18</v>
      </c>
      <c r="D694" s="161">
        <v>2256780.4</v>
      </c>
      <c r="E694" s="162">
        <v>6304505.9800000004</v>
      </c>
      <c r="F694" s="161">
        <v>-4047725.58</v>
      </c>
      <c r="G694" s="161">
        <v>-2256780.4</v>
      </c>
      <c r="I694" s="82">
        <f t="shared" si="10"/>
        <v>9</v>
      </c>
    </row>
    <row r="695" spans="1:9" customFormat="1" ht="15" customHeight="1">
      <c r="A695" s="176">
        <v>691119011000001</v>
      </c>
      <c r="B695" s="177" t="s">
        <v>488</v>
      </c>
      <c r="C695" s="161">
        <v>1790945.18</v>
      </c>
      <c r="D695" s="161">
        <v>2256780.4</v>
      </c>
      <c r="E695" s="162">
        <v>6304505.9800000004</v>
      </c>
      <c r="F695" s="161">
        <v>-4047725.58</v>
      </c>
      <c r="G695" s="161">
        <v>-2256780.4</v>
      </c>
      <c r="I695" s="82">
        <f t="shared" si="10"/>
        <v>15</v>
      </c>
    </row>
    <row r="696" spans="1:9" customFormat="1" ht="15" customHeight="1">
      <c r="A696" s="21"/>
      <c r="C696" s="22"/>
      <c r="D696" s="22"/>
      <c r="E696" s="22"/>
      <c r="F696" s="22"/>
      <c r="G696" s="22"/>
      <c r="I696" s="82">
        <f t="shared" si="10"/>
        <v>0</v>
      </c>
    </row>
    <row r="697" spans="1:9" customFormat="1" ht="15" customHeight="1">
      <c r="A697" s="21"/>
      <c r="C697" s="22"/>
      <c r="D697" s="22"/>
      <c r="E697" s="22"/>
      <c r="F697" s="22"/>
      <c r="G697" s="22"/>
      <c r="I697" s="82">
        <f t="shared" si="10"/>
        <v>0</v>
      </c>
    </row>
    <row r="698" spans="1:9" customFormat="1" ht="15" customHeight="1">
      <c r="A698" s="21"/>
      <c r="C698" s="22"/>
      <c r="D698" s="22"/>
      <c r="E698" s="22"/>
      <c r="F698" s="22"/>
      <c r="G698" s="22"/>
      <c r="I698" s="82">
        <f t="shared" si="10"/>
        <v>0</v>
      </c>
    </row>
    <row r="699" spans="1:9" customFormat="1" ht="15" customHeight="1">
      <c r="A699" s="21"/>
      <c r="C699" s="22"/>
      <c r="D699" s="22"/>
      <c r="E699" s="22"/>
      <c r="F699" s="22"/>
      <c r="G699" s="22"/>
      <c r="I699" s="82">
        <f t="shared" si="10"/>
        <v>0</v>
      </c>
    </row>
    <row r="700" spans="1:9" customFormat="1" ht="15" customHeight="1">
      <c r="A700" s="21"/>
      <c r="C700" s="22"/>
      <c r="D700" s="22"/>
      <c r="E700" s="22"/>
      <c r="F700" s="22"/>
      <c r="G700" s="22"/>
      <c r="I700" s="82">
        <f t="shared" si="10"/>
        <v>0</v>
      </c>
    </row>
    <row r="701" spans="1:9" customFormat="1" ht="15" customHeight="1">
      <c r="A701" s="21"/>
      <c r="C701" s="22"/>
      <c r="D701" s="22"/>
      <c r="E701" s="22"/>
      <c r="F701" s="22"/>
      <c r="G701" s="22"/>
    </row>
    <row r="702" spans="1:9" customFormat="1" ht="15" customHeight="1">
      <c r="A702" s="21"/>
      <c r="C702" s="22"/>
      <c r="D702" s="22"/>
      <c r="E702" s="22"/>
      <c r="F702" s="22"/>
      <c r="G702" s="22"/>
    </row>
    <row r="703" spans="1:9" customFormat="1" ht="15" customHeight="1">
      <c r="A703" s="21"/>
      <c r="C703" s="22"/>
      <c r="D703" s="22"/>
      <c r="E703" s="22"/>
      <c r="F703" s="22"/>
      <c r="G703" s="22"/>
    </row>
    <row r="704" spans="1:9" customFormat="1" ht="15" customHeight="1">
      <c r="A704" s="21"/>
      <c r="C704" s="22"/>
      <c r="D704" s="22"/>
      <c r="E704" s="22"/>
      <c r="F704" s="22"/>
      <c r="G704" s="22"/>
    </row>
    <row r="705" spans="1:7" customFormat="1" ht="15" customHeight="1">
      <c r="A705" s="21"/>
      <c r="C705" s="22"/>
      <c r="D705" s="22"/>
      <c r="E705" s="22"/>
      <c r="F705" s="22"/>
      <c r="G705" s="22"/>
    </row>
    <row r="706" spans="1:7" customFormat="1" ht="15" customHeight="1">
      <c r="A706" s="21"/>
      <c r="C706" s="22"/>
      <c r="D706" s="22"/>
      <c r="E706" s="22"/>
      <c r="F706" s="22"/>
      <c r="G706" s="22"/>
    </row>
    <row r="707" spans="1:7" customFormat="1" ht="15" customHeight="1">
      <c r="A707" s="21"/>
      <c r="C707" s="22"/>
      <c r="D707" s="22"/>
      <c r="E707" s="22"/>
      <c r="F707" s="22"/>
      <c r="G707" s="22"/>
    </row>
    <row r="708" spans="1:7" customFormat="1" ht="15" customHeight="1">
      <c r="A708" s="21"/>
      <c r="C708" s="22"/>
      <c r="D708" s="22"/>
      <c r="E708" s="22"/>
      <c r="F708" s="22"/>
      <c r="G708" s="22"/>
    </row>
    <row r="709" spans="1:7" customFormat="1" ht="15" customHeight="1">
      <c r="A709" s="21"/>
      <c r="C709" s="22"/>
      <c r="D709" s="22"/>
      <c r="E709" s="22"/>
      <c r="F709" s="22"/>
      <c r="G709" s="22"/>
    </row>
    <row r="710" spans="1:7" customFormat="1" ht="15" customHeight="1">
      <c r="A710" s="21"/>
      <c r="C710" s="22"/>
      <c r="D710" s="22"/>
      <c r="E710" s="22"/>
      <c r="F710" s="22"/>
      <c r="G710" s="22"/>
    </row>
    <row r="711" spans="1:7" customFormat="1" ht="15" customHeight="1">
      <c r="A711" s="21"/>
      <c r="C711" s="22"/>
      <c r="D711" s="22"/>
      <c r="E711" s="22"/>
      <c r="F711" s="22"/>
      <c r="G711" s="22"/>
    </row>
    <row r="712" spans="1:7" customFormat="1" ht="15" customHeight="1">
      <c r="A712" s="21"/>
      <c r="C712" s="22"/>
      <c r="D712" s="22"/>
      <c r="E712" s="22"/>
      <c r="F712" s="22"/>
      <c r="G712" s="22"/>
    </row>
    <row r="713" spans="1:7" customFormat="1" ht="15" customHeight="1">
      <c r="A713" s="21"/>
      <c r="C713" s="22"/>
      <c r="D713" s="22"/>
      <c r="E713" s="22"/>
      <c r="F713" s="22"/>
      <c r="G713" s="22"/>
    </row>
    <row r="714" spans="1:7" customFormat="1" ht="15" customHeight="1">
      <c r="A714" s="21"/>
      <c r="C714" s="22"/>
      <c r="D714" s="22"/>
      <c r="E714" s="22"/>
      <c r="F714" s="22"/>
      <c r="G714" s="22"/>
    </row>
    <row r="715" spans="1:7" customFormat="1" ht="15" customHeight="1">
      <c r="A715" s="21"/>
      <c r="C715" s="22"/>
      <c r="D715" s="22"/>
      <c r="E715" s="22"/>
      <c r="F715" s="22"/>
      <c r="G715" s="22"/>
    </row>
    <row r="716" spans="1:7" customFormat="1" ht="15" customHeight="1">
      <c r="A716" s="21"/>
      <c r="C716" s="22"/>
      <c r="D716" s="22"/>
      <c r="E716" s="22"/>
      <c r="F716" s="22"/>
      <c r="G716" s="22"/>
    </row>
    <row r="717" spans="1:7" customFormat="1" ht="15" customHeight="1">
      <c r="A717" s="21"/>
      <c r="C717" s="22"/>
      <c r="D717" s="22"/>
      <c r="E717" s="22"/>
      <c r="F717" s="22"/>
      <c r="G717" s="22"/>
    </row>
    <row r="718" spans="1:7" customFormat="1" ht="15" customHeight="1">
      <c r="A718" s="21"/>
      <c r="C718" s="22"/>
      <c r="D718" s="22"/>
      <c r="E718" s="22"/>
      <c r="F718" s="22"/>
      <c r="G718" s="22"/>
    </row>
    <row r="719" spans="1:7" customFormat="1" ht="15" customHeight="1">
      <c r="A719" s="21"/>
      <c r="C719" s="22"/>
      <c r="D719" s="22"/>
      <c r="E719" s="22"/>
      <c r="F719" s="22"/>
      <c r="G719" s="22"/>
    </row>
    <row r="720" spans="1:7" customFormat="1" ht="15" customHeight="1">
      <c r="A720" s="21"/>
      <c r="C720" s="22"/>
      <c r="D720" s="22"/>
      <c r="E720" s="22"/>
      <c r="F720" s="22"/>
      <c r="G720" s="22"/>
    </row>
    <row r="721" spans="1:7" customFormat="1" ht="15" customHeight="1">
      <c r="A721" s="21"/>
      <c r="C721" s="22"/>
      <c r="D721" s="22"/>
      <c r="E721" s="22"/>
      <c r="F721" s="22"/>
      <c r="G721" s="22"/>
    </row>
    <row r="722" spans="1:7" customFormat="1" ht="15" customHeight="1">
      <c r="A722" s="21"/>
      <c r="C722" s="22"/>
      <c r="D722" s="22"/>
      <c r="E722" s="22"/>
      <c r="F722" s="22"/>
      <c r="G722" s="22"/>
    </row>
    <row r="723" spans="1:7" customFormat="1" ht="15" customHeight="1">
      <c r="A723" s="21"/>
      <c r="C723" s="22"/>
      <c r="D723" s="22"/>
      <c r="E723" s="22"/>
      <c r="F723" s="22"/>
      <c r="G723" s="22"/>
    </row>
    <row r="724" spans="1:7" customFormat="1" ht="15" customHeight="1">
      <c r="A724" s="21"/>
      <c r="C724" s="22"/>
      <c r="D724" s="22"/>
      <c r="E724" s="22"/>
      <c r="F724" s="22"/>
      <c r="G724" s="22"/>
    </row>
    <row r="725" spans="1:7" customFormat="1" ht="15" customHeight="1">
      <c r="A725" s="21"/>
      <c r="C725" s="22"/>
      <c r="D725" s="22"/>
      <c r="E725" s="22"/>
      <c r="F725" s="22"/>
      <c r="G725" s="22"/>
    </row>
    <row r="726" spans="1:7" customFormat="1" ht="15" customHeight="1">
      <c r="A726" s="21"/>
      <c r="C726" s="22"/>
      <c r="D726" s="22"/>
      <c r="E726" s="22"/>
      <c r="F726" s="22"/>
      <c r="G726" s="22"/>
    </row>
    <row r="727" spans="1:7" customFormat="1" ht="15" customHeight="1">
      <c r="A727" s="21"/>
      <c r="C727" s="22"/>
      <c r="D727" s="22"/>
      <c r="E727" s="22"/>
      <c r="F727" s="22"/>
      <c r="G727" s="22"/>
    </row>
    <row r="728" spans="1:7" customFormat="1" ht="15" customHeight="1">
      <c r="A728" s="21"/>
      <c r="C728" s="22"/>
      <c r="D728" s="22"/>
      <c r="E728" s="22"/>
      <c r="F728" s="22"/>
      <c r="G728" s="22"/>
    </row>
    <row r="729" spans="1:7" customFormat="1" ht="15" customHeight="1">
      <c r="A729" s="21"/>
      <c r="C729" s="22"/>
      <c r="D729" s="22"/>
      <c r="E729" s="22"/>
      <c r="F729" s="22"/>
      <c r="G729" s="22"/>
    </row>
    <row r="730" spans="1:7" customFormat="1" ht="15" customHeight="1">
      <c r="A730" s="21"/>
      <c r="C730" s="22"/>
      <c r="D730" s="22"/>
      <c r="E730" s="22"/>
      <c r="F730" s="22"/>
      <c r="G730" s="22"/>
    </row>
    <row r="731" spans="1:7" customFormat="1" ht="15" customHeight="1">
      <c r="A731" s="21"/>
      <c r="C731" s="22"/>
      <c r="D731" s="22"/>
      <c r="E731" s="22"/>
      <c r="F731" s="22"/>
      <c r="G731" s="22"/>
    </row>
    <row r="732" spans="1:7" customFormat="1" ht="15" customHeight="1">
      <c r="A732" s="21"/>
      <c r="C732" s="22"/>
      <c r="D732" s="22"/>
      <c r="E732" s="22"/>
      <c r="F732" s="22"/>
      <c r="G732" s="22"/>
    </row>
    <row r="733" spans="1:7" customFormat="1" ht="15" customHeight="1">
      <c r="A733" s="21"/>
      <c r="C733" s="22"/>
      <c r="D733" s="22"/>
      <c r="E733" s="22"/>
      <c r="F733" s="22"/>
      <c r="G733" s="22"/>
    </row>
    <row r="734" spans="1:7" customFormat="1" ht="15" customHeight="1">
      <c r="A734" s="21"/>
      <c r="C734" s="22"/>
      <c r="D734" s="22"/>
      <c r="E734" s="22"/>
      <c r="F734" s="22"/>
      <c r="G734" s="22"/>
    </row>
    <row r="735" spans="1:7" customFormat="1" ht="15" customHeight="1">
      <c r="A735" s="21"/>
      <c r="C735" s="22"/>
      <c r="D735" s="22"/>
      <c r="E735" s="22"/>
      <c r="F735" s="22"/>
      <c r="G735" s="22"/>
    </row>
    <row r="736" spans="1:7" customFormat="1" ht="15" customHeight="1">
      <c r="A736" s="21"/>
      <c r="C736" s="22"/>
      <c r="D736" s="22"/>
      <c r="E736" s="22"/>
      <c r="F736" s="22"/>
      <c r="G736" s="22"/>
    </row>
    <row r="737" spans="1:7" customFormat="1" ht="15" customHeight="1">
      <c r="A737" s="21"/>
      <c r="C737" s="22"/>
      <c r="D737" s="22"/>
      <c r="E737" s="22"/>
      <c r="F737" s="22"/>
      <c r="G737" s="22"/>
    </row>
    <row r="738" spans="1:7" customFormat="1" ht="15" customHeight="1">
      <c r="A738" s="21"/>
      <c r="C738" s="22"/>
      <c r="D738" s="22"/>
      <c r="E738" s="22"/>
      <c r="F738" s="22"/>
      <c r="G738" s="22"/>
    </row>
    <row r="739" spans="1:7" customFormat="1" ht="15" customHeight="1">
      <c r="A739" s="21"/>
      <c r="C739" s="22"/>
      <c r="D739" s="22"/>
      <c r="E739" s="22"/>
      <c r="F739" s="22"/>
      <c r="G739" s="22"/>
    </row>
    <row r="740" spans="1:7" customFormat="1" ht="15" customHeight="1">
      <c r="A740" s="21"/>
      <c r="C740" s="22"/>
      <c r="D740" s="22"/>
      <c r="E740" s="22"/>
      <c r="F740" s="22"/>
      <c r="G740" s="22"/>
    </row>
    <row r="741" spans="1:7" customFormat="1" ht="15" customHeight="1">
      <c r="A741" s="21"/>
      <c r="C741" s="22"/>
      <c r="D741" s="22"/>
      <c r="E741" s="22"/>
      <c r="F741" s="22"/>
      <c r="G741" s="22"/>
    </row>
    <row r="742" spans="1:7" customFormat="1" ht="15" customHeight="1">
      <c r="A742" s="21"/>
      <c r="C742" s="22"/>
      <c r="D742" s="22"/>
      <c r="E742" s="22"/>
      <c r="F742" s="22"/>
      <c r="G742" s="22"/>
    </row>
    <row r="743" spans="1:7" customFormat="1" ht="15" customHeight="1">
      <c r="A743" s="21"/>
      <c r="C743" s="22"/>
      <c r="D743" s="22"/>
      <c r="E743" s="22"/>
      <c r="F743" s="22"/>
      <c r="G743" s="22"/>
    </row>
    <row r="744" spans="1:7" customFormat="1" ht="15" customHeight="1">
      <c r="A744" s="21"/>
      <c r="C744" s="22"/>
      <c r="D744" s="22"/>
      <c r="E744" s="22"/>
      <c r="F744" s="22"/>
      <c r="G744" s="22"/>
    </row>
    <row r="745" spans="1:7" customFormat="1" ht="15" customHeight="1">
      <c r="A745" s="21"/>
      <c r="C745" s="22"/>
      <c r="D745" s="22"/>
      <c r="E745" s="22"/>
      <c r="F745" s="22"/>
      <c r="G745" s="22"/>
    </row>
    <row r="746" spans="1:7" customFormat="1" ht="15" customHeight="1">
      <c r="A746" s="21"/>
      <c r="C746" s="22"/>
      <c r="D746" s="22"/>
      <c r="E746" s="22"/>
      <c r="F746" s="22"/>
      <c r="G746" s="22"/>
    </row>
    <row r="747" spans="1:7" customFormat="1" ht="15" customHeight="1">
      <c r="A747" s="21"/>
      <c r="C747" s="22"/>
      <c r="D747" s="22"/>
      <c r="E747" s="22"/>
      <c r="F747" s="22"/>
      <c r="G747" s="22"/>
    </row>
    <row r="748" spans="1:7" customFormat="1" ht="15" customHeight="1">
      <c r="A748" s="21"/>
      <c r="C748" s="22"/>
      <c r="D748" s="22"/>
      <c r="E748" s="22"/>
      <c r="F748" s="22"/>
      <c r="G748" s="22"/>
    </row>
    <row r="749" spans="1:7" customFormat="1" ht="15" customHeight="1">
      <c r="A749" s="21"/>
      <c r="C749" s="22"/>
      <c r="D749" s="22"/>
      <c r="E749" s="22"/>
      <c r="F749" s="22"/>
      <c r="G749" s="22"/>
    </row>
    <row r="750" spans="1:7" customFormat="1" ht="15" customHeight="1">
      <c r="A750" s="21"/>
      <c r="C750" s="22"/>
      <c r="D750" s="22"/>
      <c r="E750" s="22"/>
      <c r="F750" s="22"/>
      <c r="G750" s="22"/>
    </row>
    <row r="751" spans="1:7" customFormat="1" ht="15" customHeight="1">
      <c r="A751" s="21"/>
      <c r="C751" s="22"/>
      <c r="D751" s="22"/>
      <c r="E751" s="22"/>
      <c r="F751" s="22"/>
      <c r="G751" s="22"/>
    </row>
    <row r="752" spans="1:7" customFormat="1" ht="15" customHeight="1">
      <c r="A752" s="21"/>
      <c r="C752" s="22"/>
      <c r="D752" s="22"/>
      <c r="E752" s="22"/>
      <c r="F752" s="22"/>
      <c r="G752" s="22"/>
    </row>
    <row r="753" spans="1:7" customFormat="1" ht="15" customHeight="1">
      <c r="A753" s="21"/>
      <c r="C753" s="22"/>
      <c r="D753" s="22"/>
      <c r="E753" s="22"/>
      <c r="F753" s="22"/>
      <c r="G753" s="22"/>
    </row>
    <row r="754" spans="1:7" customFormat="1" ht="15" customHeight="1">
      <c r="A754" s="21"/>
      <c r="C754" s="22"/>
      <c r="D754" s="22"/>
      <c r="E754" s="22"/>
      <c r="F754" s="22"/>
      <c r="G754" s="22"/>
    </row>
    <row r="755" spans="1:7" customFormat="1" ht="15" customHeight="1">
      <c r="A755" s="21"/>
      <c r="C755" s="22"/>
      <c r="D755" s="22"/>
      <c r="E755" s="22"/>
      <c r="F755" s="22"/>
      <c r="G755" s="22"/>
    </row>
    <row r="756" spans="1:7" customFormat="1" ht="15" customHeight="1">
      <c r="A756" s="21"/>
      <c r="C756" s="22"/>
      <c r="D756" s="22"/>
      <c r="E756" s="22"/>
      <c r="F756" s="22"/>
      <c r="G756" s="22"/>
    </row>
    <row r="757" spans="1:7" customFormat="1" ht="15" customHeight="1">
      <c r="A757" s="21"/>
      <c r="C757" s="22"/>
      <c r="D757" s="22"/>
      <c r="E757" s="22"/>
      <c r="F757" s="22"/>
      <c r="G757" s="22"/>
    </row>
    <row r="758" spans="1:7" customFormat="1" ht="15" customHeight="1">
      <c r="A758" s="21"/>
      <c r="C758" s="22"/>
      <c r="D758" s="22"/>
      <c r="E758" s="22"/>
      <c r="F758" s="22"/>
      <c r="G758" s="22"/>
    </row>
    <row r="759" spans="1:7" customFormat="1" ht="15" customHeight="1">
      <c r="A759" s="21"/>
      <c r="C759" s="22"/>
      <c r="D759" s="22"/>
      <c r="E759" s="22"/>
      <c r="F759" s="22"/>
      <c r="G759" s="22"/>
    </row>
    <row r="760" spans="1:7" customFormat="1" ht="15" customHeight="1">
      <c r="A760" s="21"/>
      <c r="C760" s="22"/>
      <c r="D760" s="22"/>
      <c r="E760" s="22"/>
      <c r="F760" s="22"/>
      <c r="G760" s="22"/>
    </row>
    <row r="761" spans="1:7" customFormat="1" ht="15" customHeight="1">
      <c r="A761" s="21"/>
      <c r="C761" s="22"/>
      <c r="D761" s="22"/>
      <c r="E761" s="22"/>
      <c r="F761" s="22"/>
      <c r="G761" s="22"/>
    </row>
    <row r="762" spans="1:7" customFormat="1" ht="15" customHeight="1">
      <c r="A762" s="21"/>
      <c r="C762" s="22"/>
      <c r="D762" s="22"/>
      <c r="E762" s="22"/>
      <c r="F762" s="22"/>
      <c r="G762" s="22"/>
    </row>
    <row r="763" spans="1:7" customFormat="1" ht="15" customHeight="1">
      <c r="A763" s="21"/>
      <c r="C763" s="22"/>
      <c r="D763" s="22"/>
      <c r="E763" s="22"/>
      <c r="F763" s="22"/>
      <c r="G763" s="22"/>
    </row>
    <row r="764" spans="1:7" customFormat="1" ht="15" customHeight="1">
      <c r="A764" s="21"/>
      <c r="C764" s="22"/>
      <c r="D764" s="22"/>
      <c r="E764" s="22"/>
      <c r="F764" s="22"/>
      <c r="G764" s="22"/>
    </row>
    <row r="765" spans="1:7" customFormat="1" ht="15" customHeight="1">
      <c r="A765" s="21"/>
      <c r="C765" s="22"/>
      <c r="D765" s="22"/>
      <c r="E765" s="22"/>
      <c r="F765" s="22"/>
      <c r="G765" s="22"/>
    </row>
    <row r="766" spans="1:7" customFormat="1" ht="15" customHeight="1">
      <c r="A766" s="21"/>
      <c r="C766" s="22"/>
      <c r="D766" s="22"/>
      <c r="E766" s="22"/>
      <c r="F766" s="22"/>
      <c r="G766" s="22"/>
    </row>
    <row r="767" spans="1:7" customFormat="1" ht="15" customHeight="1">
      <c r="A767" s="21"/>
      <c r="C767" s="22"/>
      <c r="D767" s="22"/>
      <c r="E767" s="22"/>
      <c r="F767" s="22"/>
      <c r="G767" s="22"/>
    </row>
    <row r="768" spans="1:7" customFormat="1" ht="15" customHeight="1">
      <c r="A768" s="21"/>
      <c r="C768" s="22"/>
      <c r="D768" s="22"/>
      <c r="E768" s="22"/>
      <c r="F768" s="22"/>
      <c r="G768" s="22"/>
    </row>
    <row r="769" spans="1:7" customFormat="1" ht="15" customHeight="1">
      <c r="A769" s="21"/>
      <c r="C769" s="22"/>
      <c r="D769" s="22"/>
      <c r="E769" s="22"/>
      <c r="F769" s="22"/>
      <c r="G769" s="22"/>
    </row>
    <row r="770" spans="1:7" customFormat="1" ht="15" customHeight="1">
      <c r="A770" s="21"/>
      <c r="C770" s="22"/>
      <c r="D770" s="22"/>
      <c r="E770" s="22"/>
      <c r="F770" s="22"/>
      <c r="G770" s="22"/>
    </row>
    <row r="771" spans="1:7" customFormat="1" ht="15" customHeight="1">
      <c r="A771" s="21"/>
      <c r="C771" s="22"/>
      <c r="D771" s="22"/>
      <c r="E771" s="22"/>
      <c r="F771" s="22"/>
      <c r="G771" s="22"/>
    </row>
    <row r="772" spans="1:7" customFormat="1" ht="15" customHeight="1">
      <c r="A772" s="21"/>
      <c r="C772" s="22"/>
      <c r="D772" s="22"/>
      <c r="E772" s="22"/>
      <c r="F772" s="22"/>
      <c r="G772" s="22"/>
    </row>
    <row r="773" spans="1:7" customFormat="1" ht="15" customHeight="1">
      <c r="A773" s="21"/>
      <c r="C773" s="22"/>
      <c r="D773" s="22"/>
      <c r="E773" s="22"/>
      <c r="F773" s="22"/>
      <c r="G773" s="22"/>
    </row>
    <row r="774" spans="1:7" customFormat="1" ht="15" customHeight="1">
      <c r="A774" s="21"/>
      <c r="C774" s="22"/>
      <c r="D774" s="22"/>
      <c r="E774" s="22"/>
      <c r="F774" s="22"/>
      <c r="G774" s="22"/>
    </row>
    <row r="775" spans="1:7" customFormat="1" ht="15" customHeight="1">
      <c r="A775" s="21"/>
      <c r="C775" s="22"/>
      <c r="D775" s="22"/>
      <c r="E775" s="22"/>
      <c r="F775" s="22"/>
      <c r="G775" s="22"/>
    </row>
    <row r="776" spans="1:7" customFormat="1" ht="15" customHeight="1">
      <c r="A776" s="21"/>
      <c r="C776" s="22"/>
      <c r="D776" s="22"/>
      <c r="E776" s="22"/>
      <c r="F776" s="22"/>
      <c r="G776" s="22"/>
    </row>
    <row r="777" spans="1:7" customFormat="1" ht="15" customHeight="1">
      <c r="A777" s="21"/>
      <c r="C777" s="22"/>
      <c r="D777" s="22"/>
      <c r="E777" s="22"/>
      <c r="F777" s="22"/>
      <c r="G777" s="22"/>
    </row>
    <row r="778" spans="1:7" customFormat="1" ht="15" customHeight="1">
      <c r="A778" s="21"/>
      <c r="C778" s="22"/>
      <c r="D778" s="22"/>
      <c r="E778" s="22"/>
      <c r="F778" s="22"/>
      <c r="G778" s="22"/>
    </row>
    <row r="779" spans="1:7" customFormat="1" ht="15" customHeight="1">
      <c r="A779" s="21"/>
      <c r="C779" s="22"/>
      <c r="D779" s="22"/>
      <c r="E779" s="22"/>
      <c r="F779" s="22"/>
      <c r="G779" s="22"/>
    </row>
    <row r="780" spans="1:7" customFormat="1" ht="15" customHeight="1">
      <c r="A780" s="21"/>
      <c r="C780" s="22"/>
      <c r="D780" s="22"/>
      <c r="E780" s="22"/>
      <c r="F780" s="22"/>
      <c r="G780" s="22"/>
    </row>
    <row r="781" spans="1:7" customFormat="1" ht="15" customHeight="1">
      <c r="A781" s="21"/>
      <c r="C781" s="22"/>
      <c r="D781" s="22"/>
      <c r="E781" s="22"/>
      <c r="F781" s="22"/>
      <c r="G781" s="22"/>
    </row>
    <row r="782" spans="1:7" customFormat="1" ht="15" customHeight="1">
      <c r="A782" s="21"/>
      <c r="C782" s="22"/>
      <c r="D782" s="22"/>
      <c r="E782" s="22"/>
      <c r="F782" s="22"/>
      <c r="G782" s="22"/>
    </row>
    <row r="783" spans="1:7" customFormat="1" ht="15" customHeight="1">
      <c r="A783" s="21"/>
      <c r="C783" s="22"/>
      <c r="D783" s="22"/>
      <c r="E783" s="22"/>
      <c r="F783" s="22"/>
      <c r="G783" s="22"/>
    </row>
    <row r="784" spans="1:7" customFormat="1" ht="15" customHeight="1">
      <c r="A784" s="21"/>
      <c r="C784" s="22"/>
      <c r="D784" s="22"/>
      <c r="E784" s="22"/>
      <c r="F784" s="22"/>
      <c r="G784" s="22"/>
    </row>
    <row r="785" spans="1:7" customFormat="1" ht="15" customHeight="1">
      <c r="A785" s="21"/>
      <c r="C785" s="22"/>
      <c r="D785" s="22"/>
      <c r="E785" s="22"/>
      <c r="F785" s="22"/>
      <c r="G785" s="22"/>
    </row>
    <row r="786" spans="1:7" customFormat="1" ht="15" customHeight="1">
      <c r="A786" s="21"/>
      <c r="C786" s="22"/>
      <c r="D786" s="22"/>
      <c r="E786" s="22"/>
      <c r="F786" s="22"/>
      <c r="G786" s="22"/>
    </row>
    <row r="787" spans="1:7" customFormat="1" ht="15" customHeight="1">
      <c r="A787" s="21"/>
      <c r="C787" s="22"/>
      <c r="D787" s="22"/>
      <c r="E787" s="22"/>
      <c r="F787" s="22"/>
      <c r="G787" s="22"/>
    </row>
    <row r="788" spans="1:7" customFormat="1" ht="15" customHeight="1">
      <c r="A788" s="21"/>
      <c r="C788" s="22"/>
      <c r="D788" s="22"/>
      <c r="E788" s="22"/>
      <c r="F788" s="22"/>
      <c r="G788" s="22"/>
    </row>
    <row r="789" spans="1:7" customFormat="1" ht="15" customHeight="1">
      <c r="A789" s="21"/>
      <c r="C789" s="22"/>
      <c r="D789" s="22"/>
      <c r="E789" s="22"/>
      <c r="F789" s="22"/>
      <c r="G789" s="22"/>
    </row>
    <row r="790" spans="1:7" customFormat="1" ht="15" customHeight="1">
      <c r="A790" s="21"/>
      <c r="C790" s="22"/>
      <c r="D790" s="22"/>
      <c r="E790" s="22"/>
      <c r="F790" s="22"/>
      <c r="G790" s="22"/>
    </row>
    <row r="791" spans="1:7" customFormat="1" ht="15" customHeight="1">
      <c r="A791" s="21"/>
      <c r="C791" s="22"/>
      <c r="D791" s="22"/>
      <c r="E791" s="22"/>
      <c r="F791" s="22"/>
      <c r="G791" s="22"/>
    </row>
    <row r="792" spans="1:7" customFormat="1" ht="15" customHeight="1">
      <c r="A792" s="21"/>
      <c r="C792" s="22"/>
      <c r="D792" s="22"/>
      <c r="E792" s="22"/>
      <c r="F792" s="22"/>
      <c r="G792" s="22"/>
    </row>
    <row r="793" spans="1:7" customFormat="1" ht="15" customHeight="1">
      <c r="A793" s="21"/>
      <c r="C793" s="22"/>
      <c r="D793" s="22"/>
      <c r="E793" s="22"/>
      <c r="F793" s="22"/>
      <c r="G793" s="22"/>
    </row>
    <row r="794" spans="1:7" customFormat="1" ht="15" customHeight="1">
      <c r="A794" s="21"/>
      <c r="C794" s="22"/>
      <c r="D794" s="22"/>
      <c r="E794" s="22"/>
      <c r="F794" s="22"/>
      <c r="G794" s="22"/>
    </row>
    <row r="795" spans="1:7" customFormat="1" ht="15" customHeight="1">
      <c r="A795" s="21"/>
      <c r="C795" s="22"/>
      <c r="D795" s="22"/>
      <c r="E795" s="22"/>
      <c r="F795" s="22"/>
      <c r="G795" s="22"/>
    </row>
    <row r="796" spans="1:7" customFormat="1" ht="15" customHeight="1">
      <c r="A796" s="21"/>
      <c r="C796" s="22"/>
      <c r="D796" s="22"/>
      <c r="E796" s="22"/>
      <c r="F796" s="22"/>
      <c r="G796" s="22"/>
    </row>
    <row r="797" spans="1:7" customFormat="1" ht="15" customHeight="1">
      <c r="A797" s="21"/>
      <c r="C797" s="22"/>
      <c r="D797" s="22"/>
      <c r="E797" s="22"/>
      <c r="F797" s="22"/>
      <c r="G797" s="22"/>
    </row>
    <row r="798" spans="1:7" customFormat="1" ht="15" customHeight="1">
      <c r="A798" s="21"/>
      <c r="C798" s="22"/>
      <c r="D798" s="22"/>
      <c r="E798" s="22"/>
      <c r="F798" s="22"/>
      <c r="G798" s="22"/>
    </row>
    <row r="799" spans="1:7" customFormat="1" ht="15" customHeight="1">
      <c r="A799" s="21"/>
      <c r="C799" s="22"/>
      <c r="D799" s="22"/>
      <c r="E799" s="22"/>
      <c r="F799" s="22"/>
      <c r="G799" s="22"/>
    </row>
    <row r="800" spans="1:7" customFormat="1" ht="15" customHeight="1">
      <c r="A800" s="21"/>
      <c r="C800" s="22"/>
      <c r="D800" s="22"/>
      <c r="E800" s="22"/>
      <c r="F800" s="22"/>
      <c r="G800" s="22"/>
    </row>
    <row r="801" spans="1:7" customFormat="1" ht="15" customHeight="1">
      <c r="A801" s="21"/>
      <c r="C801" s="22"/>
      <c r="D801" s="22"/>
      <c r="E801" s="22"/>
      <c r="F801" s="22"/>
      <c r="G801" s="22"/>
    </row>
    <row r="802" spans="1:7" customFormat="1" ht="15" customHeight="1">
      <c r="A802" s="21"/>
      <c r="C802" s="22"/>
      <c r="D802" s="22"/>
      <c r="E802" s="22"/>
      <c r="F802" s="22"/>
      <c r="G802" s="22"/>
    </row>
    <row r="803" spans="1:7" customFormat="1" ht="15" customHeight="1">
      <c r="A803" s="21"/>
      <c r="C803" s="22"/>
      <c r="D803" s="22"/>
      <c r="E803" s="22"/>
      <c r="F803" s="22"/>
      <c r="G803" s="22"/>
    </row>
    <row r="804" spans="1:7" customFormat="1" ht="15" customHeight="1">
      <c r="A804" s="21"/>
      <c r="C804" s="22"/>
      <c r="D804" s="22"/>
      <c r="E804" s="22"/>
      <c r="F804" s="22"/>
      <c r="G804" s="22"/>
    </row>
    <row r="805" spans="1:7" customFormat="1" ht="15" customHeight="1">
      <c r="A805" s="21"/>
      <c r="C805" s="22"/>
      <c r="D805" s="22"/>
      <c r="E805" s="22"/>
      <c r="F805" s="22"/>
      <c r="G805" s="22"/>
    </row>
    <row r="806" spans="1:7" customFormat="1" ht="15" customHeight="1">
      <c r="A806" s="21"/>
      <c r="C806" s="22"/>
      <c r="D806" s="22"/>
      <c r="E806" s="22"/>
      <c r="F806" s="22"/>
      <c r="G806" s="22"/>
    </row>
    <row r="807" spans="1:7" customFormat="1" ht="15" customHeight="1">
      <c r="A807" s="21"/>
      <c r="C807" s="22"/>
      <c r="D807" s="22"/>
      <c r="E807" s="22"/>
      <c r="F807" s="22"/>
      <c r="G807" s="22"/>
    </row>
    <row r="808" spans="1:7" customFormat="1" ht="15" customHeight="1">
      <c r="A808" s="21"/>
      <c r="C808" s="22"/>
      <c r="D808" s="22"/>
      <c r="E808" s="22"/>
      <c r="F808" s="22"/>
      <c r="G808" s="22"/>
    </row>
    <row r="809" spans="1:7" customFormat="1" ht="15" customHeight="1">
      <c r="A809" s="21"/>
      <c r="C809" s="22"/>
      <c r="D809" s="22"/>
      <c r="E809" s="22"/>
      <c r="F809" s="22"/>
      <c r="G809" s="22"/>
    </row>
    <row r="810" spans="1:7" customFormat="1" ht="15" customHeight="1">
      <c r="A810" s="21"/>
      <c r="C810" s="22"/>
      <c r="D810" s="22"/>
      <c r="E810" s="22"/>
      <c r="F810" s="22"/>
      <c r="G810" s="22"/>
    </row>
    <row r="811" spans="1:7" customFormat="1" ht="15" customHeight="1">
      <c r="A811" s="21"/>
      <c r="C811" s="22"/>
      <c r="D811" s="22"/>
      <c r="E811" s="22"/>
      <c r="F811" s="22"/>
      <c r="G811" s="22"/>
    </row>
    <row r="812" spans="1:7" customFormat="1" ht="15" customHeight="1">
      <c r="A812" s="21"/>
      <c r="C812" s="22"/>
      <c r="D812" s="22"/>
      <c r="E812" s="22"/>
      <c r="F812" s="22"/>
      <c r="G812" s="22"/>
    </row>
    <row r="813" spans="1:7" customFormat="1" ht="15" customHeight="1">
      <c r="A813" s="21"/>
      <c r="C813" s="22"/>
      <c r="D813" s="22"/>
      <c r="E813" s="22"/>
      <c r="F813" s="22"/>
      <c r="G813" s="22"/>
    </row>
    <row r="814" spans="1:7" customFormat="1" ht="15" customHeight="1">
      <c r="A814" s="21"/>
      <c r="C814" s="22"/>
      <c r="D814" s="22"/>
      <c r="E814" s="22"/>
      <c r="F814" s="22"/>
      <c r="G814" s="22"/>
    </row>
    <row r="815" spans="1:7" customFormat="1" ht="15" customHeight="1">
      <c r="A815" s="21"/>
      <c r="C815" s="22"/>
      <c r="D815" s="22"/>
      <c r="E815" s="22"/>
      <c r="F815" s="22"/>
      <c r="G815" s="22"/>
    </row>
    <row r="816" spans="1:7" customFormat="1" ht="15" customHeight="1">
      <c r="A816" s="21"/>
      <c r="C816" s="22"/>
      <c r="D816" s="22"/>
      <c r="E816" s="22"/>
      <c r="F816" s="22"/>
      <c r="G816" s="22"/>
    </row>
    <row r="817" spans="1:7" customFormat="1" ht="15" customHeight="1">
      <c r="A817" s="21"/>
      <c r="C817" s="22"/>
      <c r="D817" s="22"/>
      <c r="E817" s="22"/>
      <c r="F817" s="22"/>
      <c r="G817" s="22"/>
    </row>
    <row r="818" spans="1:7" customFormat="1" ht="15" customHeight="1">
      <c r="A818" s="21"/>
      <c r="C818" s="22"/>
      <c r="D818" s="22"/>
      <c r="E818" s="22"/>
      <c r="F818" s="22"/>
      <c r="G818" s="22"/>
    </row>
    <row r="819" spans="1:7" customFormat="1" ht="15" customHeight="1">
      <c r="A819" s="21"/>
      <c r="C819" s="22"/>
      <c r="D819" s="22"/>
      <c r="E819" s="22"/>
      <c r="F819" s="22"/>
      <c r="G819" s="22"/>
    </row>
    <row r="820" spans="1:7" customFormat="1" ht="15" customHeight="1">
      <c r="A820" s="21"/>
      <c r="C820" s="22"/>
      <c r="D820" s="22"/>
      <c r="E820" s="22"/>
      <c r="F820" s="22"/>
      <c r="G820" s="22"/>
    </row>
    <row r="821" spans="1:7" customFormat="1" ht="15" customHeight="1">
      <c r="A821" s="21"/>
      <c r="C821" s="22"/>
      <c r="D821" s="22"/>
      <c r="E821" s="22"/>
      <c r="F821" s="22"/>
      <c r="G821" s="22"/>
    </row>
    <row r="822" spans="1:7" customFormat="1" ht="15" customHeight="1">
      <c r="A822" s="21"/>
      <c r="C822" s="22"/>
      <c r="D822" s="22"/>
      <c r="E822" s="22"/>
      <c r="F822" s="22"/>
      <c r="G822" s="22"/>
    </row>
    <row r="823" spans="1:7" customFormat="1" ht="15" customHeight="1">
      <c r="A823" s="21"/>
      <c r="C823" s="22"/>
      <c r="D823" s="22"/>
      <c r="E823" s="22"/>
      <c r="F823" s="22"/>
      <c r="G823" s="22"/>
    </row>
    <row r="824" spans="1:7" customFormat="1" ht="15" customHeight="1">
      <c r="A824" s="21"/>
      <c r="C824" s="22"/>
      <c r="D824" s="22"/>
      <c r="E824" s="22"/>
      <c r="F824" s="22"/>
      <c r="G824" s="22"/>
    </row>
    <row r="825" spans="1:7" customFormat="1" ht="15" customHeight="1">
      <c r="A825" s="21"/>
      <c r="C825" s="22"/>
      <c r="D825" s="22"/>
      <c r="E825" s="22"/>
      <c r="F825" s="22"/>
      <c r="G825" s="22"/>
    </row>
    <row r="826" spans="1:7" customFormat="1" ht="15" customHeight="1">
      <c r="A826" s="21"/>
      <c r="C826" s="22"/>
      <c r="D826" s="22"/>
      <c r="E826" s="22"/>
      <c r="F826" s="22"/>
      <c r="G826" s="22"/>
    </row>
    <row r="827" spans="1:7" customFormat="1" ht="15" customHeight="1">
      <c r="A827" s="21"/>
      <c r="C827" s="22"/>
      <c r="D827" s="22"/>
      <c r="E827" s="22"/>
      <c r="F827" s="22"/>
      <c r="G827" s="22"/>
    </row>
    <row r="828" spans="1:7" customFormat="1" ht="15" customHeight="1">
      <c r="A828" s="21"/>
      <c r="C828" s="22"/>
      <c r="D828" s="22"/>
      <c r="E828" s="22"/>
      <c r="F828" s="22"/>
      <c r="G828" s="22"/>
    </row>
    <row r="829" spans="1:7" customFormat="1" ht="15" customHeight="1">
      <c r="A829" s="21"/>
      <c r="C829" s="22"/>
      <c r="D829" s="22"/>
      <c r="E829" s="22"/>
      <c r="F829" s="22"/>
      <c r="G829" s="22"/>
    </row>
    <row r="830" spans="1:7" customFormat="1" ht="15" customHeight="1">
      <c r="A830" s="21"/>
      <c r="C830" s="22"/>
      <c r="D830" s="22"/>
      <c r="E830" s="22"/>
      <c r="F830" s="22"/>
      <c r="G830" s="22"/>
    </row>
    <row r="831" spans="1:7" customFormat="1" ht="15" customHeight="1">
      <c r="A831" s="21"/>
      <c r="C831" s="22"/>
      <c r="D831" s="22"/>
      <c r="E831" s="22"/>
      <c r="F831" s="22"/>
      <c r="G831" s="22"/>
    </row>
    <row r="832" spans="1:7" customFormat="1" ht="15" customHeight="1">
      <c r="A832" s="21"/>
      <c r="C832" s="22"/>
      <c r="D832" s="22"/>
      <c r="E832" s="22"/>
      <c r="F832" s="22"/>
      <c r="G832" s="22"/>
    </row>
    <row r="833" spans="1:7" customFormat="1" ht="15" customHeight="1">
      <c r="A833" s="21"/>
      <c r="C833" s="22"/>
      <c r="D833" s="22"/>
      <c r="E833" s="22"/>
      <c r="F833" s="22"/>
      <c r="G833" s="22"/>
    </row>
    <row r="834" spans="1:7" customFormat="1" ht="15" customHeight="1">
      <c r="A834" s="21"/>
      <c r="C834" s="22"/>
      <c r="D834" s="22"/>
      <c r="E834" s="22"/>
      <c r="F834" s="22"/>
      <c r="G834" s="22"/>
    </row>
    <row r="835" spans="1:7" customFormat="1" ht="15" customHeight="1">
      <c r="A835" s="21"/>
      <c r="C835" s="22"/>
      <c r="D835" s="22"/>
      <c r="E835" s="22"/>
      <c r="F835" s="22"/>
      <c r="G835" s="22"/>
    </row>
    <row r="836" spans="1:7" customFormat="1" ht="15" customHeight="1">
      <c r="A836" s="21"/>
      <c r="C836" s="22"/>
      <c r="D836" s="22"/>
      <c r="E836" s="22"/>
      <c r="F836" s="22"/>
      <c r="G836" s="22"/>
    </row>
    <row r="837" spans="1:7" customFormat="1" ht="15" customHeight="1">
      <c r="A837" s="21"/>
      <c r="C837" s="22"/>
      <c r="D837" s="22"/>
      <c r="E837" s="22"/>
      <c r="F837" s="22"/>
      <c r="G837" s="22"/>
    </row>
    <row r="838" spans="1:7" customFormat="1" ht="15" customHeight="1">
      <c r="A838" s="21"/>
      <c r="C838" s="22"/>
      <c r="D838" s="22"/>
      <c r="E838" s="22"/>
      <c r="F838" s="22"/>
      <c r="G838" s="22"/>
    </row>
    <row r="839" spans="1:7" customFormat="1" ht="15" customHeight="1">
      <c r="A839" s="21"/>
      <c r="C839" s="22"/>
      <c r="D839" s="22"/>
      <c r="E839" s="22"/>
      <c r="F839" s="22"/>
      <c r="G839" s="22"/>
    </row>
    <row r="840" spans="1:7" customFormat="1" ht="15" customHeight="1">
      <c r="A840" s="21"/>
      <c r="C840" s="22"/>
      <c r="D840" s="22"/>
      <c r="E840" s="22"/>
      <c r="F840" s="22"/>
      <c r="G840" s="22"/>
    </row>
    <row r="841" spans="1:7" customFormat="1" ht="15" customHeight="1">
      <c r="A841" s="21"/>
      <c r="C841" s="22"/>
      <c r="D841" s="22"/>
      <c r="E841" s="22"/>
      <c r="F841" s="22"/>
      <c r="G841" s="22"/>
    </row>
    <row r="842" spans="1:7" customFormat="1">
      <c r="A842" s="21"/>
      <c r="C842" s="22"/>
      <c r="D842" s="22"/>
      <c r="E842" s="22"/>
      <c r="F842" s="22"/>
      <c r="G842" s="22"/>
    </row>
    <row r="843" spans="1:7" customFormat="1" ht="15" customHeight="1">
      <c r="A843" s="21"/>
      <c r="C843" s="22"/>
      <c r="D843" s="22"/>
      <c r="E843" s="22"/>
      <c r="F843" s="22"/>
      <c r="G843" s="22"/>
    </row>
    <row r="844" spans="1:7" customFormat="1" ht="15" customHeight="1">
      <c r="A844" s="21"/>
      <c r="C844" s="22"/>
      <c r="D844" s="22"/>
      <c r="E844" s="22"/>
      <c r="F844" s="22"/>
      <c r="G844" s="22"/>
    </row>
    <row r="845" spans="1:7" customFormat="1" ht="15" customHeight="1">
      <c r="A845" s="21"/>
      <c r="C845" s="22"/>
      <c r="D845" s="22"/>
      <c r="E845" s="22"/>
      <c r="F845" s="22"/>
      <c r="G845" s="22"/>
    </row>
    <row r="846" spans="1:7" customFormat="1" ht="15" customHeight="1">
      <c r="A846" s="21"/>
      <c r="C846" s="22"/>
      <c r="D846" s="22"/>
      <c r="E846" s="22"/>
      <c r="F846" s="22"/>
      <c r="G846" s="22"/>
    </row>
    <row r="847" spans="1:7" customFormat="1">
      <c r="A847" s="21"/>
      <c r="C847" s="22"/>
      <c r="D847" s="22"/>
      <c r="E847" s="22"/>
      <c r="F847" s="22"/>
      <c r="G847" s="22"/>
    </row>
    <row r="848" spans="1:7" customFormat="1" ht="15" customHeight="1">
      <c r="A848" s="21"/>
      <c r="C848" s="22"/>
      <c r="D848" s="22"/>
      <c r="E848" s="22"/>
      <c r="F848" s="22"/>
      <c r="G848" s="22"/>
    </row>
    <row r="849" spans="1:7" customFormat="1" ht="15" customHeight="1">
      <c r="A849" s="21"/>
      <c r="C849" s="22"/>
      <c r="D849" s="22"/>
      <c r="E849" s="22"/>
      <c r="F849" s="22"/>
      <c r="G849" s="22"/>
    </row>
    <row r="850" spans="1:7" customFormat="1" ht="15" customHeight="1">
      <c r="A850" s="21"/>
      <c r="C850" s="22"/>
      <c r="D850" s="22"/>
      <c r="E850" s="22"/>
      <c r="F850" s="22"/>
      <c r="G850" s="22"/>
    </row>
    <row r="851" spans="1:7" customFormat="1" ht="15" customHeight="1">
      <c r="A851" s="21"/>
      <c r="C851" s="22"/>
      <c r="D851" s="22"/>
      <c r="E851" s="22"/>
      <c r="F851" s="22"/>
      <c r="G851" s="22"/>
    </row>
    <row r="852" spans="1:7" customFormat="1" ht="15" customHeight="1">
      <c r="A852" s="21"/>
      <c r="C852" s="22"/>
      <c r="D852" s="22"/>
      <c r="E852" s="22"/>
      <c r="F852" s="22"/>
      <c r="G852" s="22"/>
    </row>
    <row r="853" spans="1:7" customFormat="1">
      <c r="A853" s="21"/>
      <c r="C853" s="22"/>
      <c r="D853" s="22"/>
      <c r="E853" s="22"/>
      <c r="F853" s="22"/>
      <c r="G853" s="22"/>
    </row>
    <row r="854" spans="1:7" customFormat="1" ht="15" customHeight="1">
      <c r="A854" s="21"/>
      <c r="C854" s="22"/>
      <c r="D854" s="22"/>
      <c r="E854" s="22"/>
      <c r="F854" s="22"/>
      <c r="G854" s="22"/>
    </row>
    <row r="855" spans="1:7" customFormat="1">
      <c r="A855" s="21"/>
      <c r="C855" s="22"/>
      <c r="D855" s="22"/>
      <c r="E855" s="22"/>
      <c r="F855" s="22"/>
      <c r="G855" s="22"/>
    </row>
    <row r="856" spans="1:7" customFormat="1" ht="15" customHeight="1">
      <c r="A856" s="21"/>
      <c r="C856" s="22"/>
      <c r="D856" s="22"/>
      <c r="E856" s="22"/>
      <c r="F856" s="22"/>
      <c r="G856" s="22"/>
    </row>
    <row r="857" spans="1:7" customFormat="1" ht="15" customHeight="1">
      <c r="A857" s="21"/>
      <c r="C857" s="22"/>
      <c r="D857" s="22"/>
      <c r="E857" s="22"/>
      <c r="F857" s="22"/>
      <c r="G857" s="22"/>
    </row>
    <row r="858" spans="1:7" customFormat="1" ht="15" customHeight="1">
      <c r="A858" s="21"/>
      <c r="C858" s="22"/>
      <c r="D858" s="22"/>
      <c r="E858" s="22"/>
      <c r="F858" s="22"/>
      <c r="G858" s="22"/>
    </row>
    <row r="859" spans="1:7" customFormat="1" ht="15" customHeight="1">
      <c r="A859" s="21"/>
      <c r="C859" s="22"/>
      <c r="D859" s="22"/>
      <c r="E859" s="22"/>
      <c r="F859" s="22"/>
      <c r="G859" s="22"/>
    </row>
    <row r="860" spans="1:7" customFormat="1">
      <c r="A860" s="21"/>
      <c r="C860" s="22"/>
      <c r="D860" s="22"/>
      <c r="E860" s="22"/>
      <c r="F860" s="22"/>
      <c r="G860" s="22"/>
    </row>
    <row r="861" spans="1:7" customFormat="1" ht="15" customHeight="1">
      <c r="A861" s="21"/>
      <c r="C861" s="22"/>
      <c r="D861" s="22"/>
      <c r="E861" s="22"/>
      <c r="F861" s="22"/>
      <c r="G861" s="22"/>
    </row>
    <row r="862" spans="1:7" customFormat="1" ht="15" customHeight="1">
      <c r="A862" s="21"/>
      <c r="C862" s="22"/>
      <c r="D862" s="22"/>
      <c r="E862" s="22"/>
      <c r="F862" s="22"/>
      <c r="G862" s="22"/>
    </row>
    <row r="863" spans="1:7" customFormat="1" ht="15" customHeight="1">
      <c r="A863" s="21"/>
      <c r="C863" s="22"/>
      <c r="D863" s="22"/>
      <c r="E863" s="22"/>
      <c r="F863" s="22"/>
      <c r="G863" s="22"/>
    </row>
    <row r="864" spans="1:7" customFormat="1" ht="15" customHeight="1">
      <c r="A864" s="21"/>
      <c r="C864" s="22"/>
      <c r="D864" s="22"/>
      <c r="E864" s="22"/>
      <c r="F864" s="22"/>
      <c r="G864" s="22"/>
    </row>
    <row r="865" spans="1:7" customFormat="1" ht="15" customHeight="1">
      <c r="A865" s="21"/>
      <c r="C865" s="22"/>
      <c r="D865" s="22"/>
      <c r="E865" s="22"/>
      <c r="F865" s="22"/>
      <c r="G865" s="22"/>
    </row>
    <row r="866" spans="1:7" customFormat="1" ht="15" customHeight="1">
      <c r="A866" s="21"/>
      <c r="C866" s="22"/>
      <c r="D866" s="22"/>
      <c r="E866" s="22"/>
      <c r="F866" s="22"/>
      <c r="G866" s="22"/>
    </row>
    <row r="867" spans="1:7" customFormat="1" ht="15" customHeight="1">
      <c r="A867" s="21"/>
      <c r="C867" s="22"/>
      <c r="D867" s="22"/>
      <c r="E867" s="22"/>
      <c r="F867" s="22"/>
      <c r="G867" s="22"/>
    </row>
    <row r="868" spans="1:7" customFormat="1" ht="15" customHeight="1">
      <c r="A868" s="21"/>
      <c r="C868" s="22"/>
      <c r="D868" s="22"/>
      <c r="E868" s="22"/>
      <c r="F868" s="22"/>
      <c r="G868" s="22"/>
    </row>
    <row r="869" spans="1:7" customFormat="1" ht="15" customHeight="1">
      <c r="A869" s="21"/>
      <c r="C869" s="22"/>
      <c r="D869" s="22"/>
      <c r="E869" s="22"/>
      <c r="F869" s="22"/>
      <c r="G869" s="22"/>
    </row>
    <row r="870" spans="1:7" customFormat="1" ht="15" customHeight="1">
      <c r="A870" s="21"/>
      <c r="C870" s="22"/>
      <c r="D870" s="22"/>
      <c r="E870" s="22"/>
      <c r="F870" s="22"/>
      <c r="G870" s="22"/>
    </row>
    <row r="871" spans="1:7" customFormat="1" ht="15" customHeight="1">
      <c r="A871" s="21"/>
      <c r="C871" s="22"/>
      <c r="D871" s="22"/>
      <c r="E871" s="22"/>
      <c r="F871" s="22"/>
      <c r="G871" s="22"/>
    </row>
    <row r="872" spans="1:7" customFormat="1" ht="15" customHeight="1">
      <c r="A872" s="21"/>
      <c r="C872" s="22"/>
      <c r="D872" s="22"/>
      <c r="E872" s="22"/>
      <c r="F872" s="22"/>
      <c r="G872" s="22"/>
    </row>
    <row r="873" spans="1:7" customFormat="1" ht="15" customHeight="1">
      <c r="A873" s="21"/>
      <c r="C873" s="22"/>
      <c r="D873" s="22"/>
      <c r="E873" s="22"/>
      <c r="F873" s="22"/>
      <c r="G873" s="22"/>
    </row>
    <row r="874" spans="1:7" customFormat="1" ht="15" customHeight="1">
      <c r="A874" s="21"/>
      <c r="C874" s="22"/>
      <c r="D874" s="22"/>
      <c r="E874" s="22"/>
      <c r="F874" s="22"/>
      <c r="G874" s="22"/>
    </row>
    <row r="875" spans="1:7" customFormat="1" ht="15" customHeight="1">
      <c r="A875" s="21"/>
      <c r="C875" s="22"/>
      <c r="D875" s="22"/>
      <c r="E875" s="22"/>
      <c r="F875" s="22"/>
      <c r="G875" s="22"/>
    </row>
    <row r="876" spans="1:7" customFormat="1" ht="15" customHeight="1">
      <c r="A876" s="21"/>
      <c r="C876" s="22"/>
      <c r="D876" s="22"/>
      <c r="E876" s="22"/>
      <c r="F876" s="22"/>
      <c r="G876" s="22"/>
    </row>
    <row r="877" spans="1:7" customFormat="1" ht="15" customHeight="1">
      <c r="A877" s="21"/>
      <c r="C877" s="22"/>
      <c r="D877" s="22"/>
      <c r="E877" s="22"/>
      <c r="F877" s="22"/>
      <c r="G877" s="22"/>
    </row>
    <row r="878" spans="1:7" customFormat="1" ht="15" customHeight="1">
      <c r="A878" s="21"/>
      <c r="C878" s="22"/>
      <c r="D878" s="22"/>
      <c r="E878" s="22"/>
      <c r="F878" s="22"/>
      <c r="G878" s="22"/>
    </row>
    <row r="879" spans="1:7" customFormat="1" ht="15" customHeight="1">
      <c r="A879" s="21"/>
      <c r="C879" s="22"/>
      <c r="D879" s="22"/>
      <c r="E879" s="22"/>
      <c r="F879" s="22"/>
      <c r="G879" s="22"/>
    </row>
    <row r="880" spans="1:7" customFormat="1" ht="15" customHeight="1">
      <c r="A880" s="21"/>
      <c r="C880" s="22"/>
      <c r="D880" s="22"/>
      <c r="E880" s="22"/>
      <c r="F880" s="22"/>
      <c r="G880" s="22"/>
    </row>
    <row r="881" spans="1:7" customFormat="1" ht="15" customHeight="1">
      <c r="A881" s="21"/>
      <c r="C881" s="22"/>
      <c r="D881" s="22"/>
      <c r="E881" s="22"/>
      <c r="F881" s="22"/>
      <c r="G881" s="22"/>
    </row>
    <row r="882" spans="1:7" customFormat="1" ht="15" customHeight="1">
      <c r="A882" s="21"/>
      <c r="C882" s="22"/>
      <c r="D882" s="22"/>
      <c r="E882" s="22"/>
      <c r="F882" s="22"/>
      <c r="G882" s="22"/>
    </row>
    <row r="883" spans="1:7" customFormat="1" ht="15" customHeight="1">
      <c r="A883" s="21"/>
      <c r="C883" s="22"/>
      <c r="D883" s="22"/>
      <c r="E883" s="22"/>
      <c r="F883" s="22"/>
      <c r="G883" s="22"/>
    </row>
    <row r="884" spans="1:7" customFormat="1" ht="15" customHeight="1">
      <c r="A884" s="21"/>
      <c r="C884" s="22"/>
      <c r="D884" s="22"/>
      <c r="E884" s="22"/>
      <c r="F884" s="22"/>
      <c r="G884" s="22"/>
    </row>
    <row r="885" spans="1:7" customFormat="1" ht="15" customHeight="1">
      <c r="A885" s="21"/>
      <c r="C885" s="22"/>
      <c r="D885" s="22"/>
      <c r="E885" s="22"/>
      <c r="F885" s="22"/>
      <c r="G885" s="22"/>
    </row>
    <row r="886" spans="1:7" customFormat="1" ht="15" customHeight="1">
      <c r="A886" s="21"/>
      <c r="C886" s="22"/>
      <c r="D886" s="22"/>
      <c r="E886" s="22"/>
      <c r="F886" s="22"/>
      <c r="G886" s="22"/>
    </row>
    <row r="887" spans="1:7" customFormat="1" ht="15" customHeight="1">
      <c r="A887" s="21"/>
      <c r="C887" s="22"/>
      <c r="D887" s="22"/>
      <c r="E887" s="22"/>
      <c r="F887" s="22"/>
      <c r="G887" s="22"/>
    </row>
    <row r="888" spans="1:7" customFormat="1" ht="15" customHeight="1">
      <c r="A888" s="21"/>
      <c r="C888" s="22"/>
      <c r="D888" s="22"/>
      <c r="E888" s="22"/>
      <c r="F888" s="22"/>
      <c r="G888" s="22"/>
    </row>
    <row r="889" spans="1:7" customFormat="1" ht="15" customHeight="1">
      <c r="A889" s="21"/>
      <c r="C889" s="22"/>
      <c r="D889" s="22"/>
      <c r="E889" s="22"/>
      <c r="F889" s="22"/>
      <c r="G889" s="22"/>
    </row>
    <row r="890" spans="1:7" customFormat="1" ht="15" customHeight="1">
      <c r="A890" s="21"/>
      <c r="C890" s="22"/>
      <c r="D890" s="22"/>
      <c r="E890" s="22"/>
      <c r="F890" s="22"/>
      <c r="G890" s="22"/>
    </row>
    <row r="891" spans="1:7" customFormat="1" ht="15" customHeight="1">
      <c r="A891" s="21"/>
      <c r="C891" s="22"/>
      <c r="D891" s="22"/>
      <c r="E891" s="22"/>
      <c r="F891" s="22"/>
      <c r="G891" s="22"/>
    </row>
    <row r="892" spans="1:7" customFormat="1" ht="15" customHeight="1">
      <c r="A892" s="21"/>
      <c r="C892" s="22"/>
      <c r="D892" s="22"/>
      <c r="E892" s="22"/>
      <c r="F892" s="22"/>
      <c r="G892" s="22"/>
    </row>
    <row r="893" spans="1:7" customFormat="1">
      <c r="A893" s="21"/>
      <c r="C893" s="22"/>
      <c r="D893" s="22"/>
      <c r="E893" s="22"/>
      <c r="F893" s="22"/>
      <c r="G893" s="22"/>
    </row>
    <row r="894" spans="1:7" customFormat="1" ht="15" customHeight="1">
      <c r="A894" s="21"/>
      <c r="C894" s="22"/>
      <c r="D894" s="22"/>
      <c r="E894" s="22"/>
      <c r="F894" s="22"/>
      <c r="G894" s="22"/>
    </row>
    <row r="895" spans="1:7" customFormat="1" ht="15" customHeight="1">
      <c r="A895" s="21"/>
      <c r="C895" s="22"/>
      <c r="D895" s="22"/>
      <c r="E895" s="22"/>
      <c r="F895" s="22"/>
      <c r="G895" s="22"/>
    </row>
    <row r="896" spans="1:7" customFormat="1" ht="15" customHeight="1">
      <c r="A896" s="21"/>
      <c r="C896" s="22"/>
      <c r="D896" s="22"/>
      <c r="E896" s="22"/>
      <c r="F896" s="22"/>
      <c r="G896" s="22"/>
    </row>
    <row r="897" spans="1:7" customFormat="1" ht="15" customHeight="1">
      <c r="A897" s="21"/>
      <c r="C897" s="22"/>
      <c r="D897" s="22"/>
      <c r="E897" s="22"/>
      <c r="F897" s="22"/>
      <c r="G897" s="22"/>
    </row>
    <row r="898" spans="1:7" customFormat="1" ht="15" customHeight="1">
      <c r="A898" s="21"/>
      <c r="C898" s="22"/>
      <c r="D898" s="22"/>
      <c r="E898" s="22"/>
      <c r="F898" s="22"/>
      <c r="G898" s="22"/>
    </row>
    <row r="899" spans="1:7" customFormat="1" ht="15" customHeight="1">
      <c r="A899" s="21"/>
      <c r="C899" s="22"/>
      <c r="D899" s="22"/>
      <c r="E899" s="22"/>
      <c r="F899" s="22"/>
      <c r="G899" s="22"/>
    </row>
    <row r="900" spans="1:7" customFormat="1" ht="15" customHeight="1">
      <c r="A900" s="21"/>
      <c r="C900" s="22"/>
      <c r="D900" s="22"/>
      <c r="E900" s="22"/>
      <c r="F900" s="22"/>
      <c r="G900" s="22"/>
    </row>
    <row r="901" spans="1:7" customFormat="1" ht="15" customHeight="1">
      <c r="A901" s="21"/>
      <c r="C901" s="22"/>
      <c r="D901" s="22"/>
      <c r="E901" s="22"/>
      <c r="F901" s="22"/>
      <c r="G901" s="22"/>
    </row>
    <row r="902" spans="1:7" customFormat="1" ht="15" customHeight="1">
      <c r="A902" s="21"/>
      <c r="C902" s="22"/>
      <c r="D902" s="22"/>
      <c r="E902" s="22"/>
      <c r="F902" s="22"/>
      <c r="G902" s="22"/>
    </row>
    <row r="903" spans="1:7" customFormat="1" ht="15" customHeight="1">
      <c r="A903" s="21"/>
      <c r="C903" s="22"/>
      <c r="D903" s="22"/>
      <c r="E903" s="22"/>
      <c r="F903" s="22"/>
      <c r="G903" s="22"/>
    </row>
    <row r="904" spans="1:7" customFormat="1" ht="15" customHeight="1">
      <c r="A904" s="21"/>
      <c r="C904" s="22"/>
      <c r="D904" s="22"/>
      <c r="E904" s="22"/>
      <c r="F904" s="22"/>
      <c r="G904" s="22"/>
    </row>
    <row r="905" spans="1:7" customFormat="1" ht="15" customHeight="1">
      <c r="A905" s="21"/>
      <c r="C905" s="22"/>
      <c r="D905" s="22"/>
      <c r="E905" s="22"/>
      <c r="F905" s="22"/>
      <c r="G905" s="22"/>
    </row>
    <row r="906" spans="1:7" customFormat="1" ht="15" customHeight="1">
      <c r="A906" s="21"/>
      <c r="C906" s="22"/>
      <c r="D906" s="22"/>
      <c r="E906" s="22"/>
      <c r="F906" s="22"/>
      <c r="G906" s="22"/>
    </row>
    <row r="907" spans="1:7" customFormat="1" ht="15" customHeight="1">
      <c r="A907" s="21"/>
      <c r="C907" s="22"/>
      <c r="D907" s="22"/>
      <c r="E907" s="22"/>
      <c r="F907" s="22"/>
      <c r="G907" s="22"/>
    </row>
    <row r="908" spans="1:7" customFormat="1" ht="15" customHeight="1">
      <c r="A908" s="21"/>
      <c r="C908" s="22"/>
      <c r="D908" s="22"/>
      <c r="E908" s="22"/>
      <c r="F908" s="22"/>
      <c r="G908" s="22"/>
    </row>
    <row r="909" spans="1:7" customFormat="1" ht="15" customHeight="1">
      <c r="A909" s="21"/>
      <c r="C909" s="22"/>
      <c r="D909" s="22"/>
      <c r="E909" s="22"/>
      <c r="F909" s="22"/>
      <c r="G909" s="22"/>
    </row>
    <row r="910" spans="1:7" customFormat="1" ht="15" customHeight="1">
      <c r="A910" s="21"/>
      <c r="C910" s="22"/>
      <c r="D910" s="22"/>
      <c r="E910" s="22"/>
      <c r="F910" s="22"/>
      <c r="G910" s="22"/>
    </row>
    <row r="911" spans="1:7" customFormat="1" ht="15" customHeight="1">
      <c r="A911" s="21"/>
      <c r="C911" s="22"/>
      <c r="D911" s="22"/>
      <c r="E911" s="22"/>
      <c r="F911" s="22"/>
      <c r="G911" s="22"/>
    </row>
    <row r="912" spans="1:7" customFormat="1" ht="15" customHeight="1">
      <c r="A912" s="21"/>
      <c r="C912" s="22"/>
      <c r="D912" s="22"/>
      <c r="E912" s="22"/>
      <c r="F912" s="22"/>
      <c r="G912" s="22"/>
    </row>
    <row r="913" spans="1:7" customFormat="1" ht="15" customHeight="1">
      <c r="A913" s="21"/>
      <c r="C913" s="22"/>
      <c r="D913" s="22"/>
      <c r="E913" s="22"/>
      <c r="F913" s="22"/>
      <c r="G913" s="22"/>
    </row>
    <row r="914" spans="1:7" customFormat="1" ht="15" customHeight="1">
      <c r="A914" s="21"/>
      <c r="C914" s="22"/>
      <c r="D914" s="22"/>
      <c r="E914" s="22"/>
      <c r="F914" s="22"/>
      <c r="G914" s="22"/>
    </row>
    <row r="915" spans="1:7" customFormat="1" ht="15" customHeight="1">
      <c r="A915" s="21"/>
      <c r="C915" s="22"/>
      <c r="D915" s="22"/>
      <c r="E915" s="22"/>
      <c r="F915" s="22"/>
      <c r="G915" s="22"/>
    </row>
    <row r="916" spans="1:7" customFormat="1" ht="15" customHeight="1">
      <c r="A916" s="21"/>
      <c r="C916" s="22"/>
      <c r="D916" s="22"/>
      <c r="E916" s="22"/>
      <c r="F916" s="22"/>
      <c r="G916" s="22"/>
    </row>
    <row r="917" spans="1:7" customFormat="1" ht="15" customHeight="1">
      <c r="A917" s="21"/>
      <c r="C917" s="22"/>
      <c r="D917" s="22"/>
      <c r="E917" s="22"/>
      <c r="F917" s="22"/>
      <c r="G917" s="22"/>
    </row>
    <row r="918" spans="1:7" customFormat="1" ht="15" customHeight="1">
      <c r="A918" s="21"/>
      <c r="C918" s="22"/>
      <c r="D918" s="22"/>
      <c r="E918" s="22"/>
      <c r="F918" s="22"/>
      <c r="G918" s="22"/>
    </row>
    <row r="919" spans="1:7" customFormat="1" ht="15" customHeight="1">
      <c r="A919" s="21"/>
      <c r="C919" s="22"/>
      <c r="D919" s="22"/>
      <c r="E919" s="22"/>
      <c r="F919" s="22"/>
      <c r="G919" s="22"/>
    </row>
    <row r="920" spans="1:7" customFormat="1" ht="15" customHeight="1">
      <c r="A920" s="21"/>
      <c r="C920" s="22"/>
      <c r="D920" s="22"/>
      <c r="E920" s="22"/>
      <c r="F920" s="22"/>
      <c r="G920" s="22"/>
    </row>
    <row r="921" spans="1:7" customFormat="1" ht="15" customHeight="1">
      <c r="A921" s="21"/>
      <c r="C921" s="22"/>
      <c r="D921" s="22"/>
      <c r="E921" s="22"/>
      <c r="F921" s="22"/>
      <c r="G921" s="22"/>
    </row>
    <row r="922" spans="1:7" customFormat="1" ht="15" customHeight="1">
      <c r="A922" s="21"/>
      <c r="C922" s="22"/>
      <c r="D922" s="22"/>
      <c r="E922" s="22"/>
      <c r="F922" s="22"/>
      <c r="G922" s="22"/>
    </row>
    <row r="923" spans="1:7" customFormat="1" ht="15" customHeight="1">
      <c r="A923" s="21"/>
      <c r="C923" s="22"/>
      <c r="D923" s="22"/>
      <c r="E923" s="22"/>
      <c r="F923" s="22"/>
      <c r="G923" s="22"/>
    </row>
    <row r="924" spans="1:7" customFormat="1" ht="15" customHeight="1">
      <c r="A924" s="21"/>
      <c r="C924" s="22"/>
      <c r="D924" s="22"/>
      <c r="E924" s="22"/>
      <c r="F924" s="22"/>
      <c r="G924" s="22"/>
    </row>
    <row r="925" spans="1:7" customFormat="1" ht="15" customHeight="1">
      <c r="A925" s="21"/>
      <c r="C925" s="22"/>
      <c r="D925" s="22"/>
      <c r="E925" s="22"/>
      <c r="F925" s="22"/>
      <c r="G925" s="22"/>
    </row>
    <row r="926" spans="1:7" customFormat="1" ht="15" customHeight="1">
      <c r="A926" s="21"/>
      <c r="C926" s="22"/>
      <c r="D926" s="22"/>
      <c r="E926" s="22"/>
      <c r="F926" s="22"/>
      <c r="G926" s="22"/>
    </row>
    <row r="927" spans="1:7" customFormat="1" ht="15" customHeight="1">
      <c r="A927" s="21"/>
      <c r="C927" s="22"/>
      <c r="D927" s="22"/>
      <c r="E927" s="22"/>
      <c r="F927" s="22"/>
      <c r="G927" s="22"/>
    </row>
    <row r="928" spans="1:7" customFormat="1" ht="15" customHeight="1">
      <c r="A928" s="21"/>
      <c r="C928" s="22"/>
      <c r="D928" s="22"/>
      <c r="E928" s="22"/>
      <c r="F928" s="22"/>
      <c r="G928" s="22"/>
    </row>
    <row r="929" spans="1:7" customFormat="1" ht="15" customHeight="1">
      <c r="A929" s="21"/>
      <c r="C929" s="22"/>
      <c r="D929" s="22"/>
      <c r="E929" s="22"/>
      <c r="F929" s="22"/>
      <c r="G929" s="22"/>
    </row>
    <row r="930" spans="1:7" customFormat="1" ht="15" customHeight="1">
      <c r="A930" s="21"/>
      <c r="C930" s="22"/>
      <c r="D930" s="22"/>
      <c r="E930" s="22"/>
      <c r="F930" s="22"/>
      <c r="G930" s="22"/>
    </row>
    <row r="931" spans="1:7" customFormat="1" ht="15" customHeight="1">
      <c r="A931" s="21"/>
      <c r="C931" s="22"/>
      <c r="D931" s="22"/>
      <c r="E931" s="22"/>
      <c r="F931" s="22"/>
      <c r="G931" s="22"/>
    </row>
    <row r="932" spans="1:7" customFormat="1" ht="15" customHeight="1">
      <c r="A932" s="21"/>
      <c r="C932" s="22"/>
      <c r="D932" s="22"/>
      <c r="E932" s="22"/>
      <c r="F932" s="22"/>
      <c r="G932" s="22"/>
    </row>
    <row r="933" spans="1:7" customFormat="1" ht="15" customHeight="1">
      <c r="A933" s="21"/>
      <c r="C933" s="22"/>
      <c r="D933" s="22"/>
      <c r="E933" s="22"/>
      <c r="F933" s="22"/>
      <c r="G933" s="22"/>
    </row>
    <row r="934" spans="1:7" customFormat="1" ht="15" customHeight="1">
      <c r="A934" s="21"/>
      <c r="C934" s="22"/>
      <c r="D934" s="22"/>
      <c r="E934" s="22"/>
      <c r="F934" s="22"/>
      <c r="G934" s="22"/>
    </row>
    <row r="935" spans="1:7" customFormat="1" ht="15" customHeight="1">
      <c r="A935" s="21"/>
      <c r="C935" s="22"/>
      <c r="D935" s="22"/>
      <c r="E935" s="22"/>
      <c r="F935" s="22"/>
      <c r="G935" s="22"/>
    </row>
    <row r="936" spans="1:7" customFormat="1" ht="15" customHeight="1">
      <c r="A936" s="21"/>
      <c r="C936" s="22"/>
      <c r="D936" s="22"/>
      <c r="E936" s="22"/>
      <c r="F936" s="22"/>
      <c r="G936" s="22"/>
    </row>
    <row r="937" spans="1:7" customFormat="1" ht="15" customHeight="1">
      <c r="A937" s="21"/>
      <c r="C937" s="22"/>
      <c r="D937" s="22"/>
      <c r="E937" s="22"/>
      <c r="F937" s="22"/>
      <c r="G937" s="22"/>
    </row>
    <row r="938" spans="1:7" customFormat="1">
      <c r="A938" s="21"/>
      <c r="C938" s="22"/>
      <c r="D938" s="22"/>
      <c r="E938" s="22"/>
      <c r="F938" s="22"/>
      <c r="G938" s="22"/>
    </row>
    <row r="939" spans="1:7" customFormat="1" ht="15" customHeight="1">
      <c r="A939" s="21"/>
      <c r="C939" s="22"/>
      <c r="D939" s="22"/>
      <c r="E939" s="22"/>
      <c r="F939" s="22"/>
      <c r="G939" s="22"/>
    </row>
    <row r="940" spans="1:7" customFormat="1" ht="15" customHeight="1">
      <c r="A940" s="21"/>
      <c r="C940" s="22"/>
      <c r="D940" s="22"/>
      <c r="E940" s="22"/>
      <c r="F940" s="22"/>
      <c r="G940" s="22"/>
    </row>
    <row r="941" spans="1:7" customFormat="1" ht="15" customHeight="1">
      <c r="A941" s="21"/>
      <c r="C941" s="22"/>
      <c r="D941" s="22"/>
      <c r="E941" s="22"/>
      <c r="F941" s="22"/>
      <c r="G941" s="22"/>
    </row>
    <row r="942" spans="1:7" customFormat="1" ht="15" customHeight="1">
      <c r="A942" s="21"/>
      <c r="C942" s="22"/>
      <c r="D942" s="22"/>
      <c r="E942" s="22"/>
      <c r="F942" s="22"/>
      <c r="G942" s="22"/>
    </row>
    <row r="943" spans="1:7" customFormat="1" ht="15" customHeight="1">
      <c r="A943" s="21"/>
      <c r="C943" s="22"/>
      <c r="D943" s="22"/>
      <c r="E943" s="22"/>
      <c r="F943" s="22"/>
      <c r="G943" s="22"/>
    </row>
    <row r="944" spans="1:7" customFormat="1" ht="15" customHeight="1">
      <c r="A944" s="21"/>
      <c r="C944" s="22"/>
      <c r="D944" s="22"/>
      <c r="E944" s="22"/>
      <c r="F944" s="22"/>
      <c r="G944" s="22"/>
    </row>
    <row r="945" spans="1:7" customFormat="1" ht="15" customHeight="1">
      <c r="A945" s="21"/>
      <c r="C945" s="22"/>
      <c r="D945" s="22"/>
      <c r="E945" s="22"/>
      <c r="F945" s="22"/>
      <c r="G945" s="22"/>
    </row>
    <row r="946" spans="1:7" customFormat="1" ht="15" customHeight="1">
      <c r="A946" s="21"/>
      <c r="C946" s="22"/>
      <c r="D946" s="22"/>
      <c r="E946" s="22"/>
      <c r="F946" s="22"/>
      <c r="G946" s="22"/>
    </row>
    <row r="947" spans="1:7" customFormat="1">
      <c r="A947" s="21"/>
      <c r="C947" s="22"/>
      <c r="D947" s="22"/>
      <c r="E947" s="22"/>
      <c r="F947" s="22"/>
      <c r="G947" s="22"/>
    </row>
    <row r="948" spans="1:7" customFormat="1" ht="15" customHeight="1">
      <c r="A948" s="21"/>
      <c r="C948" s="22"/>
      <c r="D948" s="22"/>
      <c r="E948" s="22"/>
      <c r="F948" s="22"/>
      <c r="G948" s="22"/>
    </row>
    <row r="949" spans="1:7" customFormat="1" ht="15" customHeight="1">
      <c r="A949" s="21"/>
      <c r="C949" s="22"/>
      <c r="D949" s="22"/>
      <c r="E949" s="22"/>
      <c r="F949" s="22"/>
      <c r="G949" s="22"/>
    </row>
    <row r="950" spans="1:7" customFormat="1" ht="15" customHeight="1">
      <c r="A950" s="21"/>
      <c r="C950" s="22"/>
      <c r="D950" s="22"/>
      <c r="E950" s="22"/>
      <c r="F950" s="22"/>
      <c r="G950" s="22"/>
    </row>
    <row r="951" spans="1:7" customFormat="1" ht="15" customHeight="1">
      <c r="A951" s="21"/>
      <c r="C951" s="22"/>
      <c r="D951" s="22"/>
      <c r="E951" s="22"/>
      <c r="F951" s="22"/>
      <c r="G951" s="22"/>
    </row>
    <row r="952" spans="1:7" customFormat="1" ht="15" customHeight="1">
      <c r="A952" s="21"/>
      <c r="C952" s="22"/>
      <c r="D952" s="22"/>
      <c r="E952" s="22"/>
      <c r="F952" s="22"/>
      <c r="G952" s="22"/>
    </row>
    <row r="953" spans="1:7" customFormat="1" ht="15" customHeight="1">
      <c r="A953" s="21"/>
      <c r="C953" s="22"/>
      <c r="D953" s="22"/>
      <c r="E953" s="22"/>
      <c r="F953" s="22"/>
      <c r="G953" s="22"/>
    </row>
    <row r="954" spans="1:7" customFormat="1" ht="15" customHeight="1">
      <c r="A954" s="21"/>
      <c r="C954" s="22"/>
      <c r="D954" s="22"/>
      <c r="E954" s="22"/>
      <c r="F954" s="22"/>
      <c r="G954" s="22"/>
    </row>
    <row r="955" spans="1:7" customFormat="1" ht="15" customHeight="1">
      <c r="A955" s="21"/>
      <c r="C955" s="22"/>
      <c r="D955" s="22"/>
      <c r="E955" s="22"/>
      <c r="F955" s="22"/>
      <c r="G955" s="22"/>
    </row>
    <row r="956" spans="1:7" customFormat="1" ht="15" customHeight="1">
      <c r="A956" s="21"/>
      <c r="C956" s="22"/>
      <c r="D956" s="22"/>
      <c r="E956" s="22"/>
      <c r="F956" s="22"/>
      <c r="G956" s="22"/>
    </row>
    <row r="957" spans="1:7" customFormat="1" ht="15" customHeight="1">
      <c r="A957" s="21"/>
      <c r="C957" s="22"/>
      <c r="D957" s="22"/>
      <c r="E957" s="22"/>
      <c r="F957" s="22"/>
      <c r="G957" s="22"/>
    </row>
    <row r="958" spans="1:7" customFormat="1" ht="15" customHeight="1">
      <c r="A958" s="21"/>
      <c r="C958" s="22"/>
      <c r="D958" s="22"/>
      <c r="E958" s="22"/>
      <c r="F958" s="22"/>
      <c r="G958" s="22"/>
    </row>
    <row r="959" spans="1:7" customFormat="1" ht="15" customHeight="1">
      <c r="A959" s="21"/>
      <c r="C959" s="22"/>
      <c r="D959" s="22"/>
      <c r="E959" s="22"/>
      <c r="F959" s="22"/>
      <c r="G959" s="22"/>
    </row>
    <row r="960" spans="1:7" customFormat="1" ht="15" customHeight="1">
      <c r="A960" s="21"/>
      <c r="C960" s="22"/>
      <c r="D960" s="22"/>
      <c r="E960" s="22"/>
      <c r="F960" s="22"/>
      <c r="G960" s="22"/>
    </row>
    <row r="961" spans="1:7" customFormat="1">
      <c r="A961" s="21"/>
      <c r="C961" s="22"/>
      <c r="D961" s="22"/>
      <c r="E961" s="22"/>
      <c r="F961" s="22"/>
      <c r="G961" s="22"/>
    </row>
    <row r="962" spans="1:7" customFormat="1" ht="15" customHeight="1">
      <c r="A962" s="21"/>
      <c r="C962" s="22"/>
      <c r="D962" s="22"/>
      <c r="E962" s="22"/>
      <c r="F962" s="22"/>
      <c r="G962" s="22"/>
    </row>
    <row r="963" spans="1:7" customFormat="1" ht="15" customHeight="1">
      <c r="A963" s="21"/>
      <c r="C963" s="22"/>
      <c r="D963" s="22"/>
      <c r="E963" s="22"/>
      <c r="F963" s="22"/>
      <c r="G963" s="22"/>
    </row>
    <row r="964" spans="1:7" customFormat="1" ht="15" customHeight="1">
      <c r="A964" s="21"/>
      <c r="C964" s="22"/>
      <c r="D964" s="22"/>
      <c r="E964" s="22"/>
      <c r="F964" s="22"/>
      <c r="G964" s="22"/>
    </row>
    <row r="965" spans="1:7" customFormat="1" ht="15" customHeight="1">
      <c r="A965" s="21"/>
      <c r="C965" s="22"/>
      <c r="D965" s="22"/>
      <c r="E965" s="22"/>
      <c r="F965" s="22"/>
      <c r="G965" s="22"/>
    </row>
    <row r="966" spans="1:7" customFormat="1" ht="15" customHeight="1">
      <c r="A966" s="21"/>
      <c r="C966" s="22"/>
      <c r="D966" s="22"/>
      <c r="E966" s="22"/>
      <c r="F966" s="22"/>
      <c r="G966" s="22"/>
    </row>
    <row r="967" spans="1:7" customFormat="1" ht="15" customHeight="1">
      <c r="A967" s="21"/>
      <c r="C967" s="22"/>
      <c r="D967" s="22"/>
      <c r="E967" s="22"/>
      <c r="F967" s="22"/>
      <c r="G967" s="22"/>
    </row>
    <row r="968" spans="1:7" customFormat="1" ht="15" customHeight="1">
      <c r="A968" s="21"/>
      <c r="C968" s="22"/>
      <c r="D968" s="22"/>
      <c r="E968" s="22"/>
      <c r="F968" s="22"/>
      <c r="G968" s="22"/>
    </row>
    <row r="969" spans="1:7" customFormat="1">
      <c r="A969" s="21"/>
      <c r="C969" s="22"/>
      <c r="D969" s="22"/>
      <c r="E969" s="22"/>
      <c r="F969" s="22"/>
      <c r="G969" s="22"/>
    </row>
    <row r="970" spans="1:7" customFormat="1" ht="15" customHeight="1">
      <c r="A970" s="21"/>
      <c r="C970" s="22"/>
      <c r="D970" s="22"/>
      <c r="E970" s="22"/>
      <c r="F970" s="22"/>
      <c r="G970" s="22"/>
    </row>
    <row r="971" spans="1:7" customFormat="1">
      <c r="A971" s="21"/>
      <c r="C971" s="22"/>
      <c r="D971" s="22"/>
      <c r="E971" s="22"/>
      <c r="F971" s="22"/>
      <c r="G971" s="22"/>
    </row>
    <row r="972" spans="1:7" customFormat="1" ht="15" customHeight="1">
      <c r="A972" s="21"/>
      <c r="C972" s="22"/>
      <c r="D972" s="22"/>
      <c r="E972" s="22"/>
      <c r="F972" s="22"/>
      <c r="G972" s="22"/>
    </row>
    <row r="973" spans="1:7" customFormat="1" ht="15" customHeight="1">
      <c r="A973" s="21"/>
      <c r="C973" s="22"/>
      <c r="D973" s="22"/>
      <c r="E973" s="22"/>
      <c r="F973" s="22"/>
      <c r="G973" s="22"/>
    </row>
    <row r="974" spans="1:7" customFormat="1" ht="15" customHeight="1">
      <c r="A974" s="21"/>
      <c r="C974" s="22"/>
      <c r="D974" s="22"/>
      <c r="E974" s="22"/>
      <c r="F974" s="22"/>
      <c r="G974" s="22"/>
    </row>
    <row r="975" spans="1:7" customFormat="1" ht="15" customHeight="1">
      <c r="A975" s="21"/>
      <c r="C975" s="22"/>
      <c r="D975" s="22"/>
      <c r="E975" s="22"/>
      <c r="F975" s="22"/>
      <c r="G975" s="22"/>
    </row>
    <row r="976" spans="1:7" customFormat="1" ht="15" customHeight="1">
      <c r="A976" s="21"/>
      <c r="C976" s="22"/>
      <c r="D976" s="22"/>
      <c r="E976" s="22"/>
      <c r="F976" s="22"/>
      <c r="G976" s="22"/>
    </row>
    <row r="977" spans="1:7" customFormat="1" ht="15" customHeight="1">
      <c r="A977" s="21"/>
      <c r="C977" s="22"/>
      <c r="D977" s="22"/>
      <c r="E977" s="22"/>
      <c r="F977" s="22"/>
      <c r="G977" s="22"/>
    </row>
    <row r="978" spans="1:7" customFormat="1" ht="15" customHeight="1">
      <c r="A978" s="21"/>
      <c r="C978" s="22"/>
      <c r="D978" s="22"/>
      <c r="E978" s="22"/>
      <c r="F978" s="22"/>
      <c r="G978" s="22"/>
    </row>
    <row r="979" spans="1:7" customFormat="1" ht="15" customHeight="1">
      <c r="A979" s="21"/>
      <c r="C979" s="22"/>
      <c r="D979" s="22"/>
      <c r="E979" s="22"/>
      <c r="F979" s="22"/>
      <c r="G979" s="22"/>
    </row>
    <row r="980" spans="1:7" customFormat="1" ht="15" customHeight="1">
      <c r="A980" s="21"/>
      <c r="C980" s="22"/>
      <c r="D980" s="22"/>
      <c r="E980" s="22"/>
      <c r="F980" s="22"/>
      <c r="G980" s="22"/>
    </row>
    <row r="981" spans="1:7" customFormat="1" ht="15" customHeight="1">
      <c r="A981" s="21"/>
      <c r="C981" s="22"/>
      <c r="D981" s="22"/>
      <c r="E981" s="22"/>
      <c r="F981" s="22"/>
      <c r="G981" s="22"/>
    </row>
    <row r="982" spans="1:7" customFormat="1" ht="15" customHeight="1">
      <c r="A982" s="21"/>
      <c r="C982" s="22"/>
      <c r="D982" s="22"/>
      <c r="E982" s="22"/>
      <c r="F982" s="22"/>
      <c r="G982" s="22"/>
    </row>
    <row r="983" spans="1:7" customFormat="1" ht="15" customHeight="1">
      <c r="A983" s="21"/>
      <c r="C983" s="22"/>
      <c r="D983" s="22"/>
      <c r="E983" s="22"/>
      <c r="F983" s="22"/>
      <c r="G983" s="22"/>
    </row>
    <row r="984" spans="1:7" customFormat="1" ht="15" customHeight="1">
      <c r="A984" s="21"/>
      <c r="C984" s="22"/>
      <c r="D984" s="22"/>
      <c r="E984" s="22"/>
      <c r="F984" s="22"/>
      <c r="G984" s="22"/>
    </row>
    <row r="985" spans="1:7" customFormat="1" ht="15" customHeight="1">
      <c r="A985" s="21"/>
      <c r="C985" s="22"/>
      <c r="D985" s="22"/>
      <c r="E985" s="22"/>
      <c r="F985" s="22"/>
      <c r="G985" s="22"/>
    </row>
    <row r="986" spans="1:7" customFormat="1" ht="15" customHeight="1">
      <c r="A986" s="21"/>
      <c r="C986" s="22"/>
      <c r="D986" s="22"/>
      <c r="E986" s="22"/>
      <c r="F986" s="22"/>
      <c r="G986" s="22"/>
    </row>
    <row r="987" spans="1:7" customFormat="1" ht="15" customHeight="1">
      <c r="A987" s="21"/>
      <c r="C987" s="22"/>
      <c r="D987" s="22"/>
      <c r="E987" s="22"/>
      <c r="F987" s="22"/>
      <c r="G987" s="22"/>
    </row>
    <row r="988" spans="1:7" customFormat="1" ht="15" customHeight="1">
      <c r="A988" s="21"/>
      <c r="C988" s="22"/>
      <c r="D988" s="22"/>
      <c r="E988" s="22"/>
      <c r="F988" s="22"/>
      <c r="G988" s="22"/>
    </row>
    <row r="989" spans="1:7" customFormat="1" ht="15" customHeight="1">
      <c r="A989" s="21"/>
      <c r="C989" s="22"/>
      <c r="D989" s="22"/>
      <c r="E989" s="22"/>
      <c r="F989" s="22"/>
      <c r="G989" s="22"/>
    </row>
    <row r="990" spans="1:7" customFormat="1" ht="15" customHeight="1">
      <c r="A990" s="21"/>
      <c r="C990" s="22"/>
      <c r="D990" s="22"/>
      <c r="E990" s="22"/>
      <c r="F990" s="22"/>
      <c r="G990" s="22"/>
    </row>
    <row r="991" spans="1:7" customFormat="1" ht="15" customHeight="1">
      <c r="A991" s="21"/>
      <c r="C991" s="22"/>
      <c r="D991" s="22"/>
      <c r="E991" s="22"/>
      <c r="F991" s="22"/>
      <c r="G991" s="22"/>
    </row>
    <row r="992" spans="1:7" customFormat="1" ht="15" customHeight="1">
      <c r="A992" s="21"/>
      <c r="C992" s="22"/>
      <c r="D992" s="22"/>
      <c r="E992" s="22"/>
      <c r="F992" s="22"/>
      <c r="G992" s="22"/>
    </row>
    <row r="993" spans="1:7" customFormat="1" ht="15" customHeight="1">
      <c r="A993" s="21"/>
      <c r="C993" s="22"/>
      <c r="D993" s="22"/>
      <c r="E993" s="22"/>
      <c r="F993" s="22"/>
      <c r="G993" s="22"/>
    </row>
    <row r="994" spans="1:7" customFormat="1" ht="15" customHeight="1">
      <c r="A994" s="21"/>
      <c r="C994" s="22"/>
      <c r="D994" s="22"/>
      <c r="E994" s="22"/>
      <c r="F994" s="22"/>
      <c r="G994" s="22"/>
    </row>
    <row r="995" spans="1:7" customFormat="1" ht="15" customHeight="1">
      <c r="A995" s="21"/>
      <c r="C995" s="22"/>
      <c r="D995" s="22"/>
      <c r="E995" s="22"/>
      <c r="F995" s="22"/>
      <c r="G995" s="22"/>
    </row>
    <row r="996" spans="1:7" customFormat="1" ht="15" customHeight="1">
      <c r="A996" s="21"/>
      <c r="C996" s="22"/>
      <c r="D996" s="22"/>
      <c r="E996" s="22"/>
      <c r="F996" s="22"/>
      <c r="G996" s="22"/>
    </row>
    <row r="997" spans="1:7" customFormat="1" ht="15" customHeight="1">
      <c r="A997" s="21"/>
      <c r="C997" s="22"/>
      <c r="D997" s="22"/>
      <c r="E997" s="22"/>
      <c r="F997" s="22"/>
      <c r="G997" s="22"/>
    </row>
    <row r="998" spans="1:7" customFormat="1" ht="15" customHeight="1">
      <c r="A998" s="21"/>
      <c r="C998" s="22"/>
      <c r="D998" s="22"/>
      <c r="E998" s="22"/>
      <c r="F998" s="22"/>
      <c r="G998" s="22"/>
    </row>
    <row r="999" spans="1:7" customFormat="1" ht="15" customHeight="1">
      <c r="A999" s="21"/>
      <c r="C999" s="22"/>
      <c r="D999" s="22"/>
      <c r="E999" s="22"/>
      <c r="F999" s="22"/>
      <c r="G999" s="22"/>
    </row>
    <row r="1000" spans="1:7" customFormat="1" ht="15" customHeight="1">
      <c r="A1000" s="21"/>
      <c r="C1000" s="22"/>
      <c r="D1000" s="22"/>
      <c r="E1000" s="22"/>
      <c r="F1000" s="22"/>
      <c r="G1000" s="22"/>
    </row>
    <row r="1001" spans="1:7" customFormat="1" ht="15" customHeight="1">
      <c r="A1001" s="21"/>
      <c r="C1001" s="22"/>
      <c r="D1001" s="22"/>
      <c r="E1001" s="22"/>
      <c r="F1001" s="22"/>
      <c r="G1001" s="22"/>
    </row>
    <row r="1002" spans="1:7" customFormat="1" ht="15" customHeight="1">
      <c r="A1002" s="21"/>
      <c r="C1002" s="22"/>
      <c r="D1002" s="22"/>
      <c r="E1002" s="22"/>
      <c r="F1002" s="22"/>
      <c r="G1002" s="22"/>
    </row>
    <row r="1003" spans="1:7" customFormat="1" ht="15" customHeight="1">
      <c r="A1003" s="21"/>
      <c r="C1003" s="22"/>
      <c r="D1003" s="22"/>
      <c r="E1003" s="22"/>
      <c r="F1003" s="22"/>
      <c r="G1003" s="22"/>
    </row>
    <row r="1004" spans="1:7" customFormat="1" ht="15" customHeight="1">
      <c r="A1004" s="21"/>
      <c r="C1004" s="22"/>
      <c r="D1004" s="22"/>
      <c r="E1004" s="22"/>
      <c r="F1004" s="22"/>
      <c r="G1004" s="22"/>
    </row>
    <row r="1005" spans="1:7" customFormat="1" ht="15" customHeight="1">
      <c r="A1005" s="21"/>
      <c r="C1005" s="22"/>
      <c r="D1005" s="22"/>
      <c r="E1005" s="22"/>
      <c r="F1005" s="22"/>
      <c r="G1005" s="22"/>
    </row>
    <row r="1006" spans="1:7" customFormat="1" ht="15" customHeight="1">
      <c r="A1006" s="21"/>
      <c r="C1006" s="22"/>
      <c r="D1006" s="22"/>
      <c r="E1006" s="22"/>
      <c r="F1006" s="22"/>
      <c r="G1006" s="22"/>
    </row>
    <row r="1007" spans="1:7" customFormat="1" ht="15" customHeight="1">
      <c r="A1007" s="21"/>
      <c r="C1007" s="22"/>
      <c r="D1007" s="22"/>
      <c r="E1007" s="22"/>
      <c r="F1007" s="22"/>
      <c r="G1007" s="22"/>
    </row>
    <row r="1008" spans="1:7" customFormat="1" ht="15" customHeight="1">
      <c r="A1008" s="21"/>
      <c r="C1008" s="22"/>
      <c r="D1008" s="22"/>
      <c r="E1008" s="22"/>
      <c r="F1008" s="22"/>
      <c r="G1008" s="22"/>
    </row>
    <row r="1009" spans="1:7" customFormat="1" ht="15" customHeight="1">
      <c r="A1009" s="21"/>
      <c r="C1009" s="22"/>
      <c r="D1009" s="22"/>
      <c r="E1009" s="22"/>
      <c r="F1009" s="22"/>
      <c r="G1009" s="22"/>
    </row>
    <row r="1010" spans="1:7" customFormat="1" ht="15" customHeight="1">
      <c r="A1010" s="21"/>
      <c r="C1010" s="22"/>
      <c r="D1010" s="22"/>
      <c r="E1010" s="22"/>
      <c r="F1010" s="22"/>
      <c r="G1010" s="22"/>
    </row>
    <row r="1011" spans="1:7" customFormat="1" ht="15" customHeight="1">
      <c r="A1011" s="21"/>
      <c r="C1011" s="22"/>
      <c r="D1011" s="22"/>
      <c r="E1011" s="22"/>
      <c r="F1011" s="22"/>
      <c r="G1011" s="22"/>
    </row>
    <row r="1012" spans="1:7" customFormat="1" ht="15" customHeight="1">
      <c r="A1012" s="21"/>
      <c r="C1012" s="22"/>
      <c r="D1012" s="22"/>
      <c r="E1012" s="22"/>
      <c r="F1012" s="22"/>
      <c r="G1012" s="22"/>
    </row>
    <row r="1013" spans="1:7" customFormat="1" ht="15" customHeight="1">
      <c r="A1013" s="21"/>
      <c r="C1013" s="22"/>
      <c r="D1013" s="22"/>
      <c r="E1013" s="22"/>
      <c r="F1013" s="22"/>
      <c r="G1013" s="22"/>
    </row>
    <row r="1014" spans="1:7" customFormat="1" ht="15" customHeight="1">
      <c r="A1014" s="21"/>
      <c r="C1014" s="22"/>
      <c r="D1014" s="22"/>
      <c r="E1014" s="22"/>
      <c r="F1014" s="22"/>
      <c r="G1014" s="22"/>
    </row>
    <row r="1015" spans="1:7" customFormat="1" ht="15" customHeight="1">
      <c r="A1015" s="21"/>
      <c r="C1015" s="22"/>
      <c r="D1015" s="22"/>
      <c r="E1015" s="22"/>
      <c r="F1015" s="22"/>
      <c r="G1015" s="22"/>
    </row>
    <row r="1016" spans="1:7" customFormat="1" ht="15" customHeight="1">
      <c r="A1016" s="21"/>
      <c r="C1016" s="22"/>
      <c r="D1016" s="22"/>
      <c r="E1016" s="22"/>
      <c r="F1016" s="22"/>
      <c r="G1016" s="22"/>
    </row>
    <row r="1017" spans="1:7" customFormat="1" ht="15" customHeight="1">
      <c r="A1017" s="21"/>
      <c r="C1017" s="22"/>
      <c r="D1017" s="22"/>
      <c r="E1017" s="22"/>
      <c r="F1017" s="22"/>
      <c r="G1017" s="22"/>
    </row>
    <row r="1018" spans="1:7" customFormat="1" ht="15" customHeight="1">
      <c r="A1018" s="21"/>
      <c r="C1018" s="22"/>
      <c r="D1018" s="22"/>
      <c r="E1018" s="22"/>
      <c r="F1018" s="22"/>
      <c r="G1018" s="22"/>
    </row>
    <row r="1019" spans="1:7" customFormat="1" ht="15" customHeight="1">
      <c r="A1019" s="21"/>
      <c r="C1019" s="22"/>
      <c r="D1019" s="22"/>
      <c r="E1019" s="22"/>
      <c r="F1019" s="22"/>
      <c r="G1019" s="22"/>
    </row>
    <row r="1020" spans="1:7" customFormat="1" ht="15" customHeight="1">
      <c r="A1020" s="21"/>
      <c r="C1020" s="22"/>
      <c r="D1020" s="22"/>
      <c r="E1020" s="22"/>
      <c r="F1020" s="22"/>
      <c r="G1020" s="22"/>
    </row>
    <row r="1021" spans="1:7" customFormat="1" ht="15" customHeight="1">
      <c r="A1021" s="21"/>
      <c r="C1021" s="22"/>
      <c r="D1021" s="22"/>
      <c r="E1021" s="22"/>
      <c r="F1021" s="22"/>
      <c r="G1021" s="22"/>
    </row>
    <row r="1022" spans="1:7" customFormat="1" ht="15" customHeight="1">
      <c r="A1022" s="21"/>
      <c r="C1022" s="22"/>
      <c r="D1022" s="22"/>
      <c r="E1022" s="22"/>
      <c r="F1022" s="22"/>
      <c r="G1022" s="22"/>
    </row>
    <row r="1023" spans="1:7" customFormat="1" ht="15" customHeight="1">
      <c r="A1023" s="21"/>
      <c r="C1023" s="22"/>
      <c r="D1023" s="22"/>
      <c r="E1023" s="22"/>
      <c r="F1023" s="22"/>
      <c r="G1023" s="22"/>
    </row>
    <row r="1024" spans="1:7" customFormat="1" ht="15" customHeight="1">
      <c r="A1024" s="21"/>
      <c r="C1024" s="22"/>
      <c r="D1024" s="22"/>
      <c r="E1024" s="22"/>
      <c r="F1024" s="22"/>
      <c r="G1024" s="22"/>
    </row>
    <row r="1025" spans="1:7" customFormat="1" ht="15" customHeight="1">
      <c r="A1025" s="21"/>
      <c r="C1025" s="22"/>
      <c r="D1025" s="22"/>
      <c r="E1025" s="22"/>
      <c r="F1025" s="22"/>
      <c r="G1025" s="22"/>
    </row>
    <row r="1026" spans="1:7" customFormat="1" ht="15" customHeight="1">
      <c r="A1026" s="21"/>
      <c r="C1026" s="22"/>
      <c r="D1026" s="22"/>
      <c r="E1026" s="22"/>
      <c r="F1026" s="22"/>
      <c r="G1026" s="22"/>
    </row>
    <row r="1027" spans="1:7" customFormat="1" ht="15" customHeight="1">
      <c r="A1027" s="21"/>
      <c r="C1027" s="22"/>
      <c r="D1027" s="22"/>
      <c r="E1027" s="22"/>
      <c r="F1027" s="22"/>
      <c r="G1027" s="22"/>
    </row>
    <row r="1028" spans="1:7" customFormat="1" ht="15" customHeight="1">
      <c r="A1028" s="21"/>
      <c r="C1028" s="22"/>
      <c r="D1028" s="22"/>
      <c r="E1028" s="22"/>
      <c r="F1028" s="22"/>
      <c r="G1028" s="22"/>
    </row>
    <row r="1029" spans="1:7" customFormat="1" ht="15" customHeight="1">
      <c r="A1029" s="21"/>
      <c r="C1029" s="22"/>
      <c r="D1029" s="22"/>
      <c r="E1029" s="22"/>
      <c r="F1029" s="22"/>
      <c r="G1029" s="22"/>
    </row>
    <row r="1030" spans="1:7" customFormat="1" ht="15" customHeight="1">
      <c r="A1030" s="21"/>
      <c r="C1030" s="22"/>
      <c r="D1030" s="22"/>
      <c r="E1030" s="22"/>
      <c r="F1030" s="22"/>
      <c r="G1030" s="22"/>
    </row>
    <row r="1031" spans="1:7" customFormat="1" ht="15" customHeight="1">
      <c r="A1031" s="21"/>
      <c r="C1031" s="22"/>
      <c r="D1031" s="22"/>
      <c r="E1031" s="22"/>
      <c r="F1031" s="22"/>
      <c r="G1031" s="22"/>
    </row>
    <row r="1032" spans="1:7" customFormat="1" ht="15" customHeight="1">
      <c r="A1032" s="21"/>
      <c r="C1032" s="22"/>
      <c r="D1032" s="22"/>
      <c r="E1032" s="22"/>
      <c r="F1032" s="22"/>
      <c r="G1032" s="22"/>
    </row>
    <row r="1033" spans="1:7" customFormat="1" ht="15" customHeight="1">
      <c r="A1033" s="21"/>
      <c r="C1033" s="22"/>
      <c r="D1033" s="22"/>
      <c r="E1033" s="22"/>
      <c r="F1033" s="22"/>
      <c r="G1033" s="22"/>
    </row>
    <row r="1034" spans="1:7" customFormat="1" ht="15" customHeight="1">
      <c r="A1034" s="21"/>
      <c r="C1034" s="22"/>
      <c r="D1034" s="22"/>
      <c r="E1034" s="22"/>
      <c r="F1034" s="22"/>
      <c r="G1034" s="22"/>
    </row>
    <row r="1035" spans="1:7" customFormat="1" ht="15" customHeight="1">
      <c r="A1035" s="21"/>
      <c r="C1035" s="22"/>
      <c r="D1035" s="22"/>
      <c r="E1035" s="22"/>
      <c r="F1035" s="22"/>
      <c r="G1035" s="22"/>
    </row>
    <row r="1036" spans="1:7" customFormat="1" ht="15" customHeight="1">
      <c r="A1036" s="21"/>
      <c r="C1036" s="22"/>
      <c r="D1036" s="22"/>
      <c r="E1036" s="22"/>
      <c r="F1036" s="22"/>
      <c r="G1036" s="22"/>
    </row>
    <row r="1037" spans="1:7" customFormat="1" ht="15" customHeight="1">
      <c r="A1037" s="21"/>
      <c r="C1037" s="22"/>
      <c r="D1037" s="22"/>
      <c r="E1037" s="22"/>
      <c r="F1037" s="22"/>
      <c r="G1037" s="22"/>
    </row>
    <row r="1038" spans="1:7" customFormat="1" ht="15" customHeight="1">
      <c r="A1038" s="21"/>
      <c r="C1038" s="22"/>
      <c r="D1038" s="22"/>
      <c r="E1038" s="22"/>
      <c r="F1038" s="22"/>
      <c r="G1038" s="22"/>
    </row>
    <row r="1039" spans="1:7" customFormat="1" ht="15" customHeight="1">
      <c r="A1039" s="21"/>
      <c r="C1039" s="22"/>
      <c r="D1039" s="22"/>
      <c r="E1039" s="22"/>
      <c r="F1039" s="22"/>
      <c r="G1039" s="22"/>
    </row>
    <row r="1040" spans="1:7" customFormat="1" ht="15" customHeight="1">
      <c r="A1040" s="21"/>
      <c r="C1040" s="22"/>
      <c r="D1040" s="22"/>
      <c r="E1040" s="22"/>
      <c r="F1040" s="22"/>
      <c r="G1040" s="22"/>
    </row>
    <row r="1041" spans="1:7" customFormat="1" ht="15" customHeight="1">
      <c r="A1041" s="21"/>
      <c r="C1041" s="22"/>
      <c r="D1041" s="22"/>
      <c r="E1041" s="22"/>
      <c r="F1041" s="22"/>
      <c r="G1041" s="22"/>
    </row>
    <row r="1042" spans="1:7" customFormat="1" ht="15" customHeight="1">
      <c r="A1042" s="21"/>
      <c r="C1042" s="22"/>
      <c r="D1042" s="22"/>
      <c r="E1042" s="22"/>
      <c r="F1042" s="22"/>
      <c r="G1042" s="22"/>
    </row>
    <row r="1043" spans="1:7" customFormat="1" ht="15" customHeight="1">
      <c r="A1043" s="21"/>
      <c r="C1043" s="22"/>
      <c r="D1043" s="22"/>
      <c r="E1043" s="22"/>
      <c r="F1043" s="22"/>
      <c r="G1043" s="22"/>
    </row>
    <row r="1044" spans="1:7" customFormat="1" ht="15" customHeight="1">
      <c r="A1044" s="21"/>
      <c r="C1044" s="22"/>
      <c r="D1044" s="22"/>
      <c r="E1044" s="22"/>
      <c r="F1044" s="22"/>
      <c r="G1044" s="22"/>
    </row>
    <row r="1045" spans="1:7" customFormat="1" ht="15" customHeight="1">
      <c r="A1045" s="21"/>
      <c r="C1045" s="22"/>
      <c r="D1045" s="22"/>
      <c r="E1045" s="22"/>
      <c r="F1045" s="22"/>
      <c r="G1045" s="22"/>
    </row>
    <row r="1046" spans="1:7" customFormat="1" ht="15" customHeight="1">
      <c r="A1046" s="21"/>
      <c r="C1046" s="22"/>
      <c r="D1046" s="22"/>
      <c r="E1046" s="22"/>
      <c r="F1046" s="22"/>
      <c r="G1046" s="22"/>
    </row>
    <row r="1047" spans="1:7" customFormat="1" ht="15" customHeight="1">
      <c r="A1047" s="21"/>
      <c r="C1047" s="22"/>
      <c r="D1047" s="22"/>
      <c r="E1047" s="22"/>
      <c r="F1047" s="22"/>
      <c r="G1047" s="22"/>
    </row>
    <row r="1048" spans="1:7" customFormat="1" ht="15" customHeight="1">
      <c r="A1048" s="21"/>
      <c r="C1048" s="22"/>
      <c r="D1048" s="22"/>
      <c r="E1048" s="22"/>
      <c r="F1048" s="22"/>
      <c r="G1048" s="22"/>
    </row>
    <row r="1049" spans="1:7" customFormat="1" ht="15" customHeight="1">
      <c r="A1049" s="21"/>
      <c r="C1049" s="22"/>
      <c r="D1049" s="22"/>
      <c r="E1049" s="22"/>
      <c r="F1049" s="22"/>
      <c r="G1049" s="22"/>
    </row>
    <row r="1050" spans="1:7" customFormat="1" ht="15" customHeight="1">
      <c r="A1050" s="21"/>
      <c r="C1050" s="22"/>
      <c r="D1050" s="22"/>
      <c r="E1050" s="22"/>
      <c r="F1050" s="22"/>
      <c r="G1050" s="22"/>
    </row>
    <row r="1051" spans="1:7" customFormat="1" ht="15" customHeight="1">
      <c r="A1051" s="21"/>
      <c r="C1051" s="22"/>
      <c r="D1051" s="22"/>
      <c r="E1051" s="22"/>
      <c r="F1051" s="22"/>
      <c r="G1051" s="22"/>
    </row>
    <row r="1052" spans="1:7" customFormat="1" ht="15" customHeight="1">
      <c r="A1052" s="21"/>
      <c r="C1052" s="22"/>
      <c r="D1052" s="22"/>
      <c r="E1052" s="22"/>
      <c r="F1052" s="22"/>
      <c r="G1052" s="22"/>
    </row>
    <row r="1053" spans="1:7" customFormat="1" ht="15" customHeight="1">
      <c r="A1053" s="21"/>
      <c r="C1053" s="22"/>
      <c r="D1053" s="22"/>
      <c r="E1053" s="22"/>
      <c r="F1053" s="22"/>
      <c r="G1053" s="22"/>
    </row>
    <row r="1054" spans="1:7" customFormat="1" ht="15" customHeight="1">
      <c r="A1054" s="21"/>
      <c r="C1054" s="22"/>
      <c r="D1054" s="22"/>
      <c r="E1054" s="22"/>
      <c r="F1054" s="22"/>
      <c r="G1054" s="22"/>
    </row>
    <row r="1055" spans="1:7" customFormat="1" ht="15" customHeight="1">
      <c r="A1055" s="21"/>
      <c r="C1055" s="22"/>
      <c r="D1055" s="22"/>
      <c r="E1055" s="22"/>
      <c r="F1055" s="22"/>
      <c r="G1055" s="22"/>
    </row>
    <row r="1056" spans="1:7" customFormat="1" ht="15" customHeight="1">
      <c r="A1056" s="21"/>
      <c r="C1056" s="22"/>
      <c r="D1056" s="22"/>
      <c r="E1056" s="22"/>
      <c r="F1056" s="22"/>
      <c r="G1056" s="22"/>
    </row>
    <row r="1057" spans="1:7" customFormat="1" ht="15" customHeight="1">
      <c r="A1057" s="21"/>
      <c r="C1057" s="22"/>
      <c r="D1057" s="22"/>
      <c r="E1057" s="22"/>
      <c r="F1057" s="22"/>
      <c r="G1057" s="22"/>
    </row>
    <row r="1058" spans="1:7" customFormat="1" ht="15" customHeight="1">
      <c r="A1058" s="21"/>
      <c r="C1058" s="22"/>
      <c r="D1058" s="22"/>
      <c r="E1058" s="22"/>
      <c r="F1058" s="22"/>
      <c r="G1058" s="22"/>
    </row>
    <row r="1059" spans="1:7" customFormat="1" ht="15" customHeight="1">
      <c r="A1059" s="21"/>
      <c r="C1059" s="22"/>
      <c r="D1059" s="22"/>
      <c r="E1059" s="22"/>
      <c r="F1059" s="22"/>
      <c r="G1059" s="22"/>
    </row>
    <row r="1060" spans="1:7" customFormat="1" ht="15" customHeight="1">
      <c r="A1060" s="21"/>
      <c r="C1060" s="22"/>
      <c r="D1060" s="22"/>
      <c r="E1060" s="22"/>
      <c r="F1060" s="22"/>
      <c r="G1060" s="22"/>
    </row>
    <row r="1061" spans="1:7" customFormat="1" ht="15" customHeight="1">
      <c r="A1061" s="21"/>
      <c r="C1061" s="22"/>
      <c r="D1061" s="22"/>
      <c r="E1061" s="22"/>
      <c r="F1061" s="22"/>
      <c r="G1061" s="22"/>
    </row>
    <row r="1062" spans="1:7" customFormat="1">
      <c r="A1062" s="21"/>
      <c r="C1062" s="22"/>
      <c r="D1062" s="22"/>
      <c r="E1062" s="22"/>
      <c r="F1062" s="22"/>
      <c r="G1062" s="22"/>
    </row>
    <row r="1063" spans="1:7" customFormat="1" ht="15" customHeight="1">
      <c r="A1063" s="21"/>
      <c r="C1063" s="22"/>
      <c r="D1063" s="22"/>
      <c r="E1063" s="22"/>
      <c r="F1063" s="22"/>
      <c r="G1063" s="22"/>
    </row>
    <row r="1064" spans="1:7" customFormat="1" ht="15" customHeight="1">
      <c r="A1064" s="21"/>
      <c r="C1064" s="22"/>
      <c r="D1064" s="22"/>
      <c r="E1064" s="22"/>
      <c r="F1064" s="22"/>
      <c r="G1064" s="22"/>
    </row>
    <row r="1065" spans="1:7" customFormat="1" ht="15" customHeight="1">
      <c r="A1065" s="21"/>
      <c r="C1065" s="22"/>
      <c r="D1065" s="22"/>
      <c r="E1065" s="22"/>
      <c r="F1065" s="22"/>
      <c r="G1065" s="22"/>
    </row>
    <row r="1066" spans="1:7" customFormat="1" ht="15" customHeight="1">
      <c r="A1066" s="21"/>
      <c r="C1066" s="22"/>
      <c r="D1066" s="22"/>
      <c r="E1066" s="22"/>
      <c r="F1066" s="22"/>
      <c r="G1066" s="22"/>
    </row>
    <row r="1067" spans="1:7" customFormat="1" ht="15" customHeight="1">
      <c r="A1067" s="21"/>
      <c r="C1067" s="22"/>
      <c r="D1067" s="22"/>
      <c r="E1067" s="22"/>
      <c r="F1067" s="22"/>
      <c r="G1067" s="22"/>
    </row>
    <row r="1068" spans="1:7" customFormat="1" ht="15" customHeight="1">
      <c r="A1068" s="21"/>
      <c r="C1068" s="22"/>
      <c r="D1068" s="22"/>
      <c r="E1068" s="22"/>
      <c r="F1068" s="22"/>
      <c r="G1068" s="22"/>
    </row>
    <row r="1069" spans="1:7" customFormat="1">
      <c r="A1069" s="21"/>
      <c r="C1069" s="22"/>
      <c r="D1069" s="22"/>
      <c r="E1069" s="22"/>
      <c r="F1069" s="22"/>
      <c r="G1069" s="22"/>
    </row>
    <row r="1070" spans="1:7" customFormat="1" ht="15" customHeight="1">
      <c r="A1070" s="21"/>
      <c r="C1070" s="22"/>
      <c r="D1070" s="22"/>
      <c r="E1070" s="22"/>
      <c r="F1070" s="22"/>
      <c r="G1070" s="22"/>
    </row>
    <row r="1071" spans="1:7" customFormat="1">
      <c r="A1071" s="21"/>
      <c r="C1071" s="22"/>
      <c r="D1071" s="22"/>
      <c r="E1071" s="22"/>
      <c r="F1071" s="22"/>
      <c r="G1071" s="22"/>
    </row>
    <row r="1072" spans="1:7" customFormat="1" ht="15" customHeight="1">
      <c r="A1072" s="21"/>
      <c r="C1072" s="22"/>
      <c r="D1072" s="22"/>
      <c r="E1072" s="22"/>
      <c r="F1072" s="22"/>
      <c r="G1072" s="22"/>
    </row>
    <row r="1073" spans="1:7" customFormat="1" ht="15" customHeight="1">
      <c r="A1073" s="21"/>
      <c r="C1073" s="22"/>
      <c r="D1073" s="22"/>
      <c r="E1073" s="22"/>
      <c r="F1073" s="22"/>
      <c r="G1073" s="22"/>
    </row>
    <row r="1074" spans="1:7" customFormat="1" ht="15" customHeight="1">
      <c r="A1074" s="21"/>
      <c r="C1074" s="22"/>
      <c r="D1074" s="22"/>
      <c r="E1074" s="22"/>
      <c r="F1074" s="22"/>
      <c r="G1074" s="22"/>
    </row>
    <row r="1075" spans="1:7" customFormat="1" ht="15" customHeight="1">
      <c r="A1075" s="21"/>
      <c r="C1075" s="22"/>
      <c r="D1075" s="22"/>
      <c r="E1075" s="22"/>
      <c r="F1075" s="22"/>
      <c r="G1075" s="22"/>
    </row>
    <row r="1076" spans="1:7" customFormat="1" ht="15" customHeight="1">
      <c r="A1076" s="21"/>
      <c r="C1076" s="22"/>
      <c r="D1076" s="22"/>
      <c r="E1076" s="22"/>
      <c r="F1076" s="22"/>
      <c r="G1076" s="22"/>
    </row>
    <row r="1077" spans="1:7" customFormat="1" ht="15" customHeight="1">
      <c r="A1077" s="21"/>
      <c r="C1077" s="22"/>
      <c r="D1077" s="22"/>
      <c r="E1077" s="22"/>
      <c r="F1077" s="22"/>
      <c r="G1077" s="22"/>
    </row>
    <row r="1078" spans="1:7" customFormat="1" ht="15" customHeight="1">
      <c r="A1078" s="21"/>
      <c r="C1078" s="22"/>
      <c r="D1078" s="22"/>
      <c r="E1078" s="22"/>
      <c r="F1078" s="22"/>
      <c r="G1078" s="22"/>
    </row>
    <row r="1079" spans="1:7" customFormat="1" ht="15" customHeight="1">
      <c r="A1079" s="21"/>
      <c r="C1079" s="22"/>
      <c r="D1079" s="22"/>
      <c r="E1079" s="22"/>
      <c r="F1079" s="22"/>
      <c r="G1079" s="22"/>
    </row>
    <row r="1080" spans="1:7" customFormat="1" ht="15" customHeight="1">
      <c r="A1080" s="21"/>
      <c r="C1080" s="22"/>
      <c r="D1080" s="22"/>
      <c r="E1080" s="22"/>
      <c r="F1080" s="22"/>
      <c r="G1080" s="22"/>
    </row>
    <row r="1081" spans="1:7" customFormat="1" ht="15" customHeight="1">
      <c r="A1081" s="21"/>
      <c r="C1081" s="22"/>
      <c r="D1081" s="22"/>
      <c r="E1081" s="22"/>
      <c r="F1081" s="22"/>
      <c r="G1081" s="22"/>
    </row>
    <row r="1082" spans="1:7" customFormat="1" ht="15" customHeight="1">
      <c r="A1082" s="21"/>
      <c r="C1082" s="22"/>
      <c r="D1082" s="22"/>
      <c r="E1082" s="22"/>
      <c r="F1082" s="22"/>
      <c r="G1082" s="22"/>
    </row>
    <row r="1083" spans="1:7" customFormat="1" ht="15" customHeight="1">
      <c r="A1083" s="21"/>
      <c r="C1083" s="22"/>
      <c r="D1083" s="22"/>
      <c r="E1083" s="22"/>
      <c r="F1083" s="22"/>
      <c r="G1083" s="22"/>
    </row>
    <row r="1084" spans="1:7" customFormat="1" ht="15" customHeight="1">
      <c r="A1084" s="21"/>
      <c r="C1084" s="22"/>
      <c r="D1084" s="22"/>
      <c r="E1084" s="22"/>
      <c r="F1084" s="22"/>
      <c r="G1084" s="22"/>
    </row>
    <row r="1085" spans="1:7" customFormat="1" ht="15" customHeight="1">
      <c r="A1085" s="21"/>
      <c r="C1085" s="22"/>
      <c r="D1085" s="22"/>
      <c r="E1085" s="22"/>
      <c r="F1085" s="22"/>
      <c r="G1085" s="22"/>
    </row>
    <row r="1086" spans="1:7" customFormat="1" ht="15" customHeight="1">
      <c r="A1086" s="21"/>
      <c r="C1086" s="22"/>
      <c r="D1086" s="22"/>
      <c r="E1086" s="22"/>
      <c r="F1086" s="22"/>
      <c r="G1086" s="22"/>
    </row>
    <row r="1087" spans="1:7" customFormat="1" ht="15" customHeight="1">
      <c r="A1087" s="21"/>
      <c r="C1087" s="22"/>
      <c r="D1087" s="22"/>
      <c r="E1087" s="22"/>
      <c r="F1087" s="22"/>
      <c r="G1087" s="22"/>
    </row>
    <row r="1088" spans="1:7" customFormat="1" ht="15" customHeight="1">
      <c r="A1088" s="21"/>
      <c r="C1088" s="22"/>
      <c r="D1088" s="22"/>
      <c r="E1088" s="22"/>
      <c r="F1088" s="22"/>
      <c r="G1088" s="22"/>
    </row>
    <row r="1089" spans="1:7" customFormat="1" ht="15" customHeight="1">
      <c r="A1089" s="21"/>
      <c r="C1089" s="22"/>
      <c r="D1089" s="22"/>
      <c r="E1089" s="22"/>
      <c r="F1089" s="22"/>
      <c r="G1089" s="22"/>
    </row>
    <row r="1090" spans="1:7" customFormat="1" ht="15" customHeight="1">
      <c r="A1090" s="21"/>
      <c r="C1090" s="22"/>
      <c r="D1090" s="22"/>
      <c r="E1090" s="22"/>
      <c r="F1090" s="22"/>
      <c r="G1090" s="22"/>
    </row>
    <row r="1091" spans="1:7" customFormat="1" ht="15" customHeight="1">
      <c r="A1091" s="21"/>
      <c r="C1091" s="22"/>
      <c r="D1091" s="22"/>
      <c r="E1091" s="22"/>
      <c r="F1091" s="22"/>
      <c r="G1091" s="22"/>
    </row>
    <row r="1092" spans="1:7" customFormat="1" ht="15" customHeight="1">
      <c r="A1092" s="21"/>
      <c r="C1092" s="22"/>
      <c r="D1092" s="22"/>
      <c r="E1092" s="22"/>
      <c r="F1092" s="22"/>
      <c r="G1092" s="22"/>
    </row>
    <row r="1093" spans="1:7" customFormat="1" ht="15" customHeight="1">
      <c r="A1093" s="21"/>
      <c r="C1093" s="22"/>
      <c r="D1093" s="22"/>
      <c r="E1093" s="22"/>
      <c r="F1093" s="22"/>
      <c r="G1093" s="22"/>
    </row>
    <row r="1094" spans="1:7" customFormat="1" ht="15" customHeight="1">
      <c r="A1094" s="21"/>
      <c r="C1094" s="22"/>
      <c r="D1094" s="22"/>
      <c r="E1094" s="22"/>
      <c r="F1094" s="22"/>
      <c r="G1094" s="22"/>
    </row>
    <row r="1095" spans="1:7" customFormat="1" ht="15" customHeight="1">
      <c r="A1095" s="21"/>
      <c r="C1095" s="22"/>
      <c r="D1095" s="22"/>
      <c r="E1095" s="22"/>
      <c r="F1095" s="22"/>
      <c r="G1095" s="22"/>
    </row>
    <row r="1096" spans="1:7" customFormat="1" ht="15" customHeight="1">
      <c r="A1096" s="21"/>
      <c r="C1096" s="22"/>
      <c r="D1096" s="22"/>
      <c r="E1096" s="22"/>
      <c r="F1096" s="22"/>
      <c r="G1096" s="22"/>
    </row>
    <row r="1097" spans="1:7" customFormat="1" ht="15" customHeight="1">
      <c r="A1097" s="21"/>
      <c r="C1097" s="22"/>
      <c r="D1097" s="22"/>
      <c r="E1097" s="22"/>
      <c r="F1097" s="22"/>
      <c r="G1097" s="22"/>
    </row>
    <row r="1098" spans="1:7" customFormat="1" ht="15" customHeight="1">
      <c r="A1098" s="21"/>
      <c r="C1098" s="22"/>
      <c r="D1098" s="22"/>
      <c r="E1098" s="22"/>
      <c r="F1098" s="22"/>
      <c r="G1098" s="22"/>
    </row>
    <row r="1099" spans="1:7" customFormat="1">
      <c r="A1099" s="21"/>
      <c r="C1099" s="22"/>
      <c r="D1099" s="22"/>
      <c r="E1099" s="22"/>
      <c r="F1099" s="22"/>
      <c r="G1099" s="22"/>
    </row>
    <row r="1100" spans="1:7" customFormat="1" ht="15" customHeight="1">
      <c r="A1100" s="21"/>
      <c r="C1100" s="22"/>
      <c r="D1100" s="22"/>
      <c r="E1100" s="22"/>
      <c r="F1100" s="22"/>
      <c r="G1100" s="22"/>
    </row>
    <row r="1101" spans="1:7" customFormat="1" ht="15" customHeight="1">
      <c r="A1101" s="21"/>
      <c r="C1101" s="22"/>
      <c r="D1101" s="22"/>
      <c r="E1101" s="22"/>
      <c r="F1101" s="22"/>
      <c r="G1101" s="22"/>
    </row>
    <row r="1102" spans="1:7" customFormat="1">
      <c r="A1102" s="21"/>
      <c r="C1102" s="22"/>
      <c r="D1102" s="22"/>
      <c r="E1102" s="22"/>
      <c r="F1102" s="22"/>
      <c r="G1102" s="22"/>
    </row>
    <row r="1103" spans="1:7" customFormat="1" ht="15" customHeight="1">
      <c r="A1103" s="21"/>
      <c r="C1103" s="22"/>
      <c r="D1103" s="22"/>
      <c r="E1103" s="22"/>
      <c r="F1103" s="22"/>
      <c r="G1103" s="22"/>
    </row>
    <row r="1104" spans="1:7" customFormat="1" ht="15" customHeight="1">
      <c r="A1104" s="21"/>
      <c r="C1104" s="22"/>
      <c r="D1104" s="22"/>
      <c r="E1104" s="22"/>
      <c r="F1104" s="22"/>
      <c r="G1104" s="22"/>
    </row>
    <row r="1105" spans="1:7" customFormat="1">
      <c r="A1105" s="21"/>
      <c r="C1105" s="22"/>
      <c r="D1105" s="22"/>
      <c r="E1105" s="22"/>
      <c r="F1105" s="22"/>
      <c r="G1105" s="22"/>
    </row>
    <row r="1106" spans="1:7" customFormat="1" ht="15" customHeight="1">
      <c r="A1106" s="21"/>
      <c r="C1106" s="22"/>
      <c r="D1106" s="22"/>
      <c r="E1106" s="22"/>
      <c r="F1106" s="22"/>
      <c r="G1106" s="22"/>
    </row>
    <row r="1107" spans="1:7" customFormat="1" ht="15" customHeight="1">
      <c r="A1107" s="21"/>
      <c r="C1107" s="22"/>
      <c r="D1107" s="22"/>
      <c r="E1107" s="22"/>
      <c r="F1107" s="22"/>
      <c r="G1107" s="22"/>
    </row>
    <row r="1108" spans="1:7" customFormat="1" ht="15" customHeight="1">
      <c r="A1108" s="21"/>
      <c r="C1108" s="22"/>
      <c r="D1108" s="22"/>
      <c r="E1108" s="22"/>
      <c r="F1108" s="22"/>
      <c r="G1108" s="22"/>
    </row>
    <row r="1109" spans="1:7" customFormat="1" ht="15" customHeight="1">
      <c r="A1109" s="21"/>
      <c r="C1109" s="22"/>
      <c r="D1109" s="22"/>
      <c r="E1109" s="22"/>
      <c r="F1109" s="22"/>
      <c r="G1109" s="22"/>
    </row>
    <row r="1110" spans="1:7" customFormat="1">
      <c r="A1110" s="21"/>
      <c r="C1110" s="22"/>
      <c r="D1110" s="22"/>
      <c r="E1110" s="22"/>
      <c r="F1110" s="22"/>
      <c r="G1110" s="22"/>
    </row>
    <row r="1111" spans="1:7" customFormat="1" ht="15" customHeight="1">
      <c r="A1111" s="21"/>
      <c r="C1111" s="22"/>
      <c r="D1111" s="22"/>
      <c r="E1111" s="22"/>
      <c r="F1111" s="22"/>
      <c r="G1111" s="22"/>
    </row>
    <row r="1112" spans="1:7" customFormat="1" ht="15" customHeight="1">
      <c r="A1112" s="21"/>
      <c r="C1112" s="22"/>
      <c r="D1112" s="22"/>
      <c r="E1112" s="22"/>
      <c r="F1112" s="22"/>
      <c r="G1112" s="22"/>
    </row>
    <row r="1113" spans="1:7" customFormat="1" ht="15" customHeight="1">
      <c r="A1113" s="21"/>
      <c r="C1113" s="22"/>
      <c r="D1113" s="22"/>
      <c r="E1113" s="22"/>
      <c r="F1113" s="22"/>
      <c r="G1113" s="22"/>
    </row>
    <row r="1114" spans="1:7" customFormat="1" ht="15" customHeight="1">
      <c r="A1114" s="21"/>
      <c r="C1114" s="22"/>
      <c r="D1114" s="22"/>
      <c r="E1114" s="22"/>
      <c r="F1114" s="22"/>
      <c r="G1114" s="22"/>
    </row>
    <row r="1115" spans="1:7" customFormat="1" ht="15" customHeight="1">
      <c r="A1115" s="21"/>
      <c r="C1115" s="22"/>
      <c r="D1115" s="22"/>
      <c r="E1115" s="22"/>
      <c r="F1115" s="22"/>
      <c r="G1115" s="22"/>
    </row>
    <row r="1116" spans="1:7" customFormat="1" ht="15" customHeight="1">
      <c r="A1116" s="21"/>
      <c r="C1116" s="22"/>
      <c r="D1116" s="22"/>
      <c r="E1116" s="22"/>
      <c r="F1116" s="22"/>
      <c r="G1116" s="22"/>
    </row>
    <row r="1117" spans="1:7" customFormat="1" ht="15" customHeight="1">
      <c r="A1117" s="21"/>
      <c r="C1117" s="22"/>
      <c r="D1117" s="22"/>
      <c r="E1117" s="22"/>
      <c r="F1117" s="22"/>
      <c r="G1117" s="22"/>
    </row>
    <row r="1118" spans="1:7" customFormat="1" ht="15" customHeight="1">
      <c r="A1118" s="21"/>
      <c r="C1118" s="22"/>
      <c r="D1118" s="22"/>
      <c r="E1118" s="22"/>
      <c r="F1118" s="22"/>
      <c r="G1118" s="22"/>
    </row>
    <row r="1119" spans="1:7" customFormat="1" ht="15" customHeight="1">
      <c r="A1119" s="21"/>
      <c r="C1119" s="22"/>
      <c r="D1119" s="22"/>
      <c r="E1119" s="22"/>
      <c r="F1119" s="22"/>
      <c r="G1119" s="22"/>
    </row>
    <row r="1120" spans="1:7" customFormat="1" ht="15" customHeight="1">
      <c r="A1120" s="21"/>
      <c r="C1120" s="22"/>
      <c r="D1120" s="22"/>
      <c r="E1120" s="22"/>
      <c r="F1120" s="22"/>
      <c r="G1120" s="22"/>
    </row>
    <row r="1121" spans="1:7" customFormat="1" ht="15" customHeight="1">
      <c r="A1121" s="21"/>
      <c r="C1121" s="22"/>
      <c r="D1121" s="22"/>
      <c r="E1121" s="22"/>
      <c r="F1121" s="22"/>
      <c r="G1121" s="22"/>
    </row>
    <row r="1122" spans="1:7" customFormat="1" ht="15" customHeight="1">
      <c r="A1122" s="21"/>
      <c r="C1122" s="22"/>
      <c r="D1122" s="22"/>
      <c r="E1122" s="22"/>
      <c r="F1122" s="22"/>
      <c r="G1122" s="22"/>
    </row>
    <row r="1123" spans="1:7" customFormat="1" ht="15" customHeight="1">
      <c r="A1123" s="21"/>
      <c r="C1123" s="22"/>
      <c r="D1123" s="22"/>
      <c r="E1123" s="22"/>
      <c r="F1123" s="22"/>
      <c r="G1123" s="22"/>
    </row>
    <row r="1124" spans="1:7" customFormat="1" ht="15" customHeight="1">
      <c r="A1124" s="21"/>
      <c r="C1124" s="22"/>
      <c r="D1124" s="22"/>
      <c r="E1124" s="22"/>
      <c r="F1124" s="22"/>
      <c r="G1124" s="22"/>
    </row>
    <row r="1125" spans="1:7" customFormat="1" ht="15" customHeight="1">
      <c r="A1125" s="21"/>
      <c r="C1125" s="22"/>
      <c r="D1125" s="22"/>
      <c r="E1125" s="22"/>
      <c r="F1125" s="22"/>
      <c r="G1125" s="22"/>
    </row>
    <row r="1126" spans="1:7" customFormat="1" ht="15" customHeight="1">
      <c r="A1126" s="21"/>
      <c r="C1126" s="22"/>
      <c r="D1126" s="22"/>
      <c r="E1126" s="22"/>
      <c r="F1126" s="22"/>
      <c r="G1126" s="22"/>
    </row>
    <row r="1127" spans="1:7" customFormat="1" ht="15" customHeight="1">
      <c r="A1127" s="21"/>
      <c r="C1127" s="22"/>
      <c r="D1127" s="22"/>
      <c r="E1127" s="22"/>
      <c r="F1127" s="22"/>
      <c r="G1127" s="22"/>
    </row>
    <row r="1128" spans="1:7" customFormat="1">
      <c r="A1128" s="21"/>
      <c r="C1128" s="22"/>
      <c r="D1128" s="22"/>
      <c r="E1128" s="22"/>
      <c r="F1128" s="22"/>
      <c r="G1128" s="22"/>
    </row>
    <row r="1129" spans="1:7" customFormat="1" ht="15" customHeight="1">
      <c r="A1129" s="21"/>
      <c r="C1129" s="22"/>
      <c r="D1129" s="22"/>
      <c r="E1129" s="22"/>
      <c r="F1129" s="22"/>
      <c r="G1129" s="22"/>
    </row>
    <row r="1130" spans="1:7" customFormat="1" ht="15" customHeight="1">
      <c r="A1130" s="21"/>
      <c r="C1130" s="22"/>
      <c r="D1130" s="22"/>
      <c r="E1130" s="22"/>
      <c r="F1130" s="22"/>
      <c r="G1130" s="22"/>
    </row>
    <row r="1131" spans="1:7" customFormat="1" ht="15" customHeight="1">
      <c r="A1131" s="21"/>
      <c r="C1131" s="22"/>
      <c r="D1131" s="22"/>
      <c r="E1131" s="22"/>
      <c r="F1131" s="22"/>
      <c r="G1131" s="22"/>
    </row>
    <row r="1132" spans="1:7" customFormat="1" ht="15" customHeight="1">
      <c r="A1132" s="21"/>
      <c r="C1132" s="22"/>
      <c r="D1132" s="22"/>
      <c r="E1132" s="22"/>
      <c r="F1132" s="22"/>
      <c r="G1132" s="22"/>
    </row>
    <row r="1133" spans="1:7" customFormat="1" ht="15" customHeight="1">
      <c r="A1133" s="21"/>
      <c r="C1133" s="22"/>
      <c r="D1133" s="22"/>
      <c r="E1133" s="22"/>
      <c r="F1133" s="22"/>
      <c r="G1133" s="22"/>
    </row>
    <row r="1134" spans="1:7" customFormat="1" ht="15" customHeight="1">
      <c r="A1134" s="21"/>
      <c r="C1134" s="22"/>
      <c r="D1134" s="22"/>
      <c r="E1134" s="22"/>
      <c r="F1134" s="22"/>
      <c r="G1134" s="22"/>
    </row>
    <row r="1135" spans="1:7" customFormat="1" ht="15" customHeight="1">
      <c r="A1135" s="21"/>
      <c r="C1135" s="22"/>
      <c r="D1135" s="22"/>
      <c r="E1135" s="22"/>
      <c r="F1135" s="22"/>
      <c r="G1135" s="22"/>
    </row>
    <row r="1136" spans="1:7" customFormat="1" ht="15" customHeight="1">
      <c r="A1136" s="21"/>
      <c r="C1136" s="22"/>
      <c r="D1136" s="22"/>
      <c r="E1136" s="22"/>
      <c r="F1136" s="22"/>
      <c r="G1136" s="22"/>
    </row>
    <row r="1137" spans="1:7" customFormat="1" ht="15" customHeight="1">
      <c r="A1137" s="21"/>
      <c r="C1137" s="22"/>
      <c r="D1137" s="22"/>
      <c r="E1137" s="22"/>
      <c r="F1137" s="22"/>
      <c r="G1137" s="22"/>
    </row>
    <row r="1138" spans="1:7" customFormat="1" ht="15" customHeight="1">
      <c r="A1138" s="21"/>
      <c r="C1138" s="22"/>
      <c r="D1138" s="22"/>
      <c r="E1138" s="22"/>
      <c r="F1138" s="22"/>
      <c r="G1138" s="22"/>
    </row>
    <row r="1139" spans="1:7" customFormat="1" ht="15" customHeight="1">
      <c r="A1139" s="21"/>
      <c r="C1139" s="22"/>
      <c r="D1139" s="22"/>
      <c r="E1139" s="22"/>
      <c r="F1139" s="22"/>
      <c r="G1139" s="22"/>
    </row>
    <row r="1140" spans="1:7" customFormat="1" ht="15" customHeight="1">
      <c r="A1140" s="21"/>
      <c r="C1140" s="22"/>
      <c r="D1140" s="22"/>
      <c r="E1140" s="22"/>
      <c r="F1140" s="22"/>
      <c r="G1140" s="22"/>
    </row>
    <row r="1141" spans="1:7" customFormat="1" ht="15" customHeight="1">
      <c r="A1141" s="21"/>
      <c r="C1141" s="22"/>
      <c r="D1141" s="22"/>
      <c r="E1141" s="22"/>
      <c r="F1141" s="22"/>
      <c r="G1141" s="22"/>
    </row>
    <row r="1142" spans="1:7" customFormat="1" ht="15" customHeight="1">
      <c r="A1142" s="21"/>
      <c r="C1142" s="22"/>
      <c r="D1142" s="22"/>
      <c r="E1142" s="22"/>
      <c r="F1142" s="22"/>
      <c r="G1142" s="22"/>
    </row>
    <row r="1143" spans="1:7" customFormat="1" ht="15" customHeight="1">
      <c r="A1143" s="21"/>
      <c r="C1143" s="22"/>
      <c r="D1143" s="22"/>
      <c r="E1143" s="22"/>
      <c r="F1143" s="22"/>
      <c r="G1143" s="22"/>
    </row>
    <row r="1144" spans="1:7" customFormat="1" ht="15" customHeight="1">
      <c r="A1144" s="21"/>
      <c r="C1144" s="22"/>
      <c r="D1144" s="22"/>
      <c r="E1144" s="22"/>
      <c r="F1144" s="22"/>
      <c r="G1144" s="22"/>
    </row>
    <row r="1145" spans="1:7" customFormat="1" ht="15" customHeight="1">
      <c r="A1145" s="21"/>
      <c r="C1145" s="22"/>
      <c r="D1145" s="22"/>
      <c r="E1145" s="22"/>
      <c r="F1145" s="22"/>
      <c r="G1145" s="22"/>
    </row>
    <row r="1146" spans="1:7" customFormat="1">
      <c r="A1146" s="21"/>
      <c r="C1146" s="22"/>
      <c r="D1146" s="22"/>
      <c r="E1146" s="22"/>
      <c r="F1146" s="22"/>
      <c r="G1146" s="22"/>
    </row>
    <row r="1147" spans="1:7" customFormat="1" ht="15" customHeight="1">
      <c r="A1147" s="21"/>
      <c r="C1147" s="22"/>
      <c r="D1147" s="22"/>
      <c r="E1147" s="22"/>
      <c r="F1147" s="22"/>
      <c r="G1147" s="22"/>
    </row>
    <row r="1148" spans="1:7" customFormat="1" ht="15" customHeight="1">
      <c r="A1148" s="21"/>
      <c r="C1148" s="22"/>
      <c r="D1148" s="22"/>
      <c r="E1148" s="22"/>
      <c r="F1148" s="22"/>
      <c r="G1148" s="22"/>
    </row>
    <row r="1149" spans="1:7" customFormat="1" ht="15" customHeight="1">
      <c r="A1149" s="21"/>
      <c r="C1149" s="22"/>
      <c r="D1149" s="22"/>
      <c r="E1149" s="22"/>
      <c r="F1149" s="22"/>
      <c r="G1149" s="22"/>
    </row>
    <row r="1150" spans="1:7" customFormat="1" ht="15" customHeight="1">
      <c r="A1150" s="21"/>
      <c r="C1150" s="22"/>
      <c r="D1150" s="22"/>
      <c r="E1150" s="22"/>
      <c r="F1150" s="22"/>
      <c r="G1150" s="22"/>
    </row>
    <row r="1151" spans="1:7" customFormat="1" ht="15" customHeight="1">
      <c r="A1151" s="21"/>
      <c r="C1151" s="22"/>
      <c r="D1151" s="22"/>
      <c r="E1151" s="22"/>
      <c r="F1151" s="22"/>
      <c r="G1151" s="22"/>
    </row>
    <row r="1152" spans="1:7" customFormat="1" ht="15" customHeight="1">
      <c r="A1152" s="21"/>
      <c r="C1152" s="22"/>
      <c r="D1152" s="22"/>
      <c r="E1152" s="22"/>
      <c r="F1152" s="22"/>
      <c r="G1152" s="22"/>
    </row>
    <row r="1153" spans="1:7" customFormat="1" ht="15" customHeight="1">
      <c r="A1153" s="21"/>
      <c r="C1153" s="22"/>
      <c r="D1153" s="22"/>
      <c r="E1153" s="22"/>
      <c r="F1153" s="22"/>
      <c r="G1153" s="22"/>
    </row>
    <row r="1154" spans="1:7" customFormat="1" ht="15" customHeight="1">
      <c r="A1154" s="21"/>
      <c r="C1154" s="22"/>
      <c r="D1154" s="22"/>
      <c r="E1154" s="22"/>
      <c r="F1154" s="22"/>
      <c r="G1154" s="22"/>
    </row>
    <row r="1155" spans="1:7" customFormat="1" ht="15" customHeight="1">
      <c r="A1155" s="21"/>
      <c r="C1155" s="22"/>
      <c r="D1155" s="22"/>
      <c r="E1155" s="22"/>
      <c r="F1155" s="22"/>
      <c r="G1155" s="22"/>
    </row>
    <row r="1156" spans="1:7" customFormat="1" ht="15" customHeight="1">
      <c r="A1156" s="21"/>
      <c r="C1156" s="22"/>
      <c r="D1156" s="22"/>
      <c r="E1156" s="22"/>
      <c r="F1156" s="22"/>
      <c r="G1156" s="22"/>
    </row>
    <row r="1157" spans="1:7" customFormat="1" ht="15" customHeight="1">
      <c r="A1157" s="21"/>
      <c r="C1157" s="22"/>
      <c r="D1157" s="22"/>
      <c r="E1157" s="22"/>
      <c r="F1157" s="22"/>
      <c r="G1157" s="22"/>
    </row>
    <row r="1158" spans="1:7" customFormat="1" ht="15" customHeight="1">
      <c r="A1158" s="21"/>
      <c r="C1158" s="22"/>
      <c r="D1158" s="22"/>
      <c r="E1158" s="22"/>
      <c r="F1158" s="22"/>
      <c r="G1158" s="22"/>
    </row>
    <row r="1159" spans="1:7" customFormat="1">
      <c r="A1159" s="21"/>
      <c r="C1159" s="22"/>
      <c r="D1159" s="22"/>
      <c r="E1159" s="22"/>
      <c r="F1159" s="22"/>
      <c r="G1159" s="22"/>
    </row>
    <row r="1160" spans="1:7" customFormat="1" ht="15" customHeight="1">
      <c r="A1160" s="21"/>
      <c r="C1160" s="22"/>
      <c r="D1160" s="22"/>
      <c r="E1160" s="22"/>
      <c r="F1160" s="22"/>
      <c r="G1160" s="22"/>
    </row>
    <row r="1161" spans="1:7" customFormat="1" ht="15" customHeight="1">
      <c r="A1161" s="21"/>
      <c r="C1161" s="22"/>
      <c r="D1161" s="22"/>
      <c r="E1161" s="22"/>
      <c r="F1161" s="22"/>
      <c r="G1161" s="22"/>
    </row>
    <row r="1162" spans="1:7" customFormat="1" ht="15" customHeight="1">
      <c r="A1162" s="21"/>
      <c r="C1162" s="22"/>
      <c r="D1162" s="22"/>
      <c r="E1162" s="22"/>
      <c r="F1162" s="22"/>
      <c r="G1162" s="22"/>
    </row>
    <row r="1163" spans="1:7" customFormat="1" ht="15" customHeight="1">
      <c r="A1163" s="21"/>
      <c r="C1163" s="22"/>
      <c r="D1163" s="22"/>
      <c r="E1163" s="22"/>
      <c r="F1163" s="22"/>
      <c r="G1163" s="22"/>
    </row>
    <row r="1164" spans="1:7" customFormat="1" ht="15" customHeight="1">
      <c r="A1164" s="21"/>
      <c r="C1164" s="22"/>
      <c r="D1164" s="22"/>
      <c r="E1164" s="22"/>
      <c r="F1164" s="22"/>
      <c r="G1164" s="22"/>
    </row>
    <row r="1165" spans="1:7" customFormat="1" ht="15" customHeight="1">
      <c r="A1165" s="21"/>
      <c r="C1165" s="22"/>
      <c r="D1165" s="22"/>
      <c r="E1165" s="22"/>
      <c r="F1165" s="22"/>
      <c r="G1165" s="22"/>
    </row>
    <row r="1166" spans="1:7" customFormat="1" ht="15" customHeight="1">
      <c r="A1166" s="21"/>
      <c r="C1166" s="22"/>
      <c r="D1166" s="22"/>
      <c r="E1166" s="22"/>
      <c r="F1166" s="22"/>
      <c r="G1166" s="22"/>
    </row>
    <row r="1167" spans="1:7" customFormat="1">
      <c r="A1167" s="21"/>
      <c r="C1167" s="22"/>
      <c r="D1167" s="22"/>
      <c r="E1167" s="22"/>
      <c r="F1167" s="22"/>
      <c r="G1167" s="22"/>
    </row>
    <row r="1168" spans="1:7" customFormat="1" ht="15" customHeight="1">
      <c r="A1168" s="21"/>
      <c r="C1168" s="22"/>
      <c r="D1168" s="22"/>
      <c r="E1168" s="22"/>
      <c r="F1168" s="22"/>
      <c r="G1168" s="22"/>
    </row>
    <row r="1169" spans="1:7" customFormat="1" ht="15" customHeight="1">
      <c r="A1169" s="21"/>
      <c r="C1169" s="22"/>
      <c r="D1169" s="22"/>
      <c r="E1169" s="22"/>
      <c r="F1169" s="22"/>
      <c r="G1169" s="22"/>
    </row>
    <row r="1170" spans="1:7" customFormat="1">
      <c r="A1170" s="21"/>
      <c r="C1170" s="22"/>
      <c r="D1170" s="22"/>
      <c r="E1170" s="22"/>
      <c r="F1170" s="22"/>
      <c r="G1170" s="22"/>
    </row>
    <row r="1171" spans="1:7" customFormat="1" ht="15" customHeight="1">
      <c r="A1171" s="21"/>
      <c r="C1171" s="22"/>
      <c r="D1171" s="22"/>
      <c r="E1171" s="22"/>
      <c r="F1171" s="22"/>
      <c r="G1171" s="22"/>
    </row>
    <row r="1172" spans="1:7" customFormat="1" ht="15" customHeight="1">
      <c r="A1172" s="21"/>
      <c r="C1172" s="22"/>
      <c r="D1172" s="22"/>
      <c r="E1172" s="22"/>
      <c r="F1172" s="22"/>
      <c r="G1172" s="22"/>
    </row>
    <row r="1173" spans="1:7" customFormat="1">
      <c r="A1173" s="21"/>
      <c r="C1173" s="22"/>
      <c r="D1173" s="22"/>
      <c r="E1173" s="22"/>
      <c r="F1173" s="22"/>
      <c r="G1173" s="22"/>
    </row>
    <row r="1174" spans="1:7" customFormat="1" ht="15" customHeight="1">
      <c r="A1174" s="21"/>
      <c r="C1174" s="22"/>
      <c r="D1174" s="22"/>
      <c r="E1174" s="22"/>
      <c r="F1174" s="22"/>
      <c r="G1174" s="22"/>
    </row>
    <row r="1175" spans="1:7" customFormat="1" ht="15" customHeight="1">
      <c r="A1175" s="21"/>
      <c r="C1175" s="22"/>
      <c r="D1175" s="22"/>
      <c r="E1175" s="22"/>
      <c r="F1175" s="22"/>
      <c r="G1175" s="22"/>
    </row>
    <row r="1176" spans="1:7" customFormat="1" ht="15" customHeight="1">
      <c r="A1176" s="21"/>
      <c r="C1176" s="22"/>
      <c r="D1176" s="22"/>
      <c r="E1176" s="22"/>
      <c r="F1176" s="22"/>
      <c r="G1176" s="22"/>
    </row>
    <row r="1177" spans="1:7" customFormat="1" ht="15" customHeight="1">
      <c r="A1177" s="21"/>
      <c r="C1177" s="22"/>
      <c r="D1177" s="22"/>
      <c r="E1177" s="22"/>
      <c r="F1177" s="22"/>
      <c r="G1177" s="22"/>
    </row>
    <row r="1178" spans="1:7" customFormat="1" ht="15" customHeight="1">
      <c r="A1178" s="21"/>
      <c r="C1178" s="22"/>
      <c r="D1178" s="22"/>
      <c r="E1178" s="22"/>
      <c r="F1178" s="22"/>
      <c r="G1178" s="22"/>
    </row>
    <row r="1179" spans="1:7" customFormat="1" ht="15" customHeight="1">
      <c r="A1179" s="21"/>
      <c r="C1179" s="22"/>
      <c r="D1179" s="22"/>
      <c r="E1179" s="22"/>
      <c r="F1179" s="22"/>
      <c r="G1179" s="22"/>
    </row>
    <row r="1180" spans="1:7" customFormat="1" ht="15" customHeight="1">
      <c r="A1180" s="21"/>
      <c r="C1180" s="22"/>
      <c r="D1180" s="22"/>
      <c r="E1180" s="22"/>
      <c r="F1180" s="22"/>
      <c r="G1180" s="22"/>
    </row>
    <row r="1181" spans="1:7" customFormat="1" ht="15" customHeight="1">
      <c r="A1181" s="21"/>
      <c r="C1181" s="22"/>
      <c r="D1181" s="22"/>
      <c r="E1181" s="22"/>
      <c r="F1181" s="22"/>
      <c r="G1181" s="22"/>
    </row>
    <row r="1182" spans="1:7" customFormat="1" ht="15" customHeight="1">
      <c r="A1182" s="21"/>
      <c r="C1182" s="22"/>
      <c r="D1182" s="22"/>
      <c r="E1182" s="22"/>
      <c r="F1182" s="22"/>
      <c r="G1182" s="22"/>
    </row>
    <row r="1183" spans="1:7" customFormat="1" ht="15" customHeight="1">
      <c r="A1183" s="21"/>
      <c r="C1183" s="22"/>
      <c r="D1183" s="22"/>
      <c r="E1183" s="22"/>
      <c r="F1183" s="22"/>
      <c r="G1183" s="22"/>
    </row>
    <row r="1184" spans="1:7" customFormat="1" ht="15" customHeight="1">
      <c r="A1184" s="21"/>
      <c r="C1184" s="22"/>
      <c r="D1184" s="22"/>
      <c r="E1184" s="22"/>
      <c r="F1184" s="22"/>
      <c r="G1184" s="22"/>
    </row>
    <row r="1185" spans="1:7" customFormat="1" ht="15" customHeight="1">
      <c r="A1185" s="21"/>
      <c r="C1185" s="22"/>
      <c r="D1185" s="22"/>
      <c r="E1185" s="22"/>
      <c r="F1185" s="22"/>
      <c r="G1185" s="22"/>
    </row>
    <row r="1186" spans="1:7" customFormat="1" ht="15" customHeight="1">
      <c r="A1186" s="21"/>
      <c r="C1186" s="22"/>
      <c r="D1186" s="22"/>
      <c r="E1186" s="22"/>
      <c r="F1186" s="22"/>
      <c r="G1186" s="22"/>
    </row>
    <row r="1187" spans="1:7" customFormat="1" ht="15" customHeight="1">
      <c r="A1187" s="21"/>
      <c r="C1187" s="22"/>
      <c r="D1187" s="22"/>
      <c r="E1187" s="22"/>
      <c r="F1187" s="22"/>
      <c r="G1187" s="22"/>
    </row>
    <row r="1188" spans="1:7" customFormat="1" ht="15" customHeight="1">
      <c r="A1188" s="21"/>
      <c r="C1188" s="22"/>
      <c r="D1188" s="22"/>
      <c r="E1188" s="22"/>
      <c r="F1188" s="22"/>
      <c r="G1188" s="22"/>
    </row>
    <row r="1189" spans="1:7" customFormat="1" ht="15" customHeight="1">
      <c r="A1189" s="21"/>
      <c r="C1189" s="22"/>
      <c r="D1189" s="22"/>
      <c r="E1189" s="22"/>
      <c r="F1189" s="22"/>
      <c r="G1189" s="22"/>
    </row>
    <row r="1190" spans="1:7" customFormat="1" ht="15" customHeight="1">
      <c r="A1190" s="21"/>
      <c r="C1190" s="22"/>
      <c r="D1190" s="22"/>
      <c r="E1190" s="22"/>
      <c r="F1190" s="22"/>
      <c r="G1190" s="22"/>
    </row>
    <row r="1191" spans="1:7" customFormat="1">
      <c r="A1191" s="21"/>
      <c r="C1191" s="22"/>
      <c r="D1191" s="22"/>
      <c r="E1191" s="22"/>
      <c r="F1191" s="22"/>
      <c r="G1191" s="22"/>
    </row>
    <row r="1192" spans="1:7" customFormat="1" ht="15" customHeight="1">
      <c r="A1192" s="21"/>
      <c r="C1192" s="22"/>
      <c r="D1192" s="22"/>
      <c r="E1192" s="22"/>
      <c r="F1192" s="22"/>
      <c r="G1192" s="22"/>
    </row>
    <row r="1193" spans="1:7" customFormat="1" ht="15" customHeight="1">
      <c r="A1193" s="21"/>
      <c r="C1193" s="22"/>
      <c r="D1193" s="22"/>
      <c r="E1193" s="22"/>
      <c r="F1193" s="22"/>
      <c r="G1193" s="22"/>
    </row>
    <row r="1194" spans="1:7" customFormat="1" ht="15" customHeight="1">
      <c r="A1194" s="21"/>
      <c r="C1194" s="22"/>
      <c r="D1194" s="22"/>
      <c r="E1194" s="22"/>
      <c r="F1194" s="22"/>
      <c r="G1194" s="22"/>
    </row>
    <row r="1195" spans="1:7" customFormat="1" ht="15" customHeight="1">
      <c r="A1195" s="21"/>
      <c r="C1195" s="22"/>
      <c r="D1195" s="22"/>
      <c r="E1195" s="22"/>
      <c r="F1195" s="22"/>
      <c r="G1195" s="22"/>
    </row>
    <row r="1196" spans="1:7" customFormat="1" ht="15" customHeight="1">
      <c r="A1196" s="21"/>
      <c r="C1196" s="22"/>
      <c r="D1196" s="22"/>
      <c r="E1196" s="22"/>
      <c r="F1196" s="22"/>
      <c r="G1196" s="22"/>
    </row>
    <row r="1197" spans="1:7" customFormat="1" ht="15" customHeight="1">
      <c r="A1197" s="21"/>
      <c r="C1197" s="22"/>
      <c r="D1197" s="22"/>
      <c r="E1197" s="22"/>
      <c r="F1197" s="22"/>
      <c r="G1197" s="22"/>
    </row>
    <row r="1198" spans="1:7" customFormat="1" ht="15" customHeight="1">
      <c r="A1198" s="21"/>
      <c r="C1198" s="22"/>
      <c r="D1198" s="22"/>
      <c r="E1198" s="22"/>
      <c r="F1198" s="22"/>
      <c r="G1198" s="22"/>
    </row>
    <row r="1199" spans="1:7" customFormat="1" ht="15" customHeight="1">
      <c r="A1199" s="21"/>
      <c r="C1199" s="22"/>
      <c r="D1199" s="22"/>
      <c r="E1199" s="22"/>
      <c r="F1199" s="22"/>
      <c r="G1199" s="22"/>
    </row>
    <row r="1200" spans="1:7" customFormat="1" ht="15" customHeight="1">
      <c r="A1200" s="21"/>
      <c r="C1200" s="22"/>
      <c r="D1200" s="22"/>
      <c r="E1200" s="22"/>
      <c r="F1200" s="22"/>
      <c r="G1200" s="22"/>
    </row>
    <row r="1201" spans="1:7" customFormat="1" ht="15" customHeight="1">
      <c r="A1201" s="21"/>
      <c r="C1201" s="22"/>
      <c r="D1201" s="22"/>
      <c r="E1201" s="22"/>
      <c r="F1201" s="22"/>
      <c r="G1201" s="22"/>
    </row>
    <row r="1202" spans="1:7" customFormat="1">
      <c r="A1202" s="21"/>
      <c r="C1202" s="22"/>
      <c r="D1202" s="22"/>
      <c r="E1202" s="22"/>
      <c r="F1202" s="22"/>
      <c r="G1202" s="22"/>
    </row>
    <row r="1203" spans="1:7" customFormat="1" ht="15" customHeight="1">
      <c r="A1203" s="21"/>
      <c r="C1203" s="22"/>
      <c r="D1203" s="22"/>
      <c r="E1203" s="22"/>
      <c r="F1203" s="22"/>
      <c r="G1203" s="22"/>
    </row>
    <row r="1204" spans="1:7" customFormat="1" ht="15" customHeight="1">
      <c r="A1204" s="21"/>
      <c r="C1204" s="22"/>
      <c r="D1204" s="22"/>
      <c r="E1204" s="22"/>
      <c r="F1204" s="22"/>
      <c r="G1204" s="22"/>
    </row>
    <row r="1205" spans="1:7" customFormat="1" ht="15" customHeight="1">
      <c r="A1205" s="21"/>
      <c r="C1205" s="22"/>
      <c r="D1205" s="22"/>
      <c r="E1205" s="22"/>
      <c r="F1205" s="22"/>
      <c r="G1205" s="22"/>
    </row>
    <row r="1206" spans="1:7" customFormat="1">
      <c r="A1206" s="21"/>
      <c r="C1206" s="22"/>
      <c r="D1206" s="22"/>
      <c r="E1206" s="22"/>
      <c r="F1206" s="22"/>
      <c r="G1206" s="22"/>
    </row>
    <row r="1207" spans="1:7" customFormat="1" ht="15" customHeight="1">
      <c r="A1207" s="21"/>
      <c r="C1207" s="22"/>
      <c r="D1207" s="22"/>
      <c r="E1207" s="22"/>
      <c r="F1207" s="22"/>
      <c r="G1207" s="22"/>
    </row>
    <row r="1208" spans="1:7" customFormat="1" ht="15" customHeight="1">
      <c r="A1208" s="21"/>
      <c r="C1208" s="22"/>
      <c r="D1208" s="22"/>
      <c r="E1208" s="22"/>
      <c r="F1208" s="22"/>
      <c r="G1208" s="22"/>
    </row>
    <row r="1209" spans="1:7" customFormat="1" ht="15" customHeight="1">
      <c r="A1209" s="21"/>
      <c r="C1209" s="22"/>
      <c r="D1209" s="22"/>
      <c r="E1209" s="22"/>
      <c r="F1209" s="22"/>
      <c r="G1209" s="22"/>
    </row>
    <row r="1210" spans="1:7" customFormat="1">
      <c r="A1210" s="21"/>
      <c r="C1210" s="22"/>
      <c r="D1210" s="22"/>
      <c r="E1210" s="22"/>
      <c r="F1210" s="22"/>
      <c r="G1210" s="22"/>
    </row>
    <row r="1211" spans="1:7" customFormat="1" ht="15" customHeight="1">
      <c r="A1211" s="21"/>
      <c r="C1211" s="22"/>
      <c r="D1211" s="22"/>
      <c r="E1211" s="22"/>
      <c r="F1211" s="22"/>
      <c r="G1211" s="22"/>
    </row>
    <row r="1212" spans="1:7" customFormat="1" ht="15" customHeight="1">
      <c r="A1212" s="21"/>
      <c r="C1212" s="22"/>
      <c r="D1212" s="22"/>
      <c r="E1212" s="22"/>
      <c r="F1212" s="22"/>
      <c r="G1212" s="22"/>
    </row>
    <row r="1213" spans="1:7" customFormat="1" ht="15" customHeight="1">
      <c r="A1213" s="21"/>
      <c r="C1213" s="22"/>
      <c r="D1213" s="22"/>
      <c r="E1213" s="22"/>
      <c r="F1213" s="22"/>
      <c r="G1213" s="22"/>
    </row>
    <row r="1214" spans="1:7" customFormat="1" ht="15" customHeight="1">
      <c r="A1214" s="21"/>
      <c r="C1214" s="22"/>
      <c r="D1214" s="22"/>
      <c r="E1214" s="22"/>
      <c r="F1214" s="22"/>
      <c r="G1214" s="22"/>
    </row>
    <row r="1215" spans="1:7" customFormat="1" ht="15" customHeight="1">
      <c r="A1215" s="21"/>
      <c r="C1215" s="22"/>
      <c r="D1215" s="22"/>
      <c r="E1215" s="22"/>
      <c r="F1215" s="22"/>
      <c r="G1215" s="22"/>
    </row>
    <row r="1216" spans="1:7" customFormat="1" ht="15" customHeight="1">
      <c r="A1216" s="21"/>
      <c r="C1216" s="22"/>
      <c r="D1216" s="22"/>
      <c r="E1216" s="22"/>
      <c r="F1216" s="22"/>
      <c r="G1216" s="22"/>
    </row>
    <row r="1217" spans="1:7" customFormat="1" ht="15" customHeight="1">
      <c r="A1217" s="21"/>
      <c r="C1217" s="22"/>
      <c r="D1217" s="22"/>
      <c r="E1217" s="22"/>
      <c r="F1217" s="22"/>
      <c r="G1217" s="22"/>
    </row>
    <row r="1218" spans="1:7" customFormat="1" ht="15" customHeight="1">
      <c r="A1218" s="21"/>
      <c r="C1218" s="22"/>
      <c r="D1218" s="22"/>
      <c r="E1218" s="22"/>
      <c r="F1218" s="22"/>
      <c r="G1218" s="22"/>
    </row>
    <row r="1219" spans="1:7" customFormat="1" ht="15" customHeight="1">
      <c r="A1219" s="21"/>
      <c r="C1219" s="22"/>
      <c r="D1219" s="22"/>
      <c r="E1219" s="22"/>
      <c r="F1219" s="22"/>
      <c r="G1219" s="22"/>
    </row>
    <row r="1220" spans="1:7" customFormat="1" ht="15" customHeight="1">
      <c r="A1220" s="21"/>
      <c r="C1220" s="22"/>
      <c r="D1220" s="22"/>
      <c r="E1220" s="22"/>
      <c r="F1220" s="22"/>
      <c r="G1220" s="22"/>
    </row>
    <row r="1221" spans="1:7" customFormat="1" ht="15" customHeight="1">
      <c r="A1221" s="21"/>
      <c r="C1221" s="22"/>
      <c r="D1221" s="22"/>
      <c r="E1221" s="22"/>
      <c r="F1221" s="22"/>
      <c r="G1221" s="22"/>
    </row>
    <row r="1222" spans="1:7" customFormat="1" ht="15" customHeight="1">
      <c r="A1222" s="21"/>
      <c r="C1222" s="22"/>
      <c r="D1222" s="22"/>
      <c r="E1222" s="22"/>
      <c r="F1222" s="22"/>
      <c r="G1222" s="22"/>
    </row>
    <row r="1223" spans="1:7" customFormat="1" ht="15" customHeight="1">
      <c r="A1223" s="21"/>
      <c r="C1223" s="22"/>
      <c r="D1223" s="22"/>
      <c r="E1223" s="22"/>
      <c r="F1223" s="22"/>
      <c r="G1223" s="22"/>
    </row>
    <row r="1224" spans="1:7" customFormat="1" ht="15" customHeight="1">
      <c r="A1224" s="21"/>
      <c r="C1224" s="22"/>
      <c r="D1224" s="22"/>
      <c r="E1224" s="22"/>
      <c r="F1224" s="22"/>
      <c r="G1224" s="22"/>
    </row>
    <row r="1225" spans="1:7" customFormat="1" ht="15" customHeight="1">
      <c r="A1225" s="21"/>
      <c r="C1225" s="22"/>
      <c r="D1225" s="22"/>
      <c r="E1225" s="22"/>
      <c r="F1225" s="22"/>
      <c r="G1225" s="22"/>
    </row>
    <row r="1226" spans="1:7" customFormat="1" ht="15" customHeight="1">
      <c r="A1226" s="21"/>
      <c r="C1226" s="22"/>
      <c r="D1226" s="22"/>
      <c r="E1226" s="22"/>
      <c r="F1226" s="22"/>
      <c r="G1226" s="22"/>
    </row>
    <row r="1227" spans="1:7" customFormat="1" ht="15" customHeight="1">
      <c r="A1227" s="21"/>
      <c r="C1227" s="22"/>
      <c r="D1227" s="22"/>
      <c r="E1227" s="22"/>
      <c r="F1227" s="22"/>
      <c r="G1227" s="22"/>
    </row>
    <row r="1228" spans="1:7" customFormat="1" ht="15" customHeight="1">
      <c r="A1228" s="21"/>
      <c r="C1228" s="22"/>
      <c r="D1228" s="22"/>
      <c r="E1228" s="22"/>
      <c r="F1228" s="22"/>
      <c r="G1228" s="22"/>
    </row>
    <row r="1229" spans="1:7" customFormat="1" ht="15" customHeight="1">
      <c r="A1229" s="21"/>
      <c r="C1229" s="22"/>
      <c r="D1229" s="22"/>
      <c r="E1229" s="22"/>
      <c r="F1229" s="22"/>
      <c r="G1229" s="22"/>
    </row>
    <row r="1230" spans="1:7" customFormat="1" ht="15" customHeight="1">
      <c r="A1230" s="21"/>
      <c r="C1230" s="22"/>
      <c r="D1230" s="22"/>
      <c r="E1230" s="22"/>
      <c r="F1230" s="22"/>
      <c r="G1230" s="22"/>
    </row>
    <row r="1231" spans="1:7" customFormat="1" ht="15" customHeight="1">
      <c r="A1231" s="21"/>
      <c r="C1231" s="22"/>
      <c r="D1231" s="22"/>
      <c r="E1231" s="22"/>
      <c r="F1231" s="22"/>
      <c r="G1231" s="22"/>
    </row>
    <row r="1232" spans="1:7" customFormat="1" ht="15" customHeight="1">
      <c r="A1232" s="21"/>
      <c r="C1232" s="22"/>
      <c r="D1232" s="22"/>
      <c r="E1232" s="22"/>
      <c r="F1232" s="22"/>
      <c r="G1232" s="22"/>
    </row>
    <row r="1233" spans="1:7" customFormat="1" ht="15" customHeight="1">
      <c r="A1233" s="21"/>
      <c r="C1233" s="22"/>
      <c r="D1233" s="22"/>
      <c r="E1233" s="22"/>
      <c r="F1233" s="22"/>
      <c r="G1233" s="22"/>
    </row>
    <row r="1234" spans="1:7" customFormat="1">
      <c r="A1234" s="21"/>
      <c r="C1234" s="22"/>
      <c r="D1234" s="22"/>
      <c r="E1234" s="22"/>
      <c r="F1234" s="22"/>
      <c r="G1234" s="22"/>
    </row>
    <row r="1235" spans="1:7" customFormat="1" ht="15" customHeight="1">
      <c r="A1235" s="21"/>
      <c r="C1235" s="22"/>
      <c r="D1235" s="22"/>
      <c r="E1235" s="22"/>
      <c r="F1235" s="22"/>
      <c r="G1235" s="22"/>
    </row>
    <row r="1236" spans="1:7" customFormat="1" ht="15" customHeight="1">
      <c r="A1236" s="21"/>
      <c r="C1236" s="22"/>
      <c r="D1236" s="22"/>
      <c r="E1236" s="22"/>
      <c r="F1236" s="22"/>
      <c r="G1236" s="22"/>
    </row>
    <row r="1237" spans="1:7" customFormat="1" ht="15" customHeight="1">
      <c r="A1237" s="21"/>
      <c r="C1237" s="22"/>
      <c r="D1237" s="22"/>
      <c r="E1237" s="22"/>
      <c r="F1237" s="22"/>
      <c r="G1237" s="22"/>
    </row>
    <row r="1238" spans="1:7" customFormat="1" ht="15" customHeight="1">
      <c r="A1238" s="21"/>
      <c r="C1238" s="22"/>
      <c r="D1238" s="22"/>
      <c r="E1238" s="22"/>
      <c r="F1238" s="22"/>
      <c r="G1238" s="22"/>
    </row>
    <row r="1239" spans="1:7" customFormat="1" ht="15" customHeight="1">
      <c r="A1239" s="21"/>
      <c r="C1239" s="22"/>
      <c r="D1239" s="22"/>
      <c r="E1239" s="22"/>
      <c r="F1239" s="22"/>
      <c r="G1239" s="22"/>
    </row>
    <row r="1240" spans="1:7" customFormat="1" ht="15" customHeight="1">
      <c r="A1240" s="21"/>
      <c r="C1240" s="22"/>
      <c r="D1240" s="22"/>
      <c r="E1240" s="22"/>
      <c r="F1240" s="22"/>
      <c r="G1240" s="22"/>
    </row>
    <row r="1241" spans="1:7" customFormat="1" ht="15" customHeight="1">
      <c r="A1241" s="21"/>
      <c r="C1241" s="22"/>
      <c r="D1241" s="22"/>
      <c r="E1241" s="22"/>
      <c r="F1241" s="22"/>
      <c r="G1241" s="22"/>
    </row>
    <row r="1242" spans="1:7" customFormat="1" ht="15" customHeight="1">
      <c r="A1242" s="21"/>
      <c r="C1242" s="22"/>
      <c r="D1242" s="22"/>
      <c r="E1242" s="22"/>
      <c r="F1242" s="22"/>
      <c r="G1242" s="22"/>
    </row>
    <row r="1243" spans="1:7" customFormat="1" ht="15" customHeight="1">
      <c r="A1243" s="21"/>
      <c r="C1243" s="22"/>
      <c r="D1243" s="22"/>
      <c r="E1243" s="22"/>
      <c r="F1243" s="22"/>
      <c r="G1243" s="22"/>
    </row>
    <row r="1244" spans="1:7" customFormat="1" ht="15" customHeight="1">
      <c r="A1244" s="21"/>
      <c r="C1244" s="22"/>
      <c r="D1244" s="22"/>
      <c r="E1244" s="22"/>
      <c r="F1244" s="22"/>
      <c r="G1244" s="22"/>
    </row>
    <row r="1245" spans="1:7" customFormat="1" ht="15" customHeight="1">
      <c r="A1245" s="21"/>
      <c r="C1245" s="22"/>
      <c r="D1245" s="22"/>
      <c r="E1245" s="22"/>
      <c r="F1245" s="22"/>
      <c r="G1245" s="22"/>
    </row>
    <row r="1246" spans="1:7" customFormat="1" ht="15" customHeight="1">
      <c r="A1246" s="21"/>
      <c r="C1246" s="22"/>
      <c r="D1246" s="22"/>
      <c r="E1246" s="22"/>
      <c r="F1246" s="22"/>
      <c r="G1246" s="22"/>
    </row>
    <row r="1247" spans="1:7" customFormat="1" ht="15" customHeight="1">
      <c r="A1247" s="21"/>
      <c r="C1247" s="22"/>
      <c r="D1247" s="22"/>
      <c r="E1247" s="22"/>
      <c r="F1247" s="22"/>
      <c r="G1247" s="22"/>
    </row>
    <row r="1248" spans="1:7" customFormat="1" ht="15" customHeight="1">
      <c r="A1248" s="21"/>
      <c r="C1248" s="22"/>
      <c r="D1248" s="22"/>
      <c r="E1248" s="22"/>
      <c r="F1248" s="22"/>
      <c r="G1248" s="22"/>
    </row>
    <row r="1249" spans="1:7" customFormat="1" ht="15" customHeight="1">
      <c r="A1249" s="21"/>
      <c r="C1249" s="22"/>
      <c r="D1249" s="22"/>
      <c r="E1249" s="22"/>
      <c r="F1249" s="22"/>
      <c r="G1249" s="22"/>
    </row>
    <row r="1250" spans="1:7" customFormat="1" ht="15" customHeight="1">
      <c r="A1250" s="21"/>
      <c r="C1250" s="22"/>
      <c r="D1250" s="22"/>
      <c r="E1250" s="22"/>
      <c r="F1250" s="22"/>
      <c r="G1250" s="22"/>
    </row>
    <row r="1251" spans="1:7" customFormat="1" ht="15" customHeight="1">
      <c r="A1251" s="21"/>
      <c r="C1251" s="22"/>
      <c r="D1251" s="22"/>
      <c r="E1251" s="22"/>
      <c r="F1251" s="22"/>
      <c r="G1251" s="22"/>
    </row>
    <row r="1252" spans="1:7" customFormat="1" ht="15" customHeight="1">
      <c r="A1252" s="21"/>
      <c r="C1252" s="22"/>
      <c r="D1252" s="22"/>
      <c r="E1252" s="22"/>
      <c r="F1252" s="22"/>
      <c r="G1252" s="22"/>
    </row>
    <row r="1253" spans="1:7" customFormat="1" ht="15" customHeight="1">
      <c r="A1253" s="21"/>
      <c r="C1253" s="22"/>
      <c r="D1253" s="22"/>
      <c r="E1253" s="22"/>
      <c r="F1253" s="22"/>
      <c r="G1253" s="22"/>
    </row>
    <row r="1254" spans="1:7" customFormat="1" ht="15" customHeight="1">
      <c r="A1254" s="21"/>
      <c r="C1254" s="22"/>
      <c r="D1254" s="22"/>
      <c r="E1254" s="22"/>
      <c r="F1254" s="22"/>
      <c r="G1254" s="22"/>
    </row>
    <row r="1255" spans="1:7" customFormat="1" ht="15" customHeight="1">
      <c r="A1255" s="21"/>
      <c r="C1255" s="22"/>
      <c r="D1255" s="22"/>
      <c r="E1255" s="22"/>
      <c r="F1255" s="22"/>
      <c r="G1255" s="22"/>
    </row>
    <row r="1256" spans="1:7" customFormat="1" ht="15" customHeight="1">
      <c r="A1256" s="21"/>
      <c r="C1256" s="22"/>
      <c r="D1256" s="22"/>
      <c r="E1256" s="22"/>
      <c r="F1256" s="22"/>
      <c r="G1256" s="22"/>
    </row>
    <row r="1257" spans="1:7" customFormat="1" ht="15" customHeight="1">
      <c r="A1257" s="21"/>
      <c r="C1257" s="22"/>
      <c r="D1257" s="22"/>
      <c r="E1257" s="22"/>
      <c r="F1257" s="22"/>
      <c r="G1257" s="22"/>
    </row>
    <row r="1258" spans="1:7" customFormat="1" ht="15" customHeight="1">
      <c r="A1258" s="21"/>
      <c r="C1258" s="22"/>
      <c r="D1258" s="22"/>
      <c r="E1258" s="22"/>
      <c r="F1258" s="22"/>
      <c r="G1258" s="22"/>
    </row>
    <row r="1259" spans="1:7" customFormat="1">
      <c r="A1259" s="21"/>
      <c r="C1259" s="22"/>
      <c r="D1259" s="22"/>
      <c r="E1259" s="22"/>
      <c r="F1259" s="22"/>
      <c r="G1259" s="22"/>
    </row>
    <row r="1260" spans="1:7" customFormat="1" ht="15" customHeight="1">
      <c r="A1260" s="21"/>
      <c r="C1260" s="22"/>
      <c r="D1260" s="22"/>
      <c r="E1260" s="22"/>
      <c r="F1260" s="22"/>
      <c r="G1260" s="22"/>
    </row>
    <row r="1261" spans="1:7" customFormat="1" ht="15" customHeight="1">
      <c r="A1261" s="21"/>
      <c r="C1261" s="22"/>
      <c r="D1261" s="22"/>
      <c r="E1261" s="22"/>
      <c r="F1261" s="22"/>
      <c r="G1261" s="22"/>
    </row>
    <row r="1262" spans="1:7" customFormat="1" ht="15" customHeight="1">
      <c r="A1262" s="21"/>
      <c r="C1262" s="22"/>
      <c r="D1262" s="22"/>
      <c r="E1262" s="22"/>
      <c r="F1262" s="22"/>
      <c r="G1262" s="22"/>
    </row>
    <row r="1263" spans="1:7" customFormat="1" ht="15" customHeight="1">
      <c r="A1263" s="21"/>
      <c r="C1263" s="22"/>
      <c r="D1263" s="22"/>
      <c r="E1263" s="22"/>
      <c r="F1263" s="22"/>
      <c r="G1263" s="22"/>
    </row>
    <row r="1264" spans="1:7" customFormat="1">
      <c r="A1264" s="21"/>
      <c r="C1264" s="22"/>
      <c r="D1264" s="22"/>
      <c r="E1264" s="22"/>
      <c r="F1264" s="22"/>
      <c r="G1264" s="22"/>
    </row>
    <row r="1265" spans="1:7" customFormat="1" ht="15" customHeight="1">
      <c r="A1265" s="21"/>
      <c r="C1265" s="22"/>
      <c r="D1265" s="22"/>
      <c r="E1265" s="22"/>
      <c r="F1265" s="22"/>
      <c r="G1265" s="22"/>
    </row>
    <row r="1266" spans="1:7" customFormat="1" ht="15" customHeight="1">
      <c r="A1266" s="21"/>
      <c r="C1266" s="22"/>
      <c r="D1266" s="22"/>
      <c r="E1266" s="22"/>
      <c r="F1266" s="22"/>
      <c r="G1266" s="22"/>
    </row>
    <row r="1267" spans="1:7" customFormat="1" ht="15" customHeight="1">
      <c r="A1267" s="21"/>
      <c r="C1267" s="22"/>
      <c r="D1267" s="22"/>
      <c r="E1267" s="22"/>
      <c r="F1267" s="22"/>
      <c r="G1267" s="22"/>
    </row>
    <row r="1268" spans="1:7" customFormat="1" ht="15" customHeight="1">
      <c r="A1268" s="21"/>
      <c r="C1268" s="22"/>
      <c r="D1268" s="22"/>
      <c r="E1268" s="22"/>
      <c r="F1268" s="22"/>
      <c r="G1268" s="22"/>
    </row>
    <row r="1269" spans="1:7" customFormat="1" ht="15" customHeight="1">
      <c r="A1269" s="21"/>
      <c r="C1269" s="22"/>
      <c r="D1269" s="22"/>
      <c r="E1269" s="22"/>
      <c r="F1269" s="22"/>
      <c r="G1269" s="22"/>
    </row>
    <row r="1270" spans="1:7" customFormat="1" ht="15" customHeight="1">
      <c r="A1270" s="21"/>
      <c r="C1270" s="22"/>
      <c r="D1270" s="22"/>
      <c r="E1270" s="22"/>
      <c r="F1270" s="22"/>
      <c r="G1270" s="22"/>
    </row>
    <row r="1271" spans="1:7" customFormat="1" ht="15" customHeight="1">
      <c r="A1271" s="21"/>
      <c r="C1271" s="22"/>
      <c r="D1271" s="22"/>
      <c r="E1271" s="22"/>
      <c r="F1271" s="22"/>
      <c r="G1271" s="22"/>
    </row>
    <row r="1272" spans="1:7" customFormat="1">
      <c r="A1272" s="21"/>
      <c r="C1272" s="22"/>
      <c r="D1272" s="22"/>
      <c r="E1272" s="22"/>
      <c r="F1272" s="22"/>
      <c r="G1272" s="22"/>
    </row>
    <row r="1273" spans="1:7" customFormat="1" ht="15" customHeight="1">
      <c r="A1273" s="21"/>
      <c r="C1273" s="22"/>
      <c r="D1273" s="22"/>
      <c r="E1273" s="22"/>
      <c r="F1273" s="22"/>
      <c r="G1273" s="22"/>
    </row>
    <row r="1274" spans="1:7" customFormat="1" ht="15" customHeight="1">
      <c r="A1274" s="21"/>
      <c r="C1274" s="22"/>
      <c r="D1274" s="22"/>
      <c r="E1274" s="22"/>
      <c r="F1274" s="22"/>
      <c r="G1274" s="22"/>
    </row>
    <row r="1275" spans="1:7" customFormat="1" ht="15" customHeight="1">
      <c r="A1275" s="21"/>
      <c r="C1275" s="22"/>
      <c r="D1275" s="22"/>
      <c r="E1275" s="22"/>
      <c r="F1275" s="22"/>
      <c r="G1275" s="22"/>
    </row>
    <row r="1276" spans="1:7" customFormat="1" ht="15" customHeight="1">
      <c r="A1276" s="21"/>
      <c r="C1276" s="22"/>
      <c r="D1276" s="22"/>
      <c r="E1276" s="22"/>
      <c r="F1276" s="22"/>
      <c r="G1276" s="22"/>
    </row>
    <row r="1277" spans="1:7" customFormat="1" ht="15" customHeight="1">
      <c r="A1277" s="21"/>
      <c r="C1277" s="22"/>
      <c r="D1277" s="22"/>
      <c r="E1277" s="22"/>
      <c r="F1277" s="22"/>
      <c r="G1277" s="22"/>
    </row>
    <row r="1278" spans="1:7" customFormat="1" ht="15" customHeight="1">
      <c r="A1278" s="21"/>
      <c r="C1278" s="22"/>
      <c r="D1278" s="22"/>
      <c r="E1278" s="22"/>
      <c r="F1278" s="22"/>
      <c r="G1278" s="22"/>
    </row>
    <row r="1279" spans="1:7" customFormat="1" ht="15" customHeight="1">
      <c r="A1279" s="21"/>
      <c r="C1279" s="22"/>
      <c r="D1279" s="22"/>
      <c r="E1279" s="22"/>
      <c r="F1279" s="22"/>
      <c r="G1279" s="22"/>
    </row>
    <row r="1280" spans="1:7" customFormat="1" ht="15" customHeight="1">
      <c r="A1280" s="21"/>
      <c r="C1280" s="22"/>
      <c r="D1280" s="22"/>
      <c r="E1280" s="22"/>
      <c r="F1280" s="22"/>
      <c r="G1280" s="22"/>
    </row>
    <row r="1281" spans="1:7" customFormat="1" ht="15" customHeight="1">
      <c r="A1281" s="21"/>
      <c r="C1281" s="22"/>
      <c r="D1281" s="22"/>
      <c r="E1281" s="22"/>
      <c r="F1281" s="22"/>
      <c r="G1281" s="22"/>
    </row>
    <row r="1282" spans="1:7" customFormat="1" ht="15" customHeight="1">
      <c r="A1282" s="21"/>
      <c r="C1282" s="22"/>
      <c r="D1282" s="22"/>
      <c r="E1282" s="22"/>
      <c r="F1282" s="22"/>
      <c r="G1282" s="22"/>
    </row>
    <row r="1283" spans="1:7" customFormat="1" ht="15" customHeight="1">
      <c r="A1283" s="21"/>
      <c r="C1283" s="22"/>
      <c r="D1283" s="22"/>
      <c r="E1283" s="22"/>
      <c r="F1283" s="22"/>
      <c r="G1283" s="22"/>
    </row>
    <row r="1284" spans="1:7" customFormat="1" ht="15" customHeight="1">
      <c r="A1284" s="21"/>
      <c r="C1284" s="22"/>
      <c r="D1284" s="22"/>
      <c r="E1284" s="22"/>
      <c r="F1284" s="22"/>
      <c r="G1284" s="22"/>
    </row>
    <row r="1285" spans="1:7" customFormat="1" ht="15" customHeight="1">
      <c r="A1285" s="21"/>
      <c r="C1285" s="22"/>
      <c r="D1285" s="22"/>
      <c r="E1285" s="22"/>
      <c r="F1285" s="22"/>
      <c r="G1285" s="22"/>
    </row>
    <row r="1286" spans="1:7" customFormat="1" ht="15" customHeight="1">
      <c r="A1286" s="21"/>
      <c r="C1286" s="22"/>
      <c r="D1286" s="22"/>
      <c r="E1286" s="22"/>
      <c r="F1286" s="22"/>
      <c r="G1286" s="22"/>
    </row>
    <row r="1287" spans="1:7" customFormat="1" ht="15" customHeight="1">
      <c r="A1287" s="21"/>
      <c r="C1287" s="22"/>
      <c r="D1287" s="22"/>
      <c r="E1287" s="22"/>
      <c r="F1287" s="22"/>
      <c r="G1287" s="22"/>
    </row>
    <row r="1288" spans="1:7" customFormat="1" ht="15" customHeight="1">
      <c r="A1288" s="21"/>
      <c r="C1288" s="22"/>
      <c r="D1288" s="22"/>
      <c r="E1288" s="22"/>
      <c r="F1288" s="22"/>
      <c r="G1288" s="22"/>
    </row>
    <row r="1289" spans="1:7" customFormat="1" ht="15" customHeight="1">
      <c r="A1289" s="21"/>
      <c r="C1289" s="22"/>
      <c r="D1289" s="22"/>
      <c r="E1289" s="22"/>
      <c r="F1289" s="22"/>
      <c r="G1289" s="22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60"/>
  <sheetViews>
    <sheetView workbookViewId="0">
      <selection activeCell="G2" sqref="G2"/>
    </sheetView>
  </sheetViews>
  <sheetFormatPr defaultRowHeight="15"/>
  <cols>
    <col min="1" max="1" width="21.42578125" style="23" bestFit="1" customWidth="1"/>
    <col min="2" max="2" width="61.42578125" style="17" bestFit="1" customWidth="1"/>
    <col min="3" max="3" width="21.28515625" style="24" bestFit="1" customWidth="1"/>
    <col min="4" max="4" width="21.42578125" style="24" bestFit="1" customWidth="1"/>
    <col min="5" max="5" width="18.140625" style="24" bestFit="1" customWidth="1"/>
    <col min="6" max="6" width="16.5703125" style="24" bestFit="1" customWidth="1"/>
    <col min="7" max="7" width="18.140625" style="24" bestFit="1" customWidth="1"/>
    <col min="8" max="8" width="14.5703125" style="17" bestFit="1" customWidth="1"/>
    <col min="9" max="9" width="13.85546875" style="17" bestFit="1" customWidth="1"/>
    <col min="10" max="16384" width="9.140625" style="17"/>
  </cols>
  <sheetData>
    <row r="1" spans="1:8">
      <c r="A1" s="15" t="s">
        <v>19</v>
      </c>
      <c r="B1" s="15" t="s">
        <v>20</v>
      </c>
      <c r="C1" s="180" t="s">
        <v>21</v>
      </c>
      <c r="D1" s="180" t="s">
        <v>22</v>
      </c>
      <c r="E1" s="180" t="s">
        <v>23</v>
      </c>
      <c r="F1" s="180" t="s">
        <v>24</v>
      </c>
      <c r="G1" s="180" t="s">
        <v>25</v>
      </c>
      <c r="H1" s="16" t="s">
        <v>625</v>
      </c>
    </row>
    <row r="2" spans="1:8" customFormat="1" ht="15" customHeight="1">
      <c r="A2" s="179">
        <v>1</v>
      </c>
      <c r="B2" s="178" t="s">
        <v>26</v>
      </c>
      <c r="C2" s="161">
        <v>109546154.20999999</v>
      </c>
      <c r="D2" s="161">
        <v>156071507.52000001</v>
      </c>
      <c r="E2" s="162">
        <v>154381734.53999999</v>
      </c>
      <c r="F2" s="161">
        <v>1689772.98</v>
      </c>
      <c r="G2" s="161">
        <v>111235927.19</v>
      </c>
      <c r="H2" s="22">
        <f>G2/1000</f>
        <v>111235.92719</v>
      </c>
    </row>
    <row r="3" spans="1:8" customFormat="1" ht="15" customHeight="1">
      <c r="A3" s="179">
        <v>12</v>
      </c>
      <c r="B3" s="178" t="s">
        <v>27</v>
      </c>
      <c r="C3" s="161">
        <v>19599796.050000001</v>
      </c>
      <c r="D3" s="161">
        <v>132659534.72</v>
      </c>
      <c r="E3" s="162">
        <v>131648873.01000001</v>
      </c>
      <c r="F3" s="161">
        <v>1010661.71</v>
      </c>
      <c r="G3" s="161">
        <v>20610457.760000002</v>
      </c>
    </row>
    <row r="4" spans="1:8" customFormat="1" ht="15" customHeight="1">
      <c r="A4" s="179">
        <v>121</v>
      </c>
      <c r="B4" s="178" t="s">
        <v>28</v>
      </c>
      <c r="C4" s="161">
        <v>630655.06999999995</v>
      </c>
      <c r="D4" s="161">
        <v>93231963.920000002</v>
      </c>
      <c r="E4" s="162">
        <v>93776290.969999999</v>
      </c>
      <c r="F4" s="161">
        <v>-544327.05000000005</v>
      </c>
      <c r="G4" s="161">
        <v>86328.02</v>
      </c>
    </row>
    <row r="5" spans="1:8" customFormat="1" ht="15" customHeight="1">
      <c r="A5" s="179">
        <v>1213</v>
      </c>
      <c r="B5" s="178" t="s">
        <v>29</v>
      </c>
      <c r="C5" s="161">
        <v>630655.06999999995</v>
      </c>
      <c r="D5" s="161">
        <v>93231963.920000002</v>
      </c>
      <c r="E5" s="162">
        <v>93776290.969999999</v>
      </c>
      <c r="F5" s="161">
        <v>-544327.05000000005</v>
      </c>
      <c r="G5" s="161">
        <v>86328.02</v>
      </c>
    </row>
    <row r="6" spans="1:8" customFormat="1" ht="15" customHeight="1">
      <c r="A6" s="179">
        <v>12131</v>
      </c>
      <c r="B6" s="178" t="s">
        <v>29</v>
      </c>
      <c r="C6" s="161">
        <v>630655.06999999995</v>
      </c>
      <c r="D6" s="161">
        <v>93231963.920000002</v>
      </c>
      <c r="E6" s="162">
        <v>93776290.969999999</v>
      </c>
      <c r="F6" s="161">
        <v>-544327.05000000005</v>
      </c>
      <c r="G6" s="161">
        <v>86328.02</v>
      </c>
    </row>
    <row r="7" spans="1:8" customFormat="1" ht="15" customHeight="1">
      <c r="A7" s="179">
        <v>121319</v>
      </c>
      <c r="B7" s="178" t="s">
        <v>29</v>
      </c>
      <c r="C7" s="161">
        <v>630655.06999999995</v>
      </c>
      <c r="D7" s="161">
        <v>93231963.920000002</v>
      </c>
      <c r="E7" s="162">
        <v>93776290.969999999</v>
      </c>
      <c r="F7" s="161">
        <v>-544327.05000000005</v>
      </c>
      <c r="G7" s="161">
        <v>86328.02</v>
      </c>
    </row>
    <row r="8" spans="1:8" customFormat="1" ht="15" customHeight="1">
      <c r="A8" s="179">
        <v>12131901</v>
      </c>
      <c r="B8" s="178" t="s">
        <v>29</v>
      </c>
      <c r="C8" s="161">
        <v>630655.06999999995</v>
      </c>
      <c r="D8" s="161">
        <v>93231963.920000002</v>
      </c>
      <c r="E8" s="162">
        <v>93776290.969999999</v>
      </c>
      <c r="F8" s="161">
        <v>-544327.05000000005</v>
      </c>
      <c r="G8" s="161">
        <v>86328.02</v>
      </c>
    </row>
    <row r="9" spans="1:8" customFormat="1" ht="15" customHeight="1">
      <c r="A9" s="179">
        <v>121319011</v>
      </c>
      <c r="B9" s="178" t="s">
        <v>29</v>
      </c>
      <c r="C9" s="161">
        <v>630655.06999999995</v>
      </c>
      <c r="D9" s="161">
        <v>93231963.920000002</v>
      </c>
      <c r="E9" s="162">
        <v>93776290.969999999</v>
      </c>
      <c r="F9" s="161">
        <v>-544327.05000000005</v>
      </c>
      <c r="G9" s="161">
        <v>86328.02</v>
      </c>
    </row>
    <row r="10" spans="1:8" customFormat="1" ht="15" customHeight="1">
      <c r="A10" s="179">
        <v>121319011000001</v>
      </c>
      <c r="B10" s="178" t="s">
        <v>30</v>
      </c>
      <c r="C10" s="161">
        <v>23121.11</v>
      </c>
      <c r="D10" s="161">
        <v>34123496.079999998</v>
      </c>
      <c r="E10" s="162">
        <v>34117262.469999999</v>
      </c>
      <c r="F10" s="161">
        <v>6233.61</v>
      </c>
      <c r="G10" s="161">
        <v>29354.720000000001</v>
      </c>
    </row>
    <row r="11" spans="1:8" customFormat="1" ht="15" customHeight="1">
      <c r="A11" s="179">
        <v>121319011000002</v>
      </c>
      <c r="B11" s="178" t="s">
        <v>31</v>
      </c>
      <c r="C11" s="161">
        <v>2117.64</v>
      </c>
      <c r="D11" s="161">
        <v>0</v>
      </c>
      <c r="E11" s="162">
        <v>100</v>
      </c>
      <c r="F11" s="161">
        <v>-100</v>
      </c>
      <c r="G11" s="161">
        <v>2017.64</v>
      </c>
    </row>
    <row r="12" spans="1:8" customFormat="1" ht="15" customHeight="1">
      <c r="A12" s="179">
        <v>121319011000003</v>
      </c>
      <c r="B12" s="178" t="s">
        <v>32</v>
      </c>
      <c r="C12" s="161">
        <v>30117.31</v>
      </c>
      <c r="D12" s="161">
        <v>15928.7</v>
      </c>
      <c r="E12" s="162">
        <v>3356.74</v>
      </c>
      <c r="F12" s="161">
        <v>12571.96</v>
      </c>
      <c r="G12" s="161">
        <v>42689.27</v>
      </c>
    </row>
    <row r="13" spans="1:8" customFormat="1" ht="15" customHeight="1">
      <c r="A13" s="179">
        <v>121319011000004</v>
      </c>
      <c r="B13" s="178" t="s">
        <v>33</v>
      </c>
      <c r="C13" s="161">
        <v>11780.1</v>
      </c>
      <c r="D13" s="161">
        <v>43572643.880000003</v>
      </c>
      <c r="E13" s="162">
        <v>43572228.530000001</v>
      </c>
      <c r="F13" s="161">
        <v>415.35</v>
      </c>
      <c r="G13" s="161">
        <v>12195.45</v>
      </c>
    </row>
    <row r="14" spans="1:8" customFormat="1" ht="15" customHeight="1">
      <c r="A14" s="179">
        <v>121319011000005</v>
      </c>
      <c r="B14" s="178" t="s">
        <v>34</v>
      </c>
      <c r="C14" s="161">
        <v>563518.91</v>
      </c>
      <c r="D14" s="161">
        <v>15489662.539999999</v>
      </c>
      <c r="E14" s="162">
        <v>16053110.51</v>
      </c>
      <c r="F14" s="161">
        <v>-563447.97</v>
      </c>
      <c r="G14" s="161">
        <v>70.94</v>
      </c>
    </row>
    <row r="15" spans="1:8" customFormat="1" ht="15" customHeight="1">
      <c r="A15" s="179">
        <v>121319011000006</v>
      </c>
      <c r="B15" s="178" t="s">
        <v>35</v>
      </c>
      <c r="C15" s="161">
        <v>0</v>
      </c>
      <c r="D15" s="161">
        <v>30232.720000000001</v>
      </c>
      <c r="E15" s="162">
        <v>30232.720000000001</v>
      </c>
      <c r="F15" s="161">
        <v>0</v>
      </c>
      <c r="G15" s="161">
        <v>0</v>
      </c>
    </row>
    <row r="16" spans="1:8" customFormat="1" ht="15" customHeight="1">
      <c r="A16" s="179">
        <v>122</v>
      </c>
      <c r="B16" s="178" t="s">
        <v>36</v>
      </c>
      <c r="C16" s="161">
        <v>4164251.27</v>
      </c>
      <c r="D16" s="161">
        <v>10101726.98</v>
      </c>
      <c r="E16" s="162">
        <v>13052529.1</v>
      </c>
      <c r="F16" s="161">
        <v>-2950802.12</v>
      </c>
      <c r="G16" s="161">
        <v>1213449.1499999999</v>
      </c>
    </row>
    <row r="17" spans="1:7" customFormat="1" ht="15" customHeight="1">
      <c r="A17" s="179">
        <v>1222</v>
      </c>
      <c r="B17" s="178" t="s">
        <v>43</v>
      </c>
      <c r="C17" s="161">
        <v>4164251.27</v>
      </c>
      <c r="D17" s="161">
        <v>10101726.98</v>
      </c>
      <c r="E17" s="162">
        <v>13052529.1</v>
      </c>
      <c r="F17" s="161">
        <v>-2950802.12</v>
      </c>
      <c r="G17" s="161">
        <v>1213449.1499999999</v>
      </c>
    </row>
    <row r="18" spans="1:7" customFormat="1" ht="15" customHeight="1">
      <c r="A18" s="179">
        <v>12221</v>
      </c>
      <c r="B18" s="178" t="s">
        <v>44</v>
      </c>
      <c r="C18" s="161">
        <v>4164251.27</v>
      </c>
      <c r="D18" s="161">
        <v>10101726.98</v>
      </c>
      <c r="E18" s="162">
        <v>13052529.1</v>
      </c>
      <c r="F18" s="161">
        <v>-2950802.12</v>
      </c>
      <c r="G18" s="161">
        <v>1213449.1499999999</v>
      </c>
    </row>
    <row r="19" spans="1:7" customFormat="1" ht="15" customHeight="1">
      <c r="A19" s="179">
        <v>122219</v>
      </c>
      <c r="B19" s="178" t="s">
        <v>44</v>
      </c>
      <c r="C19" s="161">
        <v>4164251.27</v>
      </c>
      <c r="D19" s="161">
        <v>10101726.98</v>
      </c>
      <c r="E19" s="162">
        <v>13052529.1</v>
      </c>
      <c r="F19" s="161">
        <v>-2950802.12</v>
      </c>
      <c r="G19" s="161">
        <v>1213449.1499999999</v>
      </c>
    </row>
    <row r="20" spans="1:7" customFormat="1" ht="15" customHeight="1">
      <c r="A20" s="179">
        <v>12221902</v>
      </c>
      <c r="B20" s="178" t="s">
        <v>45</v>
      </c>
      <c r="C20" s="161">
        <v>4164251.27</v>
      </c>
      <c r="D20" s="161">
        <v>10101726.98</v>
      </c>
      <c r="E20" s="162">
        <v>13052529.1</v>
      </c>
      <c r="F20" s="161">
        <v>-2950802.12</v>
      </c>
      <c r="G20" s="161">
        <v>1213449.1499999999</v>
      </c>
    </row>
    <row r="21" spans="1:7" customFormat="1" ht="15" customHeight="1">
      <c r="A21" s="179">
        <v>122219021</v>
      </c>
      <c r="B21" s="178" t="s">
        <v>40</v>
      </c>
      <c r="C21" s="161">
        <v>4164251.27</v>
      </c>
      <c r="D21" s="161">
        <v>10101726.98</v>
      </c>
      <c r="E21" s="162">
        <v>13052529.1</v>
      </c>
      <c r="F21" s="161">
        <v>-2950802.12</v>
      </c>
      <c r="G21" s="161">
        <v>1213449.1499999999</v>
      </c>
    </row>
    <row r="22" spans="1:7" customFormat="1" ht="15" customHeight="1">
      <c r="A22" s="179">
        <v>122219021000006</v>
      </c>
      <c r="B22" s="178" t="s">
        <v>517</v>
      </c>
      <c r="C22" s="161">
        <v>4164251.27</v>
      </c>
      <c r="D22" s="161">
        <v>10101726.98</v>
      </c>
      <c r="E22" s="162">
        <v>13052529.1</v>
      </c>
      <c r="F22" s="161">
        <v>-2950802.12</v>
      </c>
      <c r="G22" s="161">
        <v>1213449.1499999999</v>
      </c>
    </row>
    <row r="23" spans="1:7" customFormat="1" ht="15" customHeight="1">
      <c r="A23" s="179">
        <v>123</v>
      </c>
      <c r="B23" s="178" t="s">
        <v>49</v>
      </c>
      <c r="C23" s="161">
        <v>12120529.17</v>
      </c>
      <c r="D23" s="161">
        <v>29070729.739999998</v>
      </c>
      <c r="E23" s="162">
        <v>24497883.449999999</v>
      </c>
      <c r="F23" s="161">
        <v>4572846.29</v>
      </c>
      <c r="G23" s="161">
        <v>16693375.460000001</v>
      </c>
    </row>
    <row r="24" spans="1:7" customFormat="1" ht="15" customHeight="1">
      <c r="A24" s="179">
        <v>1231</v>
      </c>
      <c r="B24" s="178" t="s">
        <v>50</v>
      </c>
      <c r="C24" s="161">
        <v>12021185.699999999</v>
      </c>
      <c r="D24" s="161">
        <v>28988937.25</v>
      </c>
      <c r="E24" s="162">
        <v>24395257.059999999</v>
      </c>
      <c r="F24" s="161">
        <v>4593680.1900000004</v>
      </c>
      <c r="G24" s="161">
        <v>16614865.890000001</v>
      </c>
    </row>
    <row r="25" spans="1:7" customFormat="1" ht="15" customHeight="1">
      <c r="A25" s="179">
        <v>12312</v>
      </c>
      <c r="B25" s="178" t="s">
        <v>51</v>
      </c>
      <c r="C25" s="161">
        <v>12021185.699999999</v>
      </c>
      <c r="D25" s="161">
        <v>28988937.25</v>
      </c>
      <c r="E25" s="162">
        <v>24395257.059999999</v>
      </c>
      <c r="F25" s="161">
        <v>4593680.1900000004</v>
      </c>
      <c r="G25" s="161">
        <v>16614865.890000001</v>
      </c>
    </row>
    <row r="26" spans="1:7" customFormat="1" ht="15" customHeight="1">
      <c r="A26" s="179">
        <v>123121</v>
      </c>
      <c r="B26" s="178" t="s">
        <v>52</v>
      </c>
      <c r="C26" s="161">
        <v>11711275.17</v>
      </c>
      <c r="D26" s="161">
        <v>28738466.469999999</v>
      </c>
      <c r="E26" s="162">
        <v>24156182.780000001</v>
      </c>
      <c r="F26" s="161">
        <v>4582283.6900000004</v>
      </c>
      <c r="G26" s="161">
        <v>16293558.859999999</v>
      </c>
    </row>
    <row r="27" spans="1:7" customFormat="1" ht="15" customHeight="1">
      <c r="A27" s="179">
        <v>12312101</v>
      </c>
      <c r="B27" s="178" t="s">
        <v>53</v>
      </c>
      <c r="C27" s="161">
        <v>23680055.760000002</v>
      </c>
      <c r="D27" s="161">
        <v>16769685.880000001</v>
      </c>
      <c r="E27" s="162">
        <v>13659476.02</v>
      </c>
      <c r="F27" s="161">
        <v>3110209.86</v>
      </c>
      <c r="G27" s="161">
        <v>26790265.620000001</v>
      </c>
    </row>
    <row r="28" spans="1:7" customFormat="1" ht="15" customHeight="1">
      <c r="A28" s="179">
        <v>123121011</v>
      </c>
      <c r="B28" s="178" t="s">
        <v>54</v>
      </c>
      <c r="C28" s="161">
        <v>19132648.600000001</v>
      </c>
      <c r="D28" s="161">
        <v>4364540.41</v>
      </c>
      <c r="E28" s="162">
        <v>1266109.3500000001</v>
      </c>
      <c r="F28" s="161">
        <v>3098431.06</v>
      </c>
      <c r="G28" s="161">
        <v>22231079.66</v>
      </c>
    </row>
    <row r="29" spans="1:7" customFormat="1" ht="15" customHeight="1">
      <c r="A29" s="179">
        <v>123121011000001</v>
      </c>
      <c r="B29" s="178" t="s">
        <v>55</v>
      </c>
      <c r="C29" s="161">
        <v>19132648.600000001</v>
      </c>
      <c r="D29" s="161">
        <v>4364540.41</v>
      </c>
      <c r="E29" s="162">
        <v>1266109.3500000001</v>
      </c>
      <c r="F29" s="161">
        <v>3098431.06</v>
      </c>
      <c r="G29" s="161">
        <v>22231079.66</v>
      </c>
    </row>
    <row r="30" spans="1:7" customFormat="1" ht="15" customHeight="1">
      <c r="A30" s="179">
        <v>123121012</v>
      </c>
      <c r="B30" s="178" t="s">
        <v>56</v>
      </c>
      <c r="C30" s="161">
        <v>4547407.16</v>
      </c>
      <c r="D30" s="161">
        <v>12405145.470000001</v>
      </c>
      <c r="E30" s="162">
        <v>12393366.67</v>
      </c>
      <c r="F30" s="161">
        <v>11778.8</v>
      </c>
      <c r="G30" s="161">
        <v>4559185.96</v>
      </c>
    </row>
    <row r="31" spans="1:7" customFormat="1" ht="15" customHeight="1">
      <c r="A31" s="179">
        <v>123121012000001</v>
      </c>
      <c r="B31" s="178" t="s">
        <v>57</v>
      </c>
      <c r="C31" s="161">
        <v>4547407.16</v>
      </c>
      <c r="D31" s="161">
        <v>12405145.470000001</v>
      </c>
      <c r="E31" s="162">
        <v>12393366.67</v>
      </c>
      <c r="F31" s="161">
        <v>11778.8</v>
      </c>
      <c r="G31" s="161">
        <v>4559185.96</v>
      </c>
    </row>
    <row r="32" spans="1:7" customFormat="1" ht="15" customHeight="1">
      <c r="A32" s="179">
        <v>12312109</v>
      </c>
      <c r="B32" s="178" t="s">
        <v>58</v>
      </c>
      <c r="C32" s="161">
        <v>-11968780.59</v>
      </c>
      <c r="D32" s="161">
        <v>11968780.59</v>
      </c>
      <c r="E32" s="162">
        <v>10496706.76</v>
      </c>
      <c r="F32" s="161">
        <v>1472073.83</v>
      </c>
      <c r="G32" s="161">
        <v>-10496706.76</v>
      </c>
    </row>
    <row r="33" spans="1:7" customFormat="1" ht="15" customHeight="1">
      <c r="A33" s="179">
        <v>123121091</v>
      </c>
      <c r="B33" s="178" t="s">
        <v>54</v>
      </c>
      <c r="C33" s="161">
        <v>-11716479.699999999</v>
      </c>
      <c r="D33" s="161">
        <v>11716479.699999999</v>
      </c>
      <c r="E33" s="162">
        <v>10215532</v>
      </c>
      <c r="F33" s="161">
        <v>1500947.7</v>
      </c>
      <c r="G33" s="161">
        <v>-10215532</v>
      </c>
    </row>
    <row r="34" spans="1:7" customFormat="1" ht="15" customHeight="1">
      <c r="A34" s="179">
        <v>123121091000001</v>
      </c>
      <c r="B34" s="178" t="s">
        <v>59</v>
      </c>
      <c r="C34" s="161">
        <v>-11716479.699999999</v>
      </c>
      <c r="D34" s="161">
        <v>11716479.699999999</v>
      </c>
      <c r="E34" s="162">
        <v>10215532</v>
      </c>
      <c r="F34" s="161">
        <v>1500947.7</v>
      </c>
      <c r="G34" s="161">
        <v>-10215532</v>
      </c>
    </row>
    <row r="35" spans="1:7" customFormat="1" ht="15" customHeight="1">
      <c r="A35" s="179">
        <v>123121092</v>
      </c>
      <c r="B35" s="178" t="s">
        <v>56</v>
      </c>
      <c r="C35" s="161">
        <v>-252300.89</v>
      </c>
      <c r="D35" s="161">
        <v>252300.89</v>
      </c>
      <c r="E35" s="162">
        <v>281174.76</v>
      </c>
      <c r="F35" s="161">
        <v>-28873.87</v>
      </c>
      <c r="G35" s="161">
        <v>-281174.76</v>
      </c>
    </row>
    <row r="36" spans="1:7" customFormat="1" ht="15" customHeight="1">
      <c r="A36" s="179">
        <v>123121092000001</v>
      </c>
      <c r="B36" s="178" t="s">
        <v>60</v>
      </c>
      <c r="C36" s="161">
        <v>-252300.89</v>
      </c>
      <c r="D36" s="161">
        <v>252300.89</v>
      </c>
      <c r="E36" s="162">
        <v>281174.76</v>
      </c>
      <c r="F36" s="161">
        <v>-28873.87</v>
      </c>
      <c r="G36" s="161">
        <v>-281174.76</v>
      </c>
    </row>
    <row r="37" spans="1:7" customFormat="1" ht="15" customHeight="1">
      <c r="A37" s="179">
        <v>123122</v>
      </c>
      <c r="B37" s="178" t="s">
        <v>61</v>
      </c>
      <c r="C37" s="161">
        <v>309910.53000000003</v>
      </c>
      <c r="D37" s="161">
        <v>250470.78</v>
      </c>
      <c r="E37" s="162">
        <v>239074.28</v>
      </c>
      <c r="F37" s="161">
        <v>11396.5</v>
      </c>
      <c r="G37" s="161">
        <v>321307.03000000003</v>
      </c>
    </row>
    <row r="38" spans="1:7" customFormat="1" ht="15" customHeight="1">
      <c r="A38" s="179">
        <v>12312201</v>
      </c>
      <c r="B38" s="178" t="s">
        <v>53</v>
      </c>
      <c r="C38" s="161">
        <v>309910.53000000003</v>
      </c>
      <c r="D38" s="161">
        <v>250470.78</v>
      </c>
      <c r="E38" s="162">
        <v>239074.28</v>
      </c>
      <c r="F38" s="161">
        <v>11396.5</v>
      </c>
      <c r="G38" s="161">
        <v>321307.03000000003</v>
      </c>
    </row>
    <row r="39" spans="1:7" customFormat="1" ht="15" customHeight="1">
      <c r="A39" s="179">
        <v>123122012</v>
      </c>
      <c r="B39" s="178" t="s">
        <v>56</v>
      </c>
      <c r="C39" s="161">
        <v>309910.53000000003</v>
      </c>
      <c r="D39" s="161">
        <v>250470.78</v>
      </c>
      <c r="E39" s="162">
        <v>239074.28</v>
      </c>
      <c r="F39" s="161">
        <v>11396.5</v>
      </c>
      <c r="G39" s="161">
        <v>321307.03000000003</v>
      </c>
    </row>
    <row r="40" spans="1:7" customFormat="1" ht="15" customHeight="1">
      <c r="A40" s="179">
        <v>123122012000001</v>
      </c>
      <c r="B40" s="178" t="s">
        <v>57</v>
      </c>
      <c r="C40" s="161">
        <v>309910.53000000003</v>
      </c>
      <c r="D40" s="161">
        <v>250470.78</v>
      </c>
      <c r="E40" s="162">
        <v>239074.28</v>
      </c>
      <c r="F40" s="161">
        <v>11396.5</v>
      </c>
      <c r="G40" s="161">
        <v>321307.03000000003</v>
      </c>
    </row>
    <row r="41" spans="1:7" customFormat="1" ht="15" customHeight="1">
      <c r="A41" s="179">
        <v>1233</v>
      </c>
      <c r="B41" s="178" t="s">
        <v>62</v>
      </c>
      <c r="C41" s="161">
        <v>79529.97</v>
      </c>
      <c r="D41" s="161">
        <v>81792.490000000005</v>
      </c>
      <c r="E41" s="162">
        <v>102626.39</v>
      </c>
      <c r="F41" s="161">
        <v>-20833.900000000001</v>
      </c>
      <c r="G41" s="161">
        <v>58696.07</v>
      </c>
    </row>
    <row r="42" spans="1:7" customFormat="1" ht="15" customHeight="1">
      <c r="A42" s="179">
        <v>123321</v>
      </c>
      <c r="B42" s="178" t="s">
        <v>63</v>
      </c>
      <c r="C42" s="161">
        <v>79529.97</v>
      </c>
      <c r="D42" s="161">
        <v>81792.490000000005</v>
      </c>
      <c r="E42" s="162">
        <v>102626.39</v>
      </c>
      <c r="F42" s="161">
        <v>-20833.900000000001</v>
      </c>
      <c r="G42" s="161">
        <v>58696.07</v>
      </c>
    </row>
    <row r="43" spans="1:7" customFormat="1" ht="15" customHeight="1">
      <c r="A43" s="179">
        <v>12332101</v>
      </c>
      <c r="B43" s="178" t="s">
        <v>62</v>
      </c>
      <c r="C43" s="161">
        <v>79529.97</v>
      </c>
      <c r="D43" s="161">
        <v>81792.490000000005</v>
      </c>
      <c r="E43" s="162">
        <v>102626.39</v>
      </c>
      <c r="F43" s="161">
        <v>-20833.900000000001</v>
      </c>
      <c r="G43" s="161">
        <v>58696.07</v>
      </c>
    </row>
    <row r="44" spans="1:7" customFormat="1" ht="15" customHeight="1">
      <c r="A44" s="179">
        <v>123321011</v>
      </c>
      <c r="B44" s="178" t="s">
        <v>62</v>
      </c>
      <c r="C44" s="161">
        <v>84630.99</v>
      </c>
      <c r="D44" s="161">
        <v>76691.47</v>
      </c>
      <c r="E44" s="162">
        <v>97980.82</v>
      </c>
      <c r="F44" s="161">
        <v>-21289.35</v>
      </c>
      <c r="G44" s="161">
        <v>63341.64</v>
      </c>
    </row>
    <row r="45" spans="1:7" customFormat="1" ht="15" customHeight="1">
      <c r="A45" s="179">
        <v>123321011000001</v>
      </c>
      <c r="B45" s="178" t="s">
        <v>64</v>
      </c>
      <c r="C45" s="161">
        <v>1239.8599999999999</v>
      </c>
      <c r="D45" s="161">
        <v>234.87</v>
      </c>
      <c r="E45" s="162">
        <v>576.17999999999995</v>
      </c>
      <c r="F45" s="161">
        <v>-341.31</v>
      </c>
      <c r="G45" s="161">
        <v>898.55</v>
      </c>
    </row>
    <row r="46" spans="1:7" customFormat="1" ht="15" customHeight="1">
      <c r="A46" s="179">
        <v>123321011000002</v>
      </c>
      <c r="B46" s="178" t="s">
        <v>65</v>
      </c>
      <c r="C46" s="161">
        <v>83391.13</v>
      </c>
      <c r="D46" s="161">
        <v>76456.600000000006</v>
      </c>
      <c r="E46" s="162">
        <v>97404.64</v>
      </c>
      <c r="F46" s="161">
        <v>-20948.04</v>
      </c>
      <c r="G46" s="161">
        <v>62443.09</v>
      </c>
    </row>
    <row r="47" spans="1:7" customFormat="1" ht="15" customHeight="1">
      <c r="A47" s="179">
        <v>123321019</v>
      </c>
      <c r="B47" s="178" t="s">
        <v>518</v>
      </c>
      <c r="C47" s="161">
        <v>-5101.0200000000004</v>
      </c>
      <c r="D47" s="161">
        <v>5101.0200000000004</v>
      </c>
      <c r="E47" s="162">
        <v>4645.57</v>
      </c>
      <c r="F47" s="161">
        <v>455.45</v>
      </c>
      <c r="G47" s="161">
        <v>-4645.57</v>
      </c>
    </row>
    <row r="48" spans="1:7" customFormat="1" ht="15" customHeight="1">
      <c r="A48" s="179">
        <v>123321019000001</v>
      </c>
      <c r="B48" s="178" t="s">
        <v>64</v>
      </c>
      <c r="C48" s="161">
        <v>-905.21</v>
      </c>
      <c r="D48" s="161">
        <v>905.21</v>
      </c>
      <c r="E48" s="162">
        <v>557.67999999999995</v>
      </c>
      <c r="F48" s="161">
        <v>347.53</v>
      </c>
      <c r="G48" s="161">
        <v>-557.67999999999995</v>
      </c>
    </row>
    <row r="49" spans="1:7" customFormat="1" ht="15" customHeight="1">
      <c r="A49" s="179">
        <v>123321019000002</v>
      </c>
      <c r="B49" s="178" t="s">
        <v>65</v>
      </c>
      <c r="C49" s="161">
        <v>-4195.8100000000004</v>
      </c>
      <c r="D49" s="161">
        <v>4195.8100000000004</v>
      </c>
      <c r="E49" s="162">
        <v>4087.89</v>
      </c>
      <c r="F49" s="161">
        <v>107.92</v>
      </c>
      <c r="G49" s="161">
        <v>-4087.89</v>
      </c>
    </row>
    <row r="50" spans="1:7" customFormat="1" ht="15" customHeight="1">
      <c r="A50" s="179">
        <v>1234</v>
      </c>
      <c r="B50" s="178" t="s">
        <v>519</v>
      </c>
      <c r="C50" s="161">
        <v>19813.5</v>
      </c>
      <c r="D50" s="161">
        <v>0</v>
      </c>
      <c r="E50" s="162">
        <v>0</v>
      </c>
      <c r="F50" s="161">
        <v>0</v>
      </c>
      <c r="G50" s="161">
        <v>19813.5</v>
      </c>
    </row>
    <row r="51" spans="1:7" customFormat="1" ht="15" customHeight="1">
      <c r="A51" s="179">
        <v>12342</v>
      </c>
      <c r="B51" s="178" t="s">
        <v>520</v>
      </c>
      <c r="C51" s="161">
        <v>19813.5</v>
      </c>
      <c r="D51" s="161">
        <v>0</v>
      </c>
      <c r="E51" s="162">
        <v>0</v>
      </c>
      <c r="F51" s="161">
        <v>0</v>
      </c>
      <c r="G51" s="161">
        <v>19813.5</v>
      </c>
    </row>
    <row r="52" spans="1:7" customFormat="1" ht="15" customHeight="1">
      <c r="A52" s="179">
        <v>123421</v>
      </c>
      <c r="B52" s="178" t="s">
        <v>521</v>
      </c>
      <c r="C52" s="161">
        <v>19813.5</v>
      </c>
      <c r="D52" s="161">
        <v>0</v>
      </c>
      <c r="E52" s="162">
        <v>0</v>
      </c>
      <c r="F52" s="161">
        <v>0</v>
      </c>
      <c r="G52" s="161">
        <v>19813.5</v>
      </c>
    </row>
    <row r="53" spans="1:7" customFormat="1" ht="15" customHeight="1">
      <c r="A53" s="179">
        <v>12342101</v>
      </c>
      <c r="B53" s="178" t="s">
        <v>522</v>
      </c>
      <c r="C53" s="161">
        <v>19813.5</v>
      </c>
      <c r="D53" s="161">
        <v>0</v>
      </c>
      <c r="E53" s="162">
        <v>0</v>
      </c>
      <c r="F53" s="161">
        <v>0</v>
      </c>
      <c r="G53" s="161">
        <v>19813.5</v>
      </c>
    </row>
    <row r="54" spans="1:7" customFormat="1" ht="15" customHeight="1">
      <c r="A54" s="179">
        <v>123421011</v>
      </c>
      <c r="B54" s="178" t="s">
        <v>522</v>
      </c>
      <c r="C54" s="161">
        <v>19813.5</v>
      </c>
      <c r="D54" s="161">
        <v>0</v>
      </c>
      <c r="E54" s="162">
        <v>0</v>
      </c>
      <c r="F54" s="161">
        <v>0</v>
      </c>
      <c r="G54" s="161">
        <v>19813.5</v>
      </c>
    </row>
    <row r="55" spans="1:7" customFormat="1" ht="15" customHeight="1">
      <c r="A55" s="179">
        <v>123421011000001</v>
      </c>
      <c r="B55" s="178" t="s">
        <v>522</v>
      </c>
      <c r="C55" s="161">
        <v>19813.5</v>
      </c>
      <c r="D55" s="161">
        <v>0</v>
      </c>
      <c r="E55" s="162">
        <v>0</v>
      </c>
      <c r="F55" s="161">
        <v>0</v>
      </c>
      <c r="G55" s="161">
        <v>19813.5</v>
      </c>
    </row>
    <row r="56" spans="1:7" customFormat="1" ht="15" customHeight="1">
      <c r="A56" s="179">
        <v>126</v>
      </c>
      <c r="B56" s="178" t="s">
        <v>66</v>
      </c>
      <c r="C56" s="161">
        <v>2085647.1</v>
      </c>
      <c r="D56" s="161">
        <v>12274.82</v>
      </c>
      <c r="E56" s="162">
        <v>44962.91</v>
      </c>
      <c r="F56" s="161">
        <v>-32688.09</v>
      </c>
      <c r="G56" s="161">
        <v>2052959.01</v>
      </c>
    </row>
    <row r="57" spans="1:7" customFormat="1" ht="15" customHeight="1">
      <c r="A57" s="179">
        <v>1261</v>
      </c>
      <c r="B57" s="178" t="s">
        <v>67</v>
      </c>
      <c r="C57" s="161">
        <v>2085647.1</v>
      </c>
      <c r="D57" s="161">
        <v>12274.82</v>
      </c>
      <c r="E57" s="162">
        <v>44962.91</v>
      </c>
      <c r="F57" s="161">
        <v>-32688.09</v>
      </c>
      <c r="G57" s="161">
        <v>2052959.01</v>
      </c>
    </row>
    <row r="58" spans="1:7" customFormat="1" ht="15" customHeight="1">
      <c r="A58" s="179">
        <v>12611</v>
      </c>
      <c r="B58" s="178" t="s">
        <v>68</v>
      </c>
      <c r="C58" s="161">
        <v>2085647.1</v>
      </c>
      <c r="D58" s="161">
        <v>12274.82</v>
      </c>
      <c r="E58" s="162">
        <v>44962.91</v>
      </c>
      <c r="F58" s="161">
        <v>-32688.09</v>
      </c>
      <c r="G58" s="161">
        <v>2052959.01</v>
      </c>
    </row>
    <row r="59" spans="1:7" customFormat="1" ht="15" customHeight="1">
      <c r="A59" s="179">
        <v>126119</v>
      </c>
      <c r="B59" s="178" t="s">
        <v>68</v>
      </c>
      <c r="C59" s="161">
        <v>2085647.1</v>
      </c>
      <c r="D59" s="161">
        <v>12274.82</v>
      </c>
      <c r="E59" s="162">
        <v>44962.91</v>
      </c>
      <c r="F59" s="161">
        <v>-32688.09</v>
      </c>
      <c r="G59" s="161">
        <v>2052959.01</v>
      </c>
    </row>
    <row r="60" spans="1:7" customFormat="1" ht="15" customHeight="1">
      <c r="A60" s="179">
        <v>12611901</v>
      </c>
      <c r="B60" s="178" t="s">
        <v>69</v>
      </c>
      <c r="C60" s="161">
        <v>1798738.86</v>
      </c>
      <c r="D60" s="161">
        <v>9499.24</v>
      </c>
      <c r="E60" s="162">
        <v>30387.85</v>
      </c>
      <c r="F60" s="161">
        <v>-20888.61</v>
      </c>
      <c r="G60" s="161">
        <v>1777850.25</v>
      </c>
    </row>
    <row r="61" spans="1:7" customFormat="1" ht="15" customHeight="1">
      <c r="A61" s="179">
        <v>126119011</v>
      </c>
      <c r="B61" s="178" t="s">
        <v>70</v>
      </c>
      <c r="C61" s="161">
        <v>683345.35</v>
      </c>
      <c r="D61" s="161">
        <v>5959.11</v>
      </c>
      <c r="E61" s="162">
        <v>0</v>
      </c>
      <c r="F61" s="161">
        <v>5959.11</v>
      </c>
      <c r="G61" s="161">
        <v>689304.46</v>
      </c>
    </row>
    <row r="62" spans="1:7" customFormat="1" ht="15" customHeight="1">
      <c r="A62" s="179">
        <v>126119011000001</v>
      </c>
      <c r="B62" s="178" t="s">
        <v>71</v>
      </c>
      <c r="C62" s="161">
        <v>139230.29</v>
      </c>
      <c r="D62" s="161">
        <v>895.35</v>
      </c>
      <c r="E62" s="162">
        <v>0</v>
      </c>
      <c r="F62" s="161">
        <v>895.35</v>
      </c>
      <c r="G62" s="161">
        <v>140125.64000000001</v>
      </c>
    </row>
    <row r="63" spans="1:7" customFormat="1" ht="15" customHeight="1">
      <c r="A63" s="179">
        <v>126119011000002</v>
      </c>
      <c r="B63" s="178" t="s">
        <v>72</v>
      </c>
      <c r="C63" s="161">
        <v>544115.06000000006</v>
      </c>
      <c r="D63" s="161">
        <v>5063.76</v>
      </c>
      <c r="E63" s="162">
        <v>0</v>
      </c>
      <c r="F63" s="161">
        <v>5063.76</v>
      </c>
      <c r="G63" s="161">
        <v>549178.81999999995</v>
      </c>
    </row>
    <row r="64" spans="1:7" customFormat="1" ht="15" customHeight="1">
      <c r="A64" s="179">
        <v>126119012</v>
      </c>
      <c r="B64" s="178" t="s">
        <v>73</v>
      </c>
      <c r="C64" s="161">
        <v>1115393.51</v>
      </c>
      <c r="D64" s="161">
        <v>3540.13</v>
      </c>
      <c r="E64" s="162">
        <v>30387.85</v>
      </c>
      <c r="F64" s="161">
        <v>-26847.72</v>
      </c>
      <c r="G64" s="161">
        <v>1088545.79</v>
      </c>
    </row>
    <row r="65" spans="1:7" customFormat="1" ht="15" customHeight="1">
      <c r="A65" s="179">
        <v>126119012000001</v>
      </c>
      <c r="B65" s="178" t="s">
        <v>501</v>
      </c>
      <c r="C65" s="161">
        <v>1115393.51</v>
      </c>
      <c r="D65" s="161">
        <v>3540.13</v>
      </c>
      <c r="E65" s="162">
        <v>30387.85</v>
      </c>
      <c r="F65" s="161">
        <v>-26847.72</v>
      </c>
      <c r="G65" s="161">
        <v>1088545.79</v>
      </c>
    </row>
    <row r="66" spans="1:7" customFormat="1" ht="15" customHeight="1">
      <c r="A66" s="179">
        <v>12611902</v>
      </c>
      <c r="B66" s="178" t="s">
        <v>74</v>
      </c>
      <c r="C66" s="161">
        <v>84606.18</v>
      </c>
      <c r="D66" s="161">
        <v>596.9</v>
      </c>
      <c r="E66" s="162">
        <v>11946.34</v>
      </c>
      <c r="F66" s="161">
        <v>-11349.44</v>
      </c>
      <c r="G66" s="161">
        <v>73256.740000000005</v>
      </c>
    </row>
    <row r="67" spans="1:7" customFormat="1" ht="15" customHeight="1">
      <c r="A67" s="179">
        <v>126119021</v>
      </c>
      <c r="B67" s="178" t="s">
        <v>75</v>
      </c>
      <c r="C67" s="161">
        <v>84606.18</v>
      </c>
      <c r="D67" s="161">
        <v>596.9</v>
      </c>
      <c r="E67" s="162">
        <v>11946.34</v>
      </c>
      <c r="F67" s="161">
        <v>-11349.44</v>
      </c>
      <c r="G67" s="161">
        <v>73256.740000000005</v>
      </c>
    </row>
    <row r="68" spans="1:7" customFormat="1" ht="15" customHeight="1">
      <c r="A68" s="179">
        <v>126119021000001</v>
      </c>
      <c r="B68" s="178" t="s">
        <v>75</v>
      </c>
      <c r="C68" s="161">
        <v>84606.18</v>
      </c>
      <c r="D68" s="161">
        <v>596.9</v>
      </c>
      <c r="E68" s="162">
        <v>11946.34</v>
      </c>
      <c r="F68" s="161">
        <v>-11349.44</v>
      </c>
      <c r="G68" s="161">
        <v>73256.740000000005</v>
      </c>
    </row>
    <row r="69" spans="1:7" customFormat="1" ht="15" customHeight="1">
      <c r="A69" s="179">
        <v>12611904</v>
      </c>
      <c r="B69" s="178" t="s">
        <v>76</v>
      </c>
      <c r="C69" s="161">
        <v>2628.72</v>
      </c>
      <c r="D69" s="161">
        <v>2178.6799999999998</v>
      </c>
      <c r="E69" s="162">
        <v>2628.72</v>
      </c>
      <c r="F69" s="161">
        <v>-450.04</v>
      </c>
      <c r="G69" s="161">
        <v>2178.6799999999998</v>
      </c>
    </row>
    <row r="70" spans="1:7" customFormat="1" ht="15" customHeight="1">
      <c r="A70" s="179">
        <v>126119041</v>
      </c>
      <c r="B70" s="178" t="s">
        <v>76</v>
      </c>
      <c r="C70" s="161">
        <v>2628.72</v>
      </c>
      <c r="D70" s="161">
        <v>2178.6799999999998</v>
      </c>
      <c r="E70" s="162">
        <v>2628.72</v>
      </c>
      <c r="F70" s="161">
        <v>-450.04</v>
      </c>
      <c r="G70" s="161">
        <v>2178.6799999999998</v>
      </c>
    </row>
    <row r="71" spans="1:7" customFormat="1" ht="15" customHeight="1">
      <c r="A71" s="179">
        <v>126119041000001</v>
      </c>
      <c r="B71" s="178" t="s">
        <v>77</v>
      </c>
      <c r="C71" s="161">
        <v>468.13</v>
      </c>
      <c r="D71" s="161">
        <v>387.98</v>
      </c>
      <c r="E71" s="162">
        <v>468.13</v>
      </c>
      <c r="F71" s="161">
        <v>-80.150000000000006</v>
      </c>
      <c r="G71" s="161">
        <v>387.98</v>
      </c>
    </row>
    <row r="72" spans="1:7" customFormat="1" ht="15" customHeight="1">
      <c r="A72" s="179">
        <v>126119041000002</v>
      </c>
      <c r="B72" s="178" t="s">
        <v>78</v>
      </c>
      <c r="C72" s="161">
        <v>2160.59</v>
      </c>
      <c r="D72" s="161">
        <v>1790.7</v>
      </c>
      <c r="E72" s="162">
        <v>2160.59</v>
      </c>
      <c r="F72" s="161">
        <v>-369.89</v>
      </c>
      <c r="G72" s="161">
        <v>1790.7</v>
      </c>
    </row>
    <row r="73" spans="1:7" customFormat="1" ht="15" customHeight="1">
      <c r="A73" s="179">
        <v>12611908</v>
      </c>
      <c r="B73" s="178" t="s">
        <v>79</v>
      </c>
      <c r="C73" s="161">
        <v>199673.34</v>
      </c>
      <c r="D73" s="161">
        <v>0</v>
      </c>
      <c r="E73" s="162">
        <v>0</v>
      </c>
      <c r="F73" s="161">
        <v>0</v>
      </c>
      <c r="G73" s="161">
        <v>199673.34</v>
      </c>
    </row>
    <row r="74" spans="1:7" customFormat="1" ht="15" customHeight="1">
      <c r="A74" s="179">
        <v>126119088</v>
      </c>
      <c r="B74" s="178" t="s">
        <v>79</v>
      </c>
      <c r="C74" s="161">
        <v>199673.34</v>
      </c>
      <c r="D74" s="161">
        <v>0</v>
      </c>
      <c r="E74" s="162">
        <v>0</v>
      </c>
      <c r="F74" s="161">
        <v>0</v>
      </c>
      <c r="G74" s="161">
        <v>199673.34</v>
      </c>
    </row>
    <row r="75" spans="1:7" customFormat="1" ht="15" customHeight="1">
      <c r="A75" s="179">
        <v>126119088000001</v>
      </c>
      <c r="B75" s="178" t="s">
        <v>80</v>
      </c>
      <c r="C75" s="161">
        <v>146426.99</v>
      </c>
      <c r="D75" s="161">
        <v>0</v>
      </c>
      <c r="E75" s="162">
        <v>0</v>
      </c>
      <c r="F75" s="161">
        <v>0</v>
      </c>
      <c r="G75" s="161">
        <v>146426.99</v>
      </c>
    </row>
    <row r="76" spans="1:7" customFormat="1" ht="15" customHeight="1">
      <c r="A76" s="179">
        <v>126119088000002</v>
      </c>
      <c r="B76" s="178" t="s">
        <v>81</v>
      </c>
      <c r="C76" s="161">
        <v>53246.35</v>
      </c>
      <c r="D76" s="161">
        <v>0</v>
      </c>
      <c r="E76" s="162">
        <v>0</v>
      </c>
      <c r="F76" s="161">
        <v>0</v>
      </c>
      <c r="G76" s="161">
        <v>53246.35</v>
      </c>
    </row>
    <row r="77" spans="1:7" customFormat="1" ht="15" customHeight="1">
      <c r="A77" s="179">
        <v>127</v>
      </c>
      <c r="B77" s="178" t="s">
        <v>82</v>
      </c>
      <c r="C77" s="161">
        <v>497369.97</v>
      </c>
      <c r="D77" s="161">
        <v>233808.32</v>
      </c>
      <c r="E77" s="162">
        <v>243223.19</v>
      </c>
      <c r="F77" s="161">
        <v>-9414.8700000000008</v>
      </c>
      <c r="G77" s="161">
        <v>487955.1</v>
      </c>
    </row>
    <row r="78" spans="1:7" customFormat="1" ht="15" customHeight="1">
      <c r="A78" s="179">
        <v>1278</v>
      </c>
      <c r="B78" s="178" t="s">
        <v>83</v>
      </c>
      <c r="C78" s="161">
        <v>497369.97</v>
      </c>
      <c r="D78" s="161">
        <v>233808.32</v>
      </c>
      <c r="E78" s="162">
        <v>243223.19</v>
      </c>
      <c r="F78" s="161">
        <v>-9414.8700000000008</v>
      </c>
      <c r="G78" s="161">
        <v>487955.1</v>
      </c>
    </row>
    <row r="79" spans="1:7" customFormat="1" ht="15" customHeight="1">
      <c r="A79" s="179">
        <v>12781</v>
      </c>
      <c r="B79" s="178" t="s">
        <v>84</v>
      </c>
      <c r="C79" s="161">
        <v>497369.97</v>
      </c>
      <c r="D79" s="161">
        <v>233808.32</v>
      </c>
      <c r="E79" s="162">
        <v>243223.19</v>
      </c>
      <c r="F79" s="161">
        <v>-9414.8700000000008</v>
      </c>
      <c r="G79" s="161">
        <v>487955.1</v>
      </c>
    </row>
    <row r="80" spans="1:7" customFormat="1" ht="15" customHeight="1">
      <c r="A80" s="179">
        <v>127819</v>
      </c>
      <c r="B80" s="178" t="s">
        <v>84</v>
      </c>
      <c r="C80" s="161">
        <v>497369.97</v>
      </c>
      <c r="D80" s="161">
        <v>233808.32</v>
      </c>
      <c r="E80" s="162">
        <v>243223.19</v>
      </c>
      <c r="F80" s="161">
        <v>-9414.8700000000008</v>
      </c>
      <c r="G80" s="161">
        <v>487955.1</v>
      </c>
    </row>
    <row r="81" spans="1:7" customFormat="1" ht="15" customHeight="1">
      <c r="A81" s="179">
        <v>12781901</v>
      </c>
      <c r="B81" s="178" t="s">
        <v>85</v>
      </c>
      <c r="C81" s="161">
        <v>497369.97</v>
      </c>
      <c r="D81" s="161">
        <v>233808.32</v>
      </c>
      <c r="E81" s="162">
        <v>243223.19</v>
      </c>
      <c r="F81" s="161">
        <v>-9414.8700000000008</v>
      </c>
      <c r="G81" s="161">
        <v>487955.1</v>
      </c>
    </row>
    <row r="82" spans="1:7" customFormat="1" ht="15" customHeight="1">
      <c r="A82" s="179">
        <v>127819015</v>
      </c>
      <c r="B82" s="178" t="s">
        <v>86</v>
      </c>
      <c r="C82" s="161">
        <v>497369.97</v>
      </c>
      <c r="D82" s="161">
        <v>233808.32</v>
      </c>
      <c r="E82" s="162">
        <v>243223.19</v>
      </c>
      <c r="F82" s="161">
        <v>-9414.8700000000008</v>
      </c>
      <c r="G82" s="161">
        <v>487955.1</v>
      </c>
    </row>
    <row r="83" spans="1:7" customFormat="1" ht="15" customHeight="1">
      <c r="A83" s="179">
        <v>127819015000001</v>
      </c>
      <c r="B83" s="178" t="s">
        <v>87</v>
      </c>
      <c r="C83" s="161">
        <v>0</v>
      </c>
      <c r="D83" s="161">
        <v>210718.51</v>
      </c>
      <c r="E83" s="162">
        <v>210718.51</v>
      </c>
      <c r="F83" s="161">
        <v>0</v>
      </c>
      <c r="G83" s="161">
        <v>0</v>
      </c>
    </row>
    <row r="84" spans="1:7" customFormat="1" ht="15" customHeight="1">
      <c r="A84" s="179">
        <v>127819015000003</v>
      </c>
      <c r="B84" s="178" t="s">
        <v>88</v>
      </c>
      <c r="C84" s="161">
        <v>4282.13</v>
      </c>
      <c r="D84" s="161">
        <v>23089.81</v>
      </c>
      <c r="E84" s="162">
        <v>21282.45</v>
      </c>
      <c r="F84" s="161">
        <v>1807.36</v>
      </c>
      <c r="G84" s="161">
        <v>6089.49</v>
      </c>
    </row>
    <row r="85" spans="1:7" customFormat="1" ht="15" customHeight="1">
      <c r="A85" s="179">
        <v>127819015000004</v>
      </c>
      <c r="B85" s="178" t="s">
        <v>89</v>
      </c>
      <c r="C85" s="161">
        <v>259532.26</v>
      </c>
      <c r="D85" s="161">
        <v>0</v>
      </c>
      <c r="E85" s="162">
        <v>0</v>
      </c>
      <c r="F85" s="161">
        <v>0</v>
      </c>
      <c r="G85" s="161">
        <v>259532.26</v>
      </c>
    </row>
    <row r="86" spans="1:7" customFormat="1" ht="15" customHeight="1">
      <c r="A86" s="179">
        <v>127819015000005</v>
      </c>
      <c r="B86" s="178" t="s">
        <v>90</v>
      </c>
      <c r="C86" s="161">
        <v>233555.58</v>
      </c>
      <c r="D86" s="161">
        <v>0</v>
      </c>
      <c r="E86" s="162">
        <v>11222.23</v>
      </c>
      <c r="F86" s="161">
        <v>-11222.23</v>
      </c>
      <c r="G86" s="161">
        <v>222333.35</v>
      </c>
    </row>
    <row r="87" spans="1:7" customFormat="1" ht="15" customHeight="1">
      <c r="A87" s="179">
        <v>128</v>
      </c>
      <c r="B87" s="178" t="s">
        <v>94</v>
      </c>
      <c r="C87" s="161">
        <v>101343.47</v>
      </c>
      <c r="D87" s="161">
        <v>9030.94</v>
      </c>
      <c r="E87" s="162">
        <v>33983.39</v>
      </c>
      <c r="F87" s="161">
        <v>-24952.45</v>
      </c>
      <c r="G87" s="161">
        <v>76391.02</v>
      </c>
    </row>
    <row r="88" spans="1:7" customFormat="1" ht="15" customHeight="1">
      <c r="A88" s="179">
        <v>1281</v>
      </c>
      <c r="B88" s="178" t="s">
        <v>95</v>
      </c>
      <c r="C88" s="161">
        <v>101343.47</v>
      </c>
      <c r="D88" s="161">
        <v>9030.94</v>
      </c>
      <c r="E88" s="162">
        <v>33983.39</v>
      </c>
      <c r="F88" s="161">
        <v>-24952.45</v>
      </c>
      <c r="G88" s="161">
        <v>76391.02</v>
      </c>
    </row>
    <row r="89" spans="1:7" customFormat="1" ht="15" customHeight="1">
      <c r="A89" s="179">
        <v>12811</v>
      </c>
      <c r="B89" s="178" t="s">
        <v>12</v>
      </c>
      <c r="C89" s="161">
        <v>101343.47</v>
      </c>
      <c r="D89" s="161">
        <v>9030.94</v>
      </c>
      <c r="E89" s="162">
        <v>33983.39</v>
      </c>
      <c r="F89" s="161">
        <v>-24952.45</v>
      </c>
      <c r="G89" s="161">
        <v>76391.02</v>
      </c>
    </row>
    <row r="90" spans="1:7" customFormat="1" ht="15" customHeight="1">
      <c r="A90" s="179">
        <v>128119</v>
      </c>
      <c r="B90" s="178" t="s">
        <v>12</v>
      </c>
      <c r="C90" s="161">
        <v>101343.47</v>
      </c>
      <c r="D90" s="161">
        <v>9030.94</v>
      </c>
      <c r="E90" s="162">
        <v>33983.39</v>
      </c>
      <c r="F90" s="161">
        <v>-24952.45</v>
      </c>
      <c r="G90" s="161">
        <v>76391.02</v>
      </c>
    </row>
    <row r="91" spans="1:7" customFormat="1" ht="15" customHeight="1">
      <c r="A91" s="179">
        <v>12811901</v>
      </c>
      <c r="B91" s="178" t="s">
        <v>95</v>
      </c>
      <c r="C91" s="161">
        <v>101343.47</v>
      </c>
      <c r="D91" s="161">
        <v>9030.94</v>
      </c>
      <c r="E91" s="162">
        <v>33983.39</v>
      </c>
      <c r="F91" s="161">
        <v>-24952.45</v>
      </c>
      <c r="G91" s="161">
        <v>76391.02</v>
      </c>
    </row>
    <row r="92" spans="1:7" customFormat="1" ht="15" customHeight="1">
      <c r="A92" s="179">
        <v>128119011</v>
      </c>
      <c r="B92" s="178" t="s">
        <v>95</v>
      </c>
      <c r="C92" s="161">
        <v>101343.47</v>
      </c>
      <c r="D92" s="161">
        <v>9030.94</v>
      </c>
      <c r="E92" s="162">
        <v>33983.39</v>
      </c>
      <c r="F92" s="161">
        <v>-24952.45</v>
      </c>
      <c r="G92" s="161">
        <v>76391.02</v>
      </c>
    </row>
    <row r="93" spans="1:7" customFormat="1" ht="15" customHeight="1">
      <c r="A93" s="179">
        <v>128119011000001</v>
      </c>
      <c r="B93" s="178" t="s">
        <v>96</v>
      </c>
      <c r="C93" s="161">
        <v>101343.47</v>
      </c>
      <c r="D93" s="161">
        <v>9030.94</v>
      </c>
      <c r="E93" s="162">
        <v>33983.39</v>
      </c>
      <c r="F93" s="161">
        <v>-24952.45</v>
      </c>
      <c r="G93" s="161">
        <v>76391.02</v>
      </c>
    </row>
    <row r="94" spans="1:7" customFormat="1" ht="15" customHeight="1">
      <c r="A94" s="179">
        <v>13</v>
      </c>
      <c r="B94" s="178" t="s">
        <v>97</v>
      </c>
      <c r="C94" s="161">
        <v>89946358.159999996</v>
      </c>
      <c r="D94" s="161">
        <v>23411972.800000001</v>
      </c>
      <c r="E94" s="162">
        <v>22732861.530000001</v>
      </c>
      <c r="F94" s="161">
        <v>679111.27</v>
      </c>
      <c r="G94" s="161">
        <v>90625469.430000007</v>
      </c>
    </row>
    <row r="95" spans="1:7" customFormat="1" ht="15" customHeight="1">
      <c r="A95" s="179">
        <v>131</v>
      </c>
      <c r="B95" s="178" t="s">
        <v>98</v>
      </c>
      <c r="C95" s="161">
        <v>89477050.280000001</v>
      </c>
      <c r="D95" s="161">
        <v>23411972.800000001</v>
      </c>
      <c r="E95" s="162">
        <v>22700022.359999999</v>
      </c>
      <c r="F95" s="161">
        <v>711950.44</v>
      </c>
      <c r="G95" s="161">
        <v>90189000.719999999</v>
      </c>
    </row>
    <row r="96" spans="1:7" customFormat="1" ht="15" customHeight="1">
      <c r="A96" s="179">
        <v>1311</v>
      </c>
      <c r="B96" s="178" t="s">
        <v>99</v>
      </c>
      <c r="C96" s="161">
        <v>15135988.93</v>
      </c>
      <c r="D96" s="161">
        <v>726354.41</v>
      </c>
      <c r="E96" s="162">
        <v>556924.99</v>
      </c>
      <c r="F96" s="161">
        <v>169429.42</v>
      </c>
      <c r="G96" s="161">
        <v>15305418.35</v>
      </c>
    </row>
    <row r="97" spans="1:7" customFormat="1" ht="15" customHeight="1">
      <c r="A97" s="179">
        <v>13112</v>
      </c>
      <c r="B97" s="178" t="s">
        <v>100</v>
      </c>
      <c r="C97" s="161">
        <v>15135988.93</v>
      </c>
      <c r="D97" s="161">
        <v>726354.41</v>
      </c>
      <c r="E97" s="162">
        <v>556924.99</v>
      </c>
      <c r="F97" s="161">
        <v>169429.42</v>
      </c>
      <c r="G97" s="161">
        <v>15305418.35</v>
      </c>
    </row>
    <row r="98" spans="1:7" customFormat="1" ht="15" customHeight="1">
      <c r="A98" s="179">
        <v>131129</v>
      </c>
      <c r="B98" s="178" t="s">
        <v>46</v>
      </c>
      <c r="C98" s="161">
        <v>15135988.93</v>
      </c>
      <c r="D98" s="161">
        <v>726354.41</v>
      </c>
      <c r="E98" s="162">
        <v>556924.99</v>
      </c>
      <c r="F98" s="161">
        <v>169429.42</v>
      </c>
      <c r="G98" s="161">
        <v>15305418.35</v>
      </c>
    </row>
    <row r="99" spans="1:7" customFormat="1" ht="15" customHeight="1">
      <c r="A99" s="179">
        <v>131129011000001</v>
      </c>
      <c r="B99" s="178" t="s">
        <v>101</v>
      </c>
      <c r="C99" s="161">
        <v>14399937.060000001</v>
      </c>
      <c r="D99" s="161">
        <v>611925.73</v>
      </c>
      <c r="E99" s="162">
        <v>499710.65</v>
      </c>
      <c r="F99" s="161">
        <v>112215.08</v>
      </c>
      <c r="G99" s="161">
        <v>14512152.140000001</v>
      </c>
    </row>
    <row r="100" spans="1:7" customFormat="1" ht="15" customHeight="1">
      <c r="A100" s="179">
        <v>131129012000001</v>
      </c>
      <c r="B100" s="178" t="s">
        <v>102</v>
      </c>
      <c r="C100" s="161">
        <v>736051.87</v>
      </c>
      <c r="D100" s="161">
        <v>114428.68</v>
      </c>
      <c r="E100" s="162">
        <v>57214.34</v>
      </c>
      <c r="F100" s="161">
        <v>57214.34</v>
      </c>
      <c r="G100" s="161">
        <v>793266.21</v>
      </c>
    </row>
    <row r="101" spans="1:7" customFormat="1" ht="15" customHeight="1">
      <c r="A101" s="179">
        <v>1312</v>
      </c>
      <c r="B101" s="178" t="s">
        <v>43</v>
      </c>
      <c r="C101" s="161">
        <v>59027056.159999996</v>
      </c>
      <c r="D101" s="161">
        <v>7867454.2599999998</v>
      </c>
      <c r="E101" s="162">
        <v>6867144.8200000003</v>
      </c>
      <c r="F101" s="161">
        <v>1000309.44</v>
      </c>
      <c r="G101" s="161">
        <v>60027365.600000001</v>
      </c>
    </row>
    <row r="102" spans="1:7" customFormat="1" ht="15" customHeight="1">
      <c r="A102" s="179">
        <v>13122</v>
      </c>
      <c r="B102" s="178" t="s">
        <v>100</v>
      </c>
      <c r="C102" s="161">
        <v>59027056.159999996</v>
      </c>
      <c r="D102" s="161">
        <v>7867454.2599999998</v>
      </c>
      <c r="E102" s="162">
        <v>6867144.8200000003</v>
      </c>
      <c r="F102" s="161">
        <v>1000309.44</v>
      </c>
      <c r="G102" s="161">
        <v>60027365.600000001</v>
      </c>
    </row>
    <row r="103" spans="1:7" customFormat="1" ht="15" customHeight="1">
      <c r="A103" s="179">
        <v>131229</v>
      </c>
      <c r="B103" s="178" t="s">
        <v>100</v>
      </c>
      <c r="C103" s="161">
        <v>59027056.159999996</v>
      </c>
      <c r="D103" s="161">
        <v>7867454.2599999998</v>
      </c>
      <c r="E103" s="162">
        <v>6867144.8200000003</v>
      </c>
      <c r="F103" s="161">
        <v>1000309.44</v>
      </c>
      <c r="G103" s="161">
        <v>60027365.600000001</v>
      </c>
    </row>
    <row r="104" spans="1:7" customFormat="1" ht="15" customHeight="1">
      <c r="A104" s="179">
        <v>13122901</v>
      </c>
      <c r="B104" s="178" t="s">
        <v>47</v>
      </c>
      <c r="C104" s="161">
        <v>59027056.159999996</v>
      </c>
      <c r="D104" s="161">
        <v>7867454.2599999998</v>
      </c>
      <c r="E104" s="162">
        <v>6867144.8200000003</v>
      </c>
      <c r="F104" s="161">
        <v>1000309.44</v>
      </c>
      <c r="G104" s="161">
        <v>60027365.600000001</v>
      </c>
    </row>
    <row r="105" spans="1:7" customFormat="1" ht="15" customHeight="1">
      <c r="A105" s="179">
        <v>131229011</v>
      </c>
      <c r="B105" s="178" t="s">
        <v>40</v>
      </c>
      <c r="C105" s="161">
        <v>54398581.859999999</v>
      </c>
      <c r="D105" s="161">
        <v>6441679.0300000003</v>
      </c>
      <c r="E105" s="162">
        <v>5988551.79</v>
      </c>
      <c r="F105" s="161">
        <v>453127.24</v>
      </c>
      <c r="G105" s="161">
        <v>54851709.100000001</v>
      </c>
    </row>
    <row r="106" spans="1:7" customFormat="1" ht="15" customHeight="1">
      <c r="A106" s="179">
        <v>131229011000002</v>
      </c>
      <c r="B106" s="178" t="s">
        <v>101</v>
      </c>
      <c r="C106" s="161">
        <v>54398581.859999999</v>
      </c>
      <c r="D106" s="161">
        <v>6441679.0300000003</v>
      </c>
      <c r="E106" s="162">
        <v>5988551.79</v>
      </c>
      <c r="F106" s="161">
        <v>453127.24</v>
      </c>
      <c r="G106" s="161">
        <v>54851709.100000001</v>
      </c>
    </row>
    <row r="107" spans="1:7" customFormat="1" ht="15" customHeight="1">
      <c r="A107" s="179">
        <v>131229012</v>
      </c>
      <c r="B107" s="178" t="s">
        <v>42</v>
      </c>
      <c r="C107" s="161">
        <v>4628474.3</v>
      </c>
      <c r="D107" s="161">
        <v>1425775.23</v>
      </c>
      <c r="E107" s="162">
        <v>878593.03</v>
      </c>
      <c r="F107" s="161">
        <v>547182.19999999995</v>
      </c>
      <c r="G107" s="161">
        <v>5175656.5</v>
      </c>
    </row>
    <row r="108" spans="1:7" customFormat="1" ht="15" customHeight="1">
      <c r="A108" s="179">
        <v>131229012000002</v>
      </c>
      <c r="B108" s="178" t="s">
        <v>102</v>
      </c>
      <c r="C108" s="161">
        <v>4628474.3</v>
      </c>
      <c r="D108" s="161">
        <v>1425775.23</v>
      </c>
      <c r="E108" s="162">
        <v>878593.03</v>
      </c>
      <c r="F108" s="161">
        <v>547182.19999999995</v>
      </c>
      <c r="G108" s="161">
        <v>5175656.5</v>
      </c>
    </row>
    <row r="109" spans="1:7" customFormat="1" ht="15" customHeight="1">
      <c r="A109" s="179">
        <v>1316</v>
      </c>
      <c r="B109" s="178" t="s">
        <v>103</v>
      </c>
      <c r="C109" s="161">
        <v>15275952.550000001</v>
      </c>
      <c r="D109" s="161">
        <v>14818164.130000001</v>
      </c>
      <c r="E109" s="162">
        <v>15275952.550000001</v>
      </c>
      <c r="F109" s="161">
        <v>-457788.42</v>
      </c>
      <c r="G109" s="161">
        <v>14818164.130000001</v>
      </c>
    </row>
    <row r="110" spans="1:7" customFormat="1" ht="15" customHeight="1">
      <c r="A110" s="179">
        <v>13161</v>
      </c>
      <c r="B110" s="178" t="s">
        <v>104</v>
      </c>
      <c r="C110" s="161">
        <v>15275952.550000001</v>
      </c>
      <c r="D110" s="161">
        <v>14818164.130000001</v>
      </c>
      <c r="E110" s="162">
        <v>15275952.550000001</v>
      </c>
      <c r="F110" s="161">
        <v>-457788.42</v>
      </c>
      <c r="G110" s="161">
        <v>14818164.130000001</v>
      </c>
    </row>
    <row r="111" spans="1:7" customFormat="1" ht="15" customHeight="1">
      <c r="A111" s="179">
        <v>131618</v>
      </c>
      <c r="B111" s="178" t="s">
        <v>105</v>
      </c>
      <c r="C111" s="161">
        <v>7800435.79</v>
      </c>
      <c r="D111" s="161">
        <v>7361989.0700000003</v>
      </c>
      <c r="E111" s="162">
        <v>7800435.79</v>
      </c>
      <c r="F111" s="161">
        <v>-438446.72</v>
      </c>
      <c r="G111" s="161">
        <v>7361989.0700000003</v>
      </c>
    </row>
    <row r="112" spans="1:7" customFormat="1" ht="15" customHeight="1">
      <c r="A112" s="179">
        <v>13161801</v>
      </c>
      <c r="B112" s="178" t="s">
        <v>105</v>
      </c>
      <c r="C112" s="161">
        <v>7800435.79</v>
      </c>
      <c r="D112" s="161">
        <v>7361989.0700000003</v>
      </c>
      <c r="E112" s="162">
        <v>7800435.79</v>
      </c>
      <c r="F112" s="161">
        <v>-438446.72</v>
      </c>
      <c r="G112" s="161">
        <v>7361989.0700000003</v>
      </c>
    </row>
    <row r="113" spans="1:7" customFormat="1" ht="15" customHeight="1">
      <c r="A113" s="179">
        <v>131618011</v>
      </c>
      <c r="B113" s="178" t="s">
        <v>106</v>
      </c>
      <c r="C113" s="161">
        <v>5735614.5499999998</v>
      </c>
      <c r="D113" s="161">
        <v>5413227.2599999998</v>
      </c>
      <c r="E113" s="162">
        <v>5735614.5499999998</v>
      </c>
      <c r="F113" s="161">
        <v>-322387.28999999998</v>
      </c>
      <c r="G113" s="161">
        <v>5413227.2599999998</v>
      </c>
    </row>
    <row r="114" spans="1:7" customFormat="1" ht="15" customHeight="1">
      <c r="A114" s="179">
        <v>131618011000001</v>
      </c>
      <c r="B114" s="178" t="s">
        <v>107</v>
      </c>
      <c r="C114" s="161">
        <v>5735614.5499999998</v>
      </c>
      <c r="D114" s="161">
        <v>5413227.2599999998</v>
      </c>
      <c r="E114" s="162">
        <v>5735614.5499999998</v>
      </c>
      <c r="F114" s="161">
        <v>-322387.28999999998</v>
      </c>
      <c r="G114" s="161">
        <v>5413227.2599999998</v>
      </c>
    </row>
    <row r="115" spans="1:7" customFormat="1" ht="15" customHeight="1">
      <c r="A115" s="179">
        <v>131618012</v>
      </c>
      <c r="B115" s="178" t="s">
        <v>108</v>
      </c>
      <c r="C115" s="161">
        <v>2064821.24</v>
      </c>
      <c r="D115" s="161">
        <v>1948761.81</v>
      </c>
      <c r="E115" s="162">
        <v>2064821.24</v>
      </c>
      <c r="F115" s="161">
        <v>-116059.43</v>
      </c>
      <c r="G115" s="161">
        <v>1948761.81</v>
      </c>
    </row>
    <row r="116" spans="1:7" customFormat="1" ht="15" customHeight="1">
      <c r="A116" s="179">
        <v>131618012000001</v>
      </c>
      <c r="B116" s="178" t="s">
        <v>109</v>
      </c>
      <c r="C116" s="161">
        <v>2064821.24</v>
      </c>
      <c r="D116" s="161">
        <v>1948761.81</v>
      </c>
      <c r="E116" s="162">
        <v>2064821.24</v>
      </c>
      <c r="F116" s="161">
        <v>-116059.43</v>
      </c>
      <c r="G116" s="161">
        <v>1948761.81</v>
      </c>
    </row>
    <row r="117" spans="1:7" customFormat="1" ht="15" customHeight="1">
      <c r="A117" s="179">
        <v>131619</v>
      </c>
      <c r="B117" s="178" t="s">
        <v>104</v>
      </c>
      <c r="C117" s="161">
        <v>7475516.7599999998</v>
      </c>
      <c r="D117" s="161">
        <v>7456175.0599999996</v>
      </c>
      <c r="E117" s="162">
        <v>7475516.7599999998</v>
      </c>
      <c r="F117" s="161">
        <v>-19341.7</v>
      </c>
      <c r="G117" s="161">
        <v>7456175.0599999996</v>
      </c>
    </row>
    <row r="118" spans="1:7" customFormat="1" ht="15" customHeight="1">
      <c r="A118" s="179">
        <v>13161901</v>
      </c>
      <c r="B118" s="178" t="s">
        <v>110</v>
      </c>
      <c r="C118" s="161">
        <v>7475516.7599999998</v>
      </c>
      <c r="D118" s="161">
        <v>7456175.0599999996</v>
      </c>
      <c r="E118" s="162">
        <v>7475516.7599999998</v>
      </c>
      <c r="F118" s="161">
        <v>-19341.7</v>
      </c>
      <c r="G118" s="161">
        <v>7456175.0599999996</v>
      </c>
    </row>
    <row r="119" spans="1:7" customFormat="1" ht="15" customHeight="1">
      <c r="A119" s="179">
        <v>131619011</v>
      </c>
      <c r="B119" s="178" t="s">
        <v>111</v>
      </c>
      <c r="C119" s="161">
        <v>5496703.5</v>
      </c>
      <c r="D119" s="161">
        <v>5482481.6600000001</v>
      </c>
      <c r="E119" s="162">
        <v>5496703.5</v>
      </c>
      <c r="F119" s="161">
        <v>-14221.84</v>
      </c>
      <c r="G119" s="161">
        <v>5482481.6600000001</v>
      </c>
    </row>
    <row r="120" spans="1:7" customFormat="1" ht="15" customHeight="1">
      <c r="A120" s="179">
        <v>131619011000001</v>
      </c>
      <c r="B120" s="178" t="s">
        <v>112</v>
      </c>
      <c r="C120" s="161">
        <v>5496703.5</v>
      </c>
      <c r="D120" s="161">
        <v>5482481.6600000001</v>
      </c>
      <c r="E120" s="162">
        <v>5496703.5</v>
      </c>
      <c r="F120" s="161">
        <v>-14221.84</v>
      </c>
      <c r="G120" s="161">
        <v>5482481.6600000001</v>
      </c>
    </row>
    <row r="121" spans="1:7" customFormat="1" ht="15" customHeight="1">
      <c r="A121" s="179">
        <v>131619012</v>
      </c>
      <c r="B121" s="178" t="s">
        <v>113</v>
      </c>
      <c r="C121" s="161">
        <v>1978813.26</v>
      </c>
      <c r="D121" s="161">
        <v>1973693.4</v>
      </c>
      <c r="E121" s="162">
        <v>1978813.26</v>
      </c>
      <c r="F121" s="161">
        <v>-5119.8599999999997</v>
      </c>
      <c r="G121" s="161">
        <v>1973693.4</v>
      </c>
    </row>
    <row r="122" spans="1:7" customFormat="1" ht="15" customHeight="1">
      <c r="A122" s="179">
        <v>131619012000001</v>
      </c>
      <c r="B122" s="178" t="s">
        <v>114</v>
      </c>
      <c r="C122" s="161">
        <v>1978813.26</v>
      </c>
      <c r="D122" s="161">
        <v>1973693.4</v>
      </c>
      <c r="E122" s="162">
        <v>1978813.26</v>
      </c>
      <c r="F122" s="161">
        <v>-5119.8599999999997</v>
      </c>
      <c r="G122" s="161">
        <v>1973693.4</v>
      </c>
    </row>
    <row r="123" spans="1:7" customFormat="1" ht="15" customHeight="1">
      <c r="A123" s="179">
        <v>1317</v>
      </c>
      <c r="B123" s="178" t="s">
        <v>115</v>
      </c>
      <c r="C123" s="161">
        <v>38052.639999999999</v>
      </c>
      <c r="D123" s="161">
        <v>0</v>
      </c>
      <c r="E123" s="162">
        <v>0</v>
      </c>
      <c r="F123" s="161">
        <v>0</v>
      </c>
      <c r="G123" s="161">
        <v>38052.639999999999</v>
      </c>
    </row>
    <row r="124" spans="1:7" customFormat="1" ht="15" customHeight="1">
      <c r="A124" s="179">
        <v>13171</v>
      </c>
      <c r="B124" s="178" t="s">
        <v>115</v>
      </c>
      <c r="C124" s="161">
        <v>38052.639999999999</v>
      </c>
      <c r="D124" s="161">
        <v>0</v>
      </c>
      <c r="E124" s="162">
        <v>0</v>
      </c>
      <c r="F124" s="161">
        <v>0</v>
      </c>
      <c r="G124" s="161">
        <v>38052.639999999999</v>
      </c>
    </row>
    <row r="125" spans="1:7" customFormat="1" ht="15" customHeight="1">
      <c r="A125" s="179">
        <v>131719</v>
      </c>
      <c r="B125" s="178" t="s">
        <v>115</v>
      </c>
      <c r="C125" s="161">
        <v>38052.639999999999</v>
      </c>
      <c r="D125" s="161">
        <v>0</v>
      </c>
      <c r="E125" s="162">
        <v>0</v>
      </c>
      <c r="F125" s="161">
        <v>0</v>
      </c>
      <c r="G125" s="161">
        <v>38052.639999999999</v>
      </c>
    </row>
    <row r="126" spans="1:7" customFormat="1" ht="15" customHeight="1">
      <c r="A126" s="179">
        <v>13171901</v>
      </c>
      <c r="B126" s="178" t="s">
        <v>115</v>
      </c>
      <c r="C126" s="161">
        <v>38052.639999999999</v>
      </c>
      <c r="D126" s="161">
        <v>0</v>
      </c>
      <c r="E126" s="162">
        <v>0</v>
      </c>
      <c r="F126" s="161">
        <v>0</v>
      </c>
      <c r="G126" s="161">
        <v>38052.639999999999</v>
      </c>
    </row>
    <row r="127" spans="1:7" customFormat="1" ht="15" customHeight="1">
      <c r="A127" s="179">
        <v>131719013</v>
      </c>
      <c r="B127" s="178" t="s">
        <v>116</v>
      </c>
      <c r="C127" s="161">
        <v>38052.639999999999</v>
      </c>
      <c r="D127" s="161">
        <v>0</v>
      </c>
      <c r="E127" s="162">
        <v>0</v>
      </c>
      <c r="F127" s="161">
        <v>0</v>
      </c>
      <c r="G127" s="161">
        <v>38052.639999999999</v>
      </c>
    </row>
    <row r="128" spans="1:7" customFormat="1" ht="15" customHeight="1">
      <c r="A128" s="179">
        <v>131719013000001</v>
      </c>
      <c r="B128" s="178" t="s">
        <v>117</v>
      </c>
      <c r="C128" s="161">
        <v>38052.639999999999</v>
      </c>
      <c r="D128" s="161">
        <v>0</v>
      </c>
      <c r="E128" s="162">
        <v>0</v>
      </c>
      <c r="F128" s="161">
        <v>0</v>
      </c>
      <c r="G128" s="161">
        <v>38052.639999999999</v>
      </c>
    </row>
    <row r="129" spans="1:7" customFormat="1" ht="15" customHeight="1">
      <c r="A129" s="179">
        <v>133</v>
      </c>
      <c r="B129" s="178" t="s">
        <v>118</v>
      </c>
      <c r="C129" s="161">
        <v>9892.36</v>
      </c>
      <c r="D129" s="161">
        <v>0</v>
      </c>
      <c r="E129" s="162">
        <v>515.04</v>
      </c>
      <c r="F129" s="161">
        <v>-515.04</v>
      </c>
      <c r="G129" s="161">
        <v>9377.32</v>
      </c>
    </row>
    <row r="130" spans="1:7" customFormat="1" ht="15" customHeight="1">
      <c r="A130" s="179">
        <v>1332</v>
      </c>
      <c r="B130" s="178" t="s">
        <v>119</v>
      </c>
      <c r="C130" s="161">
        <v>9892.36</v>
      </c>
      <c r="D130" s="161">
        <v>0</v>
      </c>
      <c r="E130" s="162">
        <v>515.04</v>
      </c>
      <c r="F130" s="161">
        <v>-515.04</v>
      </c>
      <c r="G130" s="161">
        <v>9377.32</v>
      </c>
    </row>
    <row r="131" spans="1:7" customFormat="1" ht="15" customHeight="1">
      <c r="A131" s="179">
        <v>13321</v>
      </c>
      <c r="B131" s="178" t="s">
        <v>120</v>
      </c>
      <c r="C131" s="161">
        <v>6862.56</v>
      </c>
      <c r="D131" s="161">
        <v>0</v>
      </c>
      <c r="E131" s="162">
        <v>418.29</v>
      </c>
      <c r="F131" s="161">
        <v>-418.29</v>
      </c>
      <c r="G131" s="161">
        <v>6444.27</v>
      </c>
    </row>
    <row r="132" spans="1:7" customFormat="1" ht="15" customHeight="1">
      <c r="A132" s="179">
        <v>133219</v>
      </c>
      <c r="B132" s="178" t="s">
        <v>120</v>
      </c>
      <c r="C132" s="161">
        <v>6862.56</v>
      </c>
      <c r="D132" s="161">
        <v>0</v>
      </c>
      <c r="E132" s="162">
        <v>418.29</v>
      </c>
      <c r="F132" s="161">
        <v>-418.29</v>
      </c>
      <c r="G132" s="161">
        <v>6444.27</v>
      </c>
    </row>
    <row r="133" spans="1:7" customFormat="1" ht="15" customHeight="1">
      <c r="A133" s="179">
        <v>13321901</v>
      </c>
      <c r="B133" s="178" t="s">
        <v>121</v>
      </c>
      <c r="C133" s="161">
        <v>95578.6</v>
      </c>
      <c r="D133" s="161">
        <v>0</v>
      </c>
      <c r="E133" s="162">
        <v>0</v>
      </c>
      <c r="F133" s="161">
        <v>0</v>
      </c>
      <c r="G133" s="161">
        <v>95578.6</v>
      </c>
    </row>
    <row r="134" spans="1:7" customFormat="1" ht="15" customHeight="1">
      <c r="A134" s="179">
        <v>133219012</v>
      </c>
      <c r="B134" s="178" t="s">
        <v>122</v>
      </c>
      <c r="C134" s="161">
        <v>95578.6</v>
      </c>
      <c r="D134" s="161">
        <v>0</v>
      </c>
      <c r="E134" s="162">
        <v>0</v>
      </c>
      <c r="F134" s="161">
        <v>0</v>
      </c>
      <c r="G134" s="161">
        <v>95578.6</v>
      </c>
    </row>
    <row r="135" spans="1:7" customFormat="1" ht="15" customHeight="1">
      <c r="A135" s="179">
        <v>133219012000001</v>
      </c>
      <c r="B135" s="178" t="s">
        <v>123</v>
      </c>
      <c r="C135" s="161">
        <v>95578.6</v>
      </c>
      <c r="D135" s="161">
        <v>0</v>
      </c>
      <c r="E135" s="162">
        <v>0</v>
      </c>
      <c r="F135" s="161">
        <v>0</v>
      </c>
      <c r="G135" s="161">
        <v>95578.6</v>
      </c>
    </row>
    <row r="136" spans="1:7" customFormat="1" ht="15" customHeight="1">
      <c r="A136" s="179">
        <v>13321903</v>
      </c>
      <c r="B136" s="178" t="s">
        <v>124</v>
      </c>
      <c r="C136" s="161">
        <v>-88716.04</v>
      </c>
      <c r="D136" s="161">
        <v>0</v>
      </c>
      <c r="E136" s="162">
        <v>418.29</v>
      </c>
      <c r="F136" s="161">
        <v>-418.29</v>
      </c>
      <c r="G136" s="161">
        <v>-89134.33</v>
      </c>
    </row>
    <row r="137" spans="1:7" customFormat="1" ht="15" customHeight="1">
      <c r="A137" s="179">
        <v>133219032</v>
      </c>
      <c r="B137" s="178" t="s">
        <v>122</v>
      </c>
      <c r="C137" s="161">
        <v>-88716.04</v>
      </c>
      <c r="D137" s="161">
        <v>0</v>
      </c>
      <c r="E137" s="162">
        <v>418.29</v>
      </c>
      <c r="F137" s="161">
        <v>-418.29</v>
      </c>
      <c r="G137" s="161">
        <v>-89134.33</v>
      </c>
    </row>
    <row r="138" spans="1:7" customFormat="1" ht="15" customHeight="1">
      <c r="A138" s="179">
        <v>133219032000001</v>
      </c>
      <c r="B138" s="178" t="s">
        <v>124</v>
      </c>
      <c r="C138" s="161">
        <v>-88716.04</v>
      </c>
      <c r="D138" s="161">
        <v>0</v>
      </c>
      <c r="E138" s="162">
        <v>418.29</v>
      </c>
      <c r="F138" s="161">
        <v>-418.29</v>
      </c>
      <c r="G138" s="161">
        <v>-89134.33</v>
      </c>
    </row>
    <row r="139" spans="1:7" customFormat="1" ht="15" customHeight="1">
      <c r="A139" s="179">
        <v>13322</v>
      </c>
      <c r="B139" s="178" t="s">
        <v>125</v>
      </c>
      <c r="C139" s="161">
        <v>3029.8</v>
      </c>
      <c r="D139" s="161">
        <v>0</v>
      </c>
      <c r="E139" s="162">
        <v>96.75</v>
      </c>
      <c r="F139" s="161">
        <v>-96.75</v>
      </c>
      <c r="G139" s="161">
        <v>2933.05</v>
      </c>
    </row>
    <row r="140" spans="1:7" customFormat="1" ht="15" customHeight="1">
      <c r="A140" s="179">
        <v>133229</v>
      </c>
      <c r="B140" s="178" t="s">
        <v>125</v>
      </c>
      <c r="C140" s="161">
        <v>3029.8</v>
      </c>
      <c r="D140" s="161">
        <v>0</v>
      </c>
      <c r="E140" s="162">
        <v>96.75</v>
      </c>
      <c r="F140" s="161">
        <v>-96.75</v>
      </c>
      <c r="G140" s="161">
        <v>2933.05</v>
      </c>
    </row>
    <row r="141" spans="1:7" customFormat="1" ht="15" customHeight="1">
      <c r="A141" s="179">
        <v>13322901</v>
      </c>
      <c r="B141" s="178" t="s">
        <v>121</v>
      </c>
      <c r="C141" s="161">
        <v>1116084.06</v>
      </c>
      <c r="D141" s="161">
        <v>0</v>
      </c>
      <c r="E141" s="162">
        <v>0</v>
      </c>
      <c r="F141" s="161">
        <v>0</v>
      </c>
      <c r="G141" s="161">
        <v>1116084.06</v>
      </c>
    </row>
    <row r="142" spans="1:7" customFormat="1" ht="15" customHeight="1">
      <c r="A142" s="179">
        <v>133229011</v>
      </c>
      <c r="B142" s="178" t="s">
        <v>119</v>
      </c>
      <c r="C142" s="161">
        <v>141828.04</v>
      </c>
      <c r="D142" s="161">
        <v>0</v>
      </c>
      <c r="E142" s="162">
        <v>0</v>
      </c>
      <c r="F142" s="161">
        <v>0</v>
      </c>
      <c r="G142" s="161">
        <v>141828.04</v>
      </c>
    </row>
    <row r="143" spans="1:7" customFormat="1" ht="15" customHeight="1">
      <c r="A143" s="179">
        <v>133229011000001</v>
      </c>
      <c r="B143" s="178" t="s">
        <v>126</v>
      </c>
      <c r="C143" s="161">
        <v>141828.04</v>
      </c>
      <c r="D143" s="161">
        <v>0</v>
      </c>
      <c r="E143" s="162">
        <v>0</v>
      </c>
      <c r="F143" s="161">
        <v>0</v>
      </c>
      <c r="G143" s="161">
        <v>141828.04</v>
      </c>
    </row>
    <row r="144" spans="1:7" customFormat="1" ht="15" customHeight="1">
      <c r="A144" s="179">
        <v>133229012</v>
      </c>
      <c r="B144" s="178" t="s">
        <v>122</v>
      </c>
      <c r="C144" s="161">
        <v>94855.5</v>
      </c>
      <c r="D144" s="161">
        <v>0</v>
      </c>
      <c r="E144" s="162">
        <v>0</v>
      </c>
      <c r="F144" s="161">
        <v>0</v>
      </c>
      <c r="G144" s="161">
        <v>94855.5</v>
      </c>
    </row>
    <row r="145" spans="1:7" customFormat="1" ht="15" customHeight="1">
      <c r="A145" s="179">
        <v>133229012000001</v>
      </c>
      <c r="B145" s="178" t="s">
        <v>123</v>
      </c>
      <c r="C145" s="161">
        <v>94855.5</v>
      </c>
      <c r="D145" s="161">
        <v>0</v>
      </c>
      <c r="E145" s="162">
        <v>0</v>
      </c>
      <c r="F145" s="161">
        <v>0</v>
      </c>
      <c r="G145" s="161">
        <v>94855.5</v>
      </c>
    </row>
    <row r="146" spans="1:7" customFormat="1" ht="15" customHeight="1">
      <c r="A146" s="179">
        <v>133229013</v>
      </c>
      <c r="B146" s="178" t="s">
        <v>127</v>
      </c>
      <c r="C146" s="161">
        <v>612029.47</v>
      </c>
      <c r="D146" s="161">
        <v>0</v>
      </c>
      <c r="E146" s="162">
        <v>0</v>
      </c>
      <c r="F146" s="161">
        <v>0</v>
      </c>
      <c r="G146" s="161">
        <v>612029.47</v>
      </c>
    </row>
    <row r="147" spans="1:7" customFormat="1" ht="15" customHeight="1">
      <c r="A147" s="179">
        <v>133229013000001</v>
      </c>
      <c r="B147" s="178" t="s">
        <v>127</v>
      </c>
      <c r="C147" s="161">
        <v>612029.47</v>
      </c>
      <c r="D147" s="161">
        <v>0</v>
      </c>
      <c r="E147" s="162">
        <v>0</v>
      </c>
      <c r="F147" s="161">
        <v>0</v>
      </c>
      <c r="G147" s="161">
        <v>612029.47</v>
      </c>
    </row>
    <row r="148" spans="1:7" customFormat="1" ht="15" customHeight="1">
      <c r="A148" s="179">
        <v>133229014</v>
      </c>
      <c r="B148" s="178" t="s">
        <v>128</v>
      </c>
      <c r="C148" s="161">
        <v>267371.05</v>
      </c>
      <c r="D148" s="161">
        <v>0</v>
      </c>
      <c r="E148" s="162">
        <v>0</v>
      </c>
      <c r="F148" s="161">
        <v>0</v>
      </c>
      <c r="G148" s="161">
        <v>267371.05</v>
      </c>
    </row>
    <row r="149" spans="1:7" customFormat="1" ht="15" customHeight="1">
      <c r="A149" s="179">
        <v>133229014000001</v>
      </c>
      <c r="B149" s="178" t="s">
        <v>129</v>
      </c>
      <c r="C149" s="161">
        <v>267371.05</v>
      </c>
      <c r="D149" s="161">
        <v>0</v>
      </c>
      <c r="E149" s="162">
        <v>0</v>
      </c>
      <c r="F149" s="161">
        <v>0</v>
      </c>
      <c r="G149" s="161">
        <v>267371.05</v>
      </c>
    </row>
    <row r="150" spans="1:7" customFormat="1" ht="15" customHeight="1">
      <c r="A150" s="179">
        <v>13322903</v>
      </c>
      <c r="B150" s="178" t="s">
        <v>124</v>
      </c>
      <c r="C150" s="161">
        <v>-1113054.26</v>
      </c>
      <c r="D150" s="161">
        <v>0</v>
      </c>
      <c r="E150" s="162">
        <v>96.75</v>
      </c>
      <c r="F150" s="161">
        <v>-96.75</v>
      </c>
      <c r="G150" s="161">
        <v>-1113151.01</v>
      </c>
    </row>
    <row r="151" spans="1:7" customFormat="1" ht="15" customHeight="1">
      <c r="A151" s="179">
        <v>133229031</v>
      </c>
      <c r="B151" s="178" t="s">
        <v>119</v>
      </c>
      <c r="C151" s="161">
        <v>-140172.13</v>
      </c>
      <c r="D151" s="161">
        <v>0</v>
      </c>
      <c r="E151" s="162">
        <v>75.430000000000007</v>
      </c>
      <c r="F151" s="161">
        <v>-75.430000000000007</v>
      </c>
      <c r="G151" s="161">
        <v>-140247.56</v>
      </c>
    </row>
    <row r="152" spans="1:7" customFormat="1" ht="15" customHeight="1">
      <c r="A152" s="179">
        <v>133229031000001</v>
      </c>
      <c r="B152" s="178" t="s">
        <v>124</v>
      </c>
      <c r="C152" s="161">
        <v>-140172.13</v>
      </c>
      <c r="D152" s="161">
        <v>0</v>
      </c>
      <c r="E152" s="162">
        <v>75.430000000000007</v>
      </c>
      <c r="F152" s="161">
        <v>-75.430000000000007</v>
      </c>
      <c r="G152" s="161">
        <v>-140247.56</v>
      </c>
    </row>
    <row r="153" spans="1:7" customFormat="1" ht="15" customHeight="1">
      <c r="A153" s="179">
        <v>133229032</v>
      </c>
      <c r="B153" s="178" t="s">
        <v>122</v>
      </c>
      <c r="C153" s="161">
        <v>-94514.61</v>
      </c>
      <c r="D153" s="161">
        <v>0</v>
      </c>
      <c r="E153" s="162">
        <v>21.32</v>
      </c>
      <c r="F153" s="161">
        <v>-21.32</v>
      </c>
      <c r="G153" s="161">
        <v>-94535.93</v>
      </c>
    </row>
    <row r="154" spans="1:7" customFormat="1" ht="15" customHeight="1">
      <c r="A154" s="179">
        <v>133229032000001</v>
      </c>
      <c r="B154" s="178" t="s">
        <v>124</v>
      </c>
      <c r="C154" s="161">
        <v>-94514.61</v>
      </c>
      <c r="D154" s="161">
        <v>0</v>
      </c>
      <c r="E154" s="162">
        <v>21.32</v>
      </c>
      <c r="F154" s="161">
        <v>-21.32</v>
      </c>
      <c r="G154" s="161">
        <v>-94535.93</v>
      </c>
    </row>
    <row r="155" spans="1:7" customFormat="1" ht="15" customHeight="1">
      <c r="A155" s="179">
        <v>133229033</v>
      </c>
      <c r="B155" s="178" t="s">
        <v>127</v>
      </c>
      <c r="C155" s="161">
        <v>-610996.47</v>
      </c>
      <c r="D155" s="161">
        <v>0</v>
      </c>
      <c r="E155" s="162">
        <v>0</v>
      </c>
      <c r="F155" s="161">
        <v>0</v>
      </c>
      <c r="G155" s="161">
        <v>-610996.47</v>
      </c>
    </row>
    <row r="156" spans="1:7" customFormat="1" ht="15" customHeight="1">
      <c r="A156" s="179">
        <v>133229033000001</v>
      </c>
      <c r="B156" s="178" t="s">
        <v>124</v>
      </c>
      <c r="C156" s="161">
        <v>-610996.47</v>
      </c>
      <c r="D156" s="161">
        <v>0</v>
      </c>
      <c r="E156" s="162">
        <v>0</v>
      </c>
      <c r="F156" s="161">
        <v>0</v>
      </c>
      <c r="G156" s="161">
        <v>-610996.47</v>
      </c>
    </row>
    <row r="157" spans="1:7" customFormat="1" ht="15" customHeight="1">
      <c r="A157" s="179">
        <v>133229034</v>
      </c>
      <c r="B157" s="178" t="s">
        <v>128</v>
      </c>
      <c r="C157" s="161">
        <v>-267371.05</v>
      </c>
      <c r="D157" s="161">
        <v>0</v>
      </c>
      <c r="E157" s="162">
        <v>0</v>
      </c>
      <c r="F157" s="161">
        <v>0</v>
      </c>
      <c r="G157" s="161">
        <v>-267371.05</v>
      </c>
    </row>
    <row r="158" spans="1:7" customFormat="1" ht="15" customHeight="1">
      <c r="A158" s="179">
        <v>133229034000001</v>
      </c>
      <c r="B158" s="178" t="s">
        <v>124</v>
      </c>
      <c r="C158" s="161">
        <v>-267371.05</v>
      </c>
      <c r="D158" s="161">
        <v>0</v>
      </c>
      <c r="E158" s="162">
        <v>0</v>
      </c>
      <c r="F158" s="161">
        <v>0</v>
      </c>
      <c r="G158" s="161">
        <v>-267371.05</v>
      </c>
    </row>
    <row r="159" spans="1:7" customFormat="1" ht="15" customHeight="1">
      <c r="A159" s="179">
        <v>134</v>
      </c>
      <c r="B159" s="178" t="s">
        <v>130</v>
      </c>
      <c r="C159" s="161">
        <v>459415.52</v>
      </c>
      <c r="D159" s="161">
        <v>0</v>
      </c>
      <c r="E159" s="162">
        <v>32324.13</v>
      </c>
      <c r="F159" s="161">
        <v>-32324.13</v>
      </c>
      <c r="G159" s="161">
        <v>427091.39</v>
      </c>
    </row>
    <row r="160" spans="1:7" customFormat="1" ht="15" customHeight="1">
      <c r="A160" s="179">
        <v>1341</v>
      </c>
      <c r="B160" s="178" t="s">
        <v>131</v>
      </c>
      <c r="C160" s="161">
        <v>459415.52</v>
      </c>
      <c r="D160" s="161">
        <v>0</v>
      </c>
      <c r="E160" s="162">
        <v>32324.13</v>
      </c>
      <c r="F160" s="161">
        <v>-32324.13</v>
      </c>
      <c r="G160" s="161">
        <v>427091.39</v>
      </c>
    </row>
    <row r="161" spans="1:7" customFormat="1" ht="15" customHeight="1">
      <c r="A161" s="179">
        <v>13412</v>
      </c>
      <c r="B161" s="178" t="s">
        <v>132</v>
      </c>
      <c r="C161" s="161">
        <v>459415.52</v>
      </c>
      <c r="D161" s="161">
        <v>0</v>
      </c>
      <c r="E161" s="162">
        <v>32324.13</v>
      </c>
      <c r="F161" s="161">
        <v>-32324.13</v>
      </c>
      <c r="G161" s="161">
        <v>427091.39</v>
      </c>
    </row>
    <row r="162" spans="1:7" customFormat="1" ht="15" customHeight="1">
      <c r="A162" s="179">
        <v>134129</v>
      </c>
      <c r="B162" s="178" t="s">
        <v>132</v>
      </c>
      <c r="C162" s="161">
        <v>459415.52</v>
      </c>
      <c r="D162" s="161">
        <v>0</v>
      </c>
      <c r="E162" s="162">
        <v>32324.13</v>
      </c>
      <c r="F162" s="161">
        <v>-32324.13</v>
      </c>
      <c r="G162" s="161">
        <v>427091.39</v>
      </c>
    </row>
    <row r="163" spans="1:7" customFormat="1" ht="15" customHeight="1">
      <c r="A163" s="179">
        <v>13412901</v>
      </c>
      <c r="B163" s="178" t="s">
        <v>121</v>
      </c>
      <c r="C163" s="161">
        <v>2097447.4700000002</v>
      </c>
      <c r="D163" s="161">
        <v>0</v>
      </c>
      <c r="E163" s="162">
        <v>0</v>
      </c>
      <c r="F163" s="161">
        <v>0</v>
      </c>
      <c r="G163" s="161">
        <v>2097447.4700000002</v>
      </c>
    </row>
    <row r="164" spans="1:7" customFormat="1" ht="15" customHeight="1">
      <c r="A164" s="179">
        <v>134129011</v>
      </c>
      <c r="B164" s="178" t="s">
        <v>133</v>
      </c>
      <c r="C164" s="161">
        <v>2097447.4700000002</v>
      </c>
      <c r="D164" s="161">
        <v>0</v>
      </c>
      <c r="E164" s="162">
        <v>0</v>
      </c>
      <c r="F164" s="161">
        <v>0</v>
      </c>
      <c r="G164" s="161">
        <v>2097447.4700000002</v>
      </c>
    </row>
    <row r="165" spans="1:7" customFormat="1" ht="15" customHeight="1">
      <c r="A165" s="179">
        <v>134129011000001</v>
      </c>
      <c r="B165" s="178" t="s">
        <v>133</v>
      </c>
      <c r="C165" s="161">
        <v>963012.63</v>
      </c>
      <c r="D165" s="161">
        <v>0</v>
      </c>
      <c r="E165" s="162">
        <v>0</v>
      </c>
      <c r="F165" s="161">
        <v>0</v>
      </c>
      <c r="G165" s="161">
        <v>963012.63</v>
      </c>
    </row>
    <row r="166" spans="1:7" customFormat="1" ht="15" customHeight="1">
      <c r="A166" s="179">
        <v>134129011000002</v>
      </c>
      <c r="B166" s="178" t="s">
        <v>134</v>
      </c>
      <c r="C166" s="161">
        <v>1134434.8400000001</v>
      </c>
      <c r="D166" s="161">
        <v>0</v>
      </c>
      <c r="E166" s="162">
        <v>0</v>
      </c>
      <c r="F166" s="161">
        <v>0</v>
      </c>
      <c r="G166" s="161">
        <v>1134434.8400000001</v>
      </c>
    </row>
    <row r="167" spans="1:7" customFormat="1" ht="15" customHeight="1">
      <c r="A167" s="179">
        <v>13412903</v>
      </c>
      <c r="B167" s="178" t="s">
        <v>135</v>
      </c>
      <c r="C167" s="161">
        <v>-1638031.95</v>
      </c>
      <c r="D167" s="161">
        <v>0</v>
      </c>
      <c r="E167" s="162">
        <v>32324.13</v>
      </c>
      <c r="F167" s="161">
        <v>-32324.13</v>
      </c>
      <c r="G167" s="161">
        <v>-1670356.08</v>
      </c>
    </row>
    <row r="168" spans="1:7" customFormat="1" ht="15" customHeight="1">
      <c r="A168" s="179">
        <v>134129031</v>
      </c>
      <c r="B168" s="178" t="s">
        <v>136</v>
      </c>
      <c r="C168" s="161">
        <v>-1638031.95</v>
      </c>
      <c r="D168" s="161">
        <v>0</v>
      </c>
      <c r="E168" s="162">
        <v>32324.13</v>
      </c>
      <c r="F168" s="161">
        <v>-32324.13</v>
      </c>
      <c r="G168" s="161">
        <v>-1670356.08</v>
      </c>
    </row>
    <row r="169" spans="1:7" customFormat="1" ht="15" customHeight="1">
      <c r="A169" s="179">
        <v>134129031000001</v>
      </c>
      <c r="B169" s="178" t="s">
        <v>136</v>
      </c>
      <c r="C169" s="161">
        <v>-775427.37</v>
      </c>
      <c r="D169" s="161">
        <v>0</v>
      </c>
      <c r="E169" s="162">
        <v>13416.88</v>
      </c>
      <c r="F169" s="161">
        <v>-13416.88</v>
      </c>
      <c r="G169" s="161">
        <v>-788844.25</v>
      </c>
    </row>
    <row r="170" spans="1:7" customFormat="1" ht="15" customHeight="1">
      <c r="A170" s="179">
        <v>134129031000002</v>
      </c>
      <c r="B170" s="178" t="s">
        <v>137</v>
      </c>
      <c r="C170" s="161">
        <v>-862604.58</v>
      </c>
      <c r="D170" s="161">
        <v>0</v>
      </c>
      <c r="E170" s="162">
        <v>18907.25</v>
      </c>
      <c r="F170" s="161">
        <v>-18907.25</v>
      </c>
      <c r="G170" s="161">
        <v>-881511.83</v>
      </c>
    </row>
    <row r="171" spans="1:7" customFormat="1" ht="15" customHeight="1">
      <c r="A171" s="179">
        <v>2</v>
      </c>
      <c r="B171" s="178" t="s">
        <v>138</v>
      </c>
      <c r="C171" s="161">
        <v>-107865765.94</v>
      </c>
      <c r="D171" s="161">
        <v>80268395.159999996</v>
      </c>
      <c r="E171" s="162">
        <v>83638556.409999996</v>
      </c>
      <c r="F171" s="161">
        <v>-3370161.25</v>
      </c>
      <c r="G171" s="161">
        <v>-111235927.19</v>
      </c>
    </row>
    <row r="172" spans="1:7" customFormat="1" ht="15" customHeight="1">
      <c r="A172" s="179">
        <v>21</v>
      </c>
      <c r="B172" s="178" t="s">
        <v>139</v>
      </c>
      <c r="C172" s="161">
        <v>-40332160.420000002</v>
      </c>
      <c r="D172" s="161">
        <v>47008904.289999999</v>
      </c>
      <c r="E172" s="162">
        <v>47116141.039999999</v>
      </c>
      <c r="F172" s="161">
        <v>-107236.75</v>
      </c>
      <c r="G172" s="161">
        <v>-40439397.170000002</v>
      </c>
    </row>
    <row r="173" spans="1:7" customFormat="1" ht="15" customHeight="1">
      <c r="A173" s="179">
        <v>211</v>
      </c>
      <c r="B173" s="178" t="s">
        <v>140</v>
      </c>
      <c r="C173" s="161">
        <v>-12701541.859999999</v>
      </c>
      <c r="D173" s="161">
        <v>16903179.260000002</v>
      </c>
      <c r="E173" s="162">
        <v>17697928.079999998</v>
      </c>
      <c r="F173" s="161">
        <v>-794748.82</v>
      </c>
      <c r="G173" s="161">
        <v>-13496290.68</v>
      </c>
    </row>
    <row r="174" spans="1:7" customFormat="1" ht="15" customHeight="1">
      <c r="A174" s="179">
        <v>2111</v>
      </c>
      <c r="B174" s="178" t="s">
        <v>141</v>
      </c>
      <c r="C174" s="161">
        <v>-12701541.859999999</v>
      </c>
      <c r="D174" s="161">
        <v>16903179.260000002</v>
      </c>
      <c r="E174" s="162">
        <v>17697928.079999998</v>
      </c>
      <c r="F174" s="161">
        <v>-794748.82</v>
      </c>
      <c r="G174" s="161">
        <v>-13496290.68</v>
      </c>
    </row>
    <row r="175" spans="1:7" customFormat="1" ht="15" customHeight="1">
      <c r="A175" s="179">
        <v>21112</v>
      </c>
      <c r="B175" s="178" t="s">
        <v>142</v>
      </c>
      <c r="C175" s="161">
        <v>-12701541.859999999</v>
      </c>
      <c r="D175" s="161">
        <v>16903179.260000002</v>
      </c>
      <c r="E175" s="162">
        <v>17697928.079999998</v>
      </c>
      <c r="F175" s="161">
        <v>-794748.82</v>
      </c>
      <c r="G175" s="161">
        <v>-13496290.68</v>
      </c>
    </row>
    <row r="176" spans="1:7" customFormat="1" ht="15" customHeight="1">
      <c r="A176" s="179">
        <v>211129</v>
      </c>
      <c r="B176" s="178" t="s">
        <v>142</v>
      </c>
      <c r="C176" s="161">
        <v>-12701541.859999999</v>
      </c>
      <c r="D176" s="161">
        <v>16903179.260000002</v>
      </c>
      <c r="E176" s="162">
        <v>17697928.079999998</v>
      </c>
      <c r="F176" s="161">
        <v>-794748.82</v>
      </c>
      <c r="G176" s="161">
        <v>-13496290.68</v>
      </c>
    </row>
    <row r="177" spans="1:7" customFormat="1" ht="15" customHeight="1">
      <c r="A177" s="179">
        <v>21112901</v>
      </c>
      <c r="B177" s="178" t="s">
        <v>143</v>
      </c>
      <c r="C177" s="161">
        <v>-534138.23</v>
      </c>
      <c r="D177" s="161">
        <v>534138.23</v>
      </c>
      <c r="E177" s="162">
        <v>289405.82</v>
      </c>
      <c r="F177" s="161">
        <v>244732.41</v>
      </c>
      <c r="G177" s="161">
        <v>-289405.82</v>
      </c>
    </row>
    <row r="178" spans="1:7" customFormat="1" ht="15" customHeight="1">
      <c r="A178" s="179">
        <v>211129011</v>
      </c>
      <c r="B178" s="178" t="s">
        <v>144</v>
      </c>
      <c r="C178" s="161">
        <v>-534138.23</v>
      </c>
      <c r="D178" s="161">
        <v>534138.23</v>
      </c>
      <c r="E178" s="162">
        <v>289405.82</v>
      </c>
      <c r="F178" s="161">
        <v>244732.41</v>
      </c>
      <c r="G178" s="161">
        <v>-289405.82</v>
      </c>
    </row>
    <row r="179" spans="1:7" customFormat="1" ht="15" customHeight="1">
      <c r="A179" s="179">
        <v>211129011000001</v>
      </c>
      <c r="B179" s="178" t="s">
        <v>145</v>
      </c>
      <c r="C179" s="161">
        <v>-534138.23</v>
      </c>
      <c r="D179" s="161">
        <v>534138.23</v>
      </c>
      <c r="E179" s="162">
        <v>289405.82</v>
      </c>
      <c r="F179" s="161">
        <v>244732.41</v>
      </c>
      <c r="G179" s="161">
        <v>-289405.82</v>
      </c>
    </row>
    <row r="180" spans="1:7" customFormat="1" ht="15" customHeight="1">
      <c r="A180" s="179">
        <v>21112903</v>
      </c>
      <c r="B180" s="178" t="s">
        <v>146</v>
      </c>
      <c r="C180" s="161">
        <v>-4754804.9000000004</v>
      </c>
      <c r="D180" s="161">
        <v>8956442.3000000007</v>
      </c>
      <c r="E180" s="162">
        <v>9717972.4399999995</v>
      </c>
      <c r="F180" s="161">
        <v>-761530.14</v>
      </c>
      <c r="G180" s="161">
        <v>-5516335.04</v>
      </c>
    </row>
    <row r="181" spans="1:7" customFormat="1" ht="15" customHeight="1">
      <c r="A181" s="179">
        <v>211129031</v>
      </c>
      <c r="B181" s="178" t="s">
        <v>147</v>
      </c>
      <c r="C181" s="161">
        <v>-4754804.9000000004</v>
      </c>
      <c r="D181" s="161">
        <v>8956442.3000000007</v>
      </c>
      <c r="E181" s="162">
        <v>9717972.4399999995</v>
      </c>
      <c r="F181" s="161">
        <v>-761530.14</v>
      </c>
      <c r="G181" s="161">
        <v>-5516335.04</v>
      </c>
    </row>
    <row r="182" spans="1:7" customFormat="1" ht="15" customHeight="1">
      <c r="A182" s="179">
        <v>211129031000001</v>
      </c>
      <c r="B182" s="178" t="s">
        <v>147</v>
      </c>
      <c r="C182" s="161">
        <v>-4754804.9000000004</v>
      </c>
      <c r="D182" s="161">
        <v>8956442.3000000007</v>
      </c>
      <c r="E182" s="162">
        <v>9717972.4399999995</v>
      </c>
      <c r="F182" s="161">
        <v>-761530.14</v>
      </c>
      <c r="G182" s="161">
        <v>-5516335.04</v>
      </c>
    </row>
    <row r="183" spans="1:7" customFormat="1" ht="15" customHeight="1">
      <c r="A183" s="179">
        <v>21112904</v>
      </c>
      <c r="B183" s="178" t="s">
        <v>148</v>
      </c>
      <c r="C183" s="161">
        <v>-7412598.7300000004</v>
      </c>
      <c r="D183" s="161">
        <v>7412598.7300000004</v>
      </c>
      <c r="E183" s="162">
        <v>7690549.8200000003</v>
      </c>
      <c r="F183" s="161">
        <v>-277951.09000000003</v>
      </c>
      <c r="G183" s="161">
        <v>-7690549.8200000003</v>
      </c>
    </row>
    <row r="184" spans="1:7" customFormat="1" ht="15" customHeight="1">
      <c r="A184" s="179">
        <v>211129041</v>
      </c>
      <c r="B184" s="178" t="s">
        <v>148</v>
      </c>
      <c r="C184" s="161">
        <v>-7412598.7300000004</v>
      </c>
      <c r="D184" s="161">
        <v>7412598.7300000004</v>
      </c>
      <c r="E184" s="162">
        <v>7690549.8200000003</v>
      </c>
      <c r="F184" s="161">
        <v>-277951.09000000003</v>
      </c>
      <c r="G184" s="161">
        <v>-7690549.8200000003</v>
      </c>
    </row>
    <row r="185" spans="1:7" customFormat="1" ht="15" customHeight="1">
      <c r="A185" s="179">
        <v>211129041000001</v>
      </c>
      <c r="B185" s="178" t="s">
        <v>148</v>
      </c>
      <c r="C185" s="161">
        <v>-7412598.7300000004</v>
      </c>
      <c r="D185" s="161">
        <v>7412598.7300000004</v>
      </c>
      <c r="E185" s="162">
        <v>7690549.8200000003</v>
      </c>
      <c r="F185" s="161">
        <v>-277951.09000000003</v>
      </c>
      <c r="G185" s="161">
        <v>-7690549.8200000003</v>
      </c>
    </row>
    <row r="186" spans="1:7" customFormat="1" ht="15" customHeight="1">
      <c r="A186" s="179">
        <v>213</v>
      </c>
      <c r="B186" s="178" t="s">
        <v>149</v>
      </c>
      <c r="C186" s="161">
        <v>-1122549.95</v>
      </c>
      <c r="D186" s="161">
        <v>2894882.49</v>
      </c>
      <c r="E186" s="162">
        <v>3097986.16</v>
      </c>
      <c r="F186" s="161">
        <v>-203103.67</v>
      </c>
      <c r="G186" s="161">
        <v>-1325653.6200000001</v>
      </c>
    </row>
    <row r="187" spans="1:7" customFormat="1" ht="15" customHeight="1">
      <c r="A187" s="179">
        <v>2134</v>
      </c>
      <c r="B187" s="178" t="s">
        <v>150</v>
      </c>
      <c r="C187" s="161">
        <v>-1122549.95</v>
      </c>
      <c r="D187" s="161">
        <v>2894882.49</v>
      </c>
      <c r="E187" s="162">
        <v>3097986.16</v>
      </c>
      <c r="F187" s="161">
        <v>-203103.67</v>
      </c>
      <c r="G187" s="161">
        <v>-1325653.6200000001</v>
      </c>
    </row>
    <row r="188" spans="1:7" customFormat="1" ht="15" customHeight="1">
      <c r="A188" s="179">
        <v>21342</v>
      </c>
      <c r="B188" s="178" t="s">
        <v>151</v>
      </c>
      <c r="C188" s="161">
        <v>-1122549.95</v>
      </c>
      <c r="D188" s="161">
        <v>2894882.49</v>
      </c>
      <c r="E188" s="162">
        <v>3097986.16</v>
      </c>
      <c r="F188" s="161">
        <v>-203103.67</v>
      </c>
      <c r="G188" s="161">
        <v>-1325653.6200000001</v>
      </c>
    </row>
    <row r="189" spans="1:7" customFormat="1" ht="15" customHeight="1">
      <c r="A189" s="179">
        <v>213429</v>
      </c>
      <c r="B189" s="178" t="s">
        <v>151</v>
      </c>
      <c r="C189" s="161">
        <v>-1122549.95</v>
      </c>
      <c r="D189" s="161">
        <v>2894882.49</v>
      </c>
      <c r="E189" s="162">
        <v>3097986.16</v>
      </c>
      <c r="F189" s="161">
        <v>-203103.67</v>
      </c>
      <c r="G189" s="161">
        <v>-1325653.6200000001</v>
      </c>
    </row>
    <row r="190" spans="1:7" customFormat="1" ht="15" customHeight="1">
      <c r="A190" s="179">
        <v>21342901</v>
      </c>
      <c r="B190" s="178" t="s">
        <v>152</v>
      </c>
      <c r="C190" s="161">
        <v>-1122549.95</v>
      </c>
      <c r="D190" s="161">
        <v>2894882.49</v>
      </c>
      <c r="E190" s="162">
        <v>3097986.16</v>
      </c>
      <c r="F190" s="161">
        <v>-203103.67</v>
      </c>
      <c r="G190" s="161">
        <v>-1325653.6200000001</v>
      </c>
    </row>
    <row r="191" spans="1:7" customFormat="1" ht="15" customHeight="1">
      <c r="A191" s="179">
        <v>213429012</v>
      </c>
      <c r="B191" s="178" t="s">
        <v>153</v>
      </c>
      <c r="C191" s="161">
        <v>-1122549.95</v>
      </c>
      <c r="D191" s="161">
        <v>2894882.49</v>
      </c>
      <c r="E191" s="162">
        <v>3097986.16</v>
      </c>
      <c r="F191" s="161">
        <v>-203103.67</v>
      </c>
      <c r="G191" s="161">
        <v>-1325653.6200000001</v>
      </c>
    </row>
    <row r="192" spans="1:7" customFormat="1" ht="15" customHeight="1">
      <c r="A192" s="179">
        <v>213429012000001</v>
      </c>
      <c r="B192" s="178" t="s">
        <v>154</v>
      </c>
      <c r="C192" s="161">
        <v>-1122549.95</v>
      </c>
      <c r="D192" s="161">
        <v>2894882.49</v>
      </c>
      <c r="E192" s="162">
        <v>3097986.16</v>
      </c>
      <c r="F192" s="161">
        <v>-203103.67</v>
      </c>
      <c r="G192" s="161">
        <v>-1325653.6200000001</v>
      </c>
    </row>
    <row r="193" spans="1:7" customFormat="1" ht="15" customHeight="1">
      <c r="A193" s="179">
        <v>216</v>
      </c>
      <c r="B193" s="178" t="s">
        <v>155</v>
      </c>
      <c r="C193" s="161">
        <v>-1595160.09</v>
      </c>
      <c r="D193" s="161">
        <v>2298454.6</v>
      </c>
      <c r="E193" s="162">
        <v>2077871.61</v>
      </c>
      <c r="F193" s="161">
        <v>220582.99</v>
      </c>
      <c r="G193" s="161">
        <v>-1374577.1</v>
      </c>
    </row>
    <row r="194" spans="1:7" customFormat="1" ht="15" customHeight="1">
      <c r="A194" s="179">
        <v>2161</v>
      </c>
      <c r="B194" s="178" t="s">
        <v>156</v>
      </c>
      <c r="C194" s="161">
        <v>-1179356.5900000001</v>
      </c>
      <c r="D194" s="161">
        <v>1799446.77</v>
      </c>
      <c r="E194" s="162">
        <v>1527788.2</v>
      </c>
      <c r="F194" s="161">
        <v>271658.57</v>
      </c>
      <c r="G194" s="161">
        <v>-907698.02</v>
      </c>
    </row>
    <row r="195" spans="1:7" customFormat="1" ht="15" customHeight="1">
      <c r="A195" s="179">
        <v>21611</v>
      </c>
      <c r="B195" s="178" t="s">
        <v>157</v>
      </c>
      <c r="C195" s="161">
        <v>-1179356.5900000001</v>
      </c>
      <c r="D195" s="161">
        <v>1799446.77</v>
      </c>
      <c r="E195" s="162">
        <v>1527788.2</v>
      </c>
      <c r="F195" s="161">
        <v>271658.57</v>
      </c>
      <c r="G195" s="161">
        <v>-907698.02</v>
      </c>
    </row>
    <row r="196" spans="1:7" customFormat="1" ht="15" customHeight="1">
      <c r="A196" s="179">
        <v>216119</v>
      </c>
      <c r="B196" s="178" t="s">
        <v>157</v>
      </c>
      <c r="C196" s="161">
        <v>-1179356.5900000001</v>
      </c>
      <c r="D196" s="161">
        <v>1799446.77</v>
      </c>
      <c r="E196" s="162">
        <v>1527788.2</v>
      </c>
      <c r="F196" s="161">
        <v>271658.57</v>
      </c>
      <c r="G196" s="161">
        <v>-907698.02</v>
      </c>
    </row>
    <row r="197" spans="1:7" customFormat="1" ht="15" customHeight="1">
      <c r="A197" s="179">
        <v>216119031</v>
      </c>
      <c r="B197" s="178" t="s">
        <v>160</v>
      </c>
      <c r="C197" s="161">
        <v>-281554.08</v>
      </c>
      <c r="D197" s="161">
        <v>281607.21000000002</v>
      </c>
      <c r="E197" s="162">
        <v>260009.29</v>
      </c>
      <c r="F197" s="161">
        <v>21597.919999999998</v>
      </c>
      <c r="G197" s="161">
        <v>-259956.16</v>
      </c>
    </row>
    <row r="198" spans="1:7" customFormat="1" ht="15" customHeight="1">
      <c r="A198" s="179">
        <v>216119031000001</v>
      </c>
      <c r="B198" s="178" t="s">
        <v>160</v>
      </c>
      <c r="C198" s="161">
        <v>-281554.08</v>
      </c>
      <c r="D198" s="161">
        <v>281607.21000000002</v>
      </c>
      <c r="E198" s="162">
        <v>260009.29</v>
      </c>
      <c r="F198" s="161">
        <v>21597.919999999998</v>
      </c>
      <c r="G198" s="161">
        <v>-259956.16</v>
      </c>
    </row>
    <row r="199" spans="1:7" customFormat="1" ht="15" customHeight="1">
      <c r="A199" s="179">
        <v>216119033</v>
      </c>
      <c r="B199" s="178" t="s">
        <v>161</v>
      </c>
      <c r="C199" s="161">
        <v>-259289.58</v>
      </c>
      <c r="D199" s="161">
        <v>785489.84</v>
      </c>
      <c r="E199" s="162">
        <v>526200.27</v>
      </c>
      <c r="F199" s="161">
        <v>259289.57</v>
      </c>
      <c r="G199" s="161">
        <v>-0.01</v>
      </c>
    </row>
    <row r="200" spans="1:7" customFormat="1" ht="15" customHeight="1">
      <c r="A200" s="179">
        <v>216119033000001</v>
      </c>
      <c r="B200" s="178" t="s">
        <v>161</v>
      </c>
      <c r="C200" s="161">
        <v>-259289.58</v>
      </c>
      <c r="D200" s="161">
        <v>785489.84</v>
      </c>
      <c r="E200" s="162">
        <v>526200.27</v>
      </c>
      <c r="F200" s="161">
        <v>259289.57</v>
      </c>
      <c r="G200" s="161">
        <v>-0.01</v>
      </c>
    </row>
    <row r="201" spans="1:7" customFormat="1" ht="15" customHeight="1">
      <c r="A201" s="179">
        <v>216119034</v>
      </c>
      <c r="B201" s="178" t="s">
        <v>162</v>
      </c>
      <c r="C201" s="161">
        <v>-138501.69</v>
      </c>
      <c r="D201" s="161">
        <v>232338.54</v>
      </c>
      <c r="E201" s="162">
        <v>227705.44</v>
      </c>
      <c r="F201" s="161">
        <v>4633.1000000000004</v>
      </c>
      <c r="G201" s="161">
        <v>-133868.59</v>
      </c>
    </row>
    <row r="202" spans="1:7" customFormat="1" ht="15" customHeight="1">
      <c r="A202" s="179">
        <v>216119034000001</v>
      </c>
      <c r="B202" s="178" t="s">
        <v>162</v>
      </c>
      <c r="C202" s="161">
        <v>-138501.69</v>
      </c>
      <c r="D202" s="161">
        <v>232338.54</v>
      </c>
      <c r="E202" s="162">
        <v>227705.44</v>
      </c>
      <c r="F202" s="161">
        <v>4633.1000000000004</v>
      </c>
      <c r="G202" s="161">
        <v>-133868.59</v>
      </c>
    </row>
    <row r="203" spans="1:7" customFormat="1" ht="15" customHeight="1">
      <c r="A203" s="179">
        <v>216119035</v>
      </c>
      <c r="B203" s="178" t="s">
        <v>163</v>
      </c>
      <c r="C203" s="161">
        <v>-73898.570000000007</v>
      </c>
      <c r="D203" s="161">
        <v>73898.570000000007</v>
      </c>
      <c r="E203" s="162">
        <v>43765.79</v>
      </c>
      <c r="F203" s="161">
        <v>30132.78</v>
      </c>
      <c r="G203" s="161">
        <v>-43765.79</v>
      </c>
    </row>
    <row r="204" spans="1:7" customFormat="1" ht="15" customHeight="1">
      <c r="A204" s="179">
        <v>216119035000001</v>
      </c>
      <c r="B204" s="178" t="s">
        <v>163</v>
      </c>
      <c r="C204" s="161">
        <v>-73898.570000000007</v>
      </c>
      <c r="D204" s="161">
        <v>73898.570000000007</v>
      </c>
      <c r="E204" s="162">
        <v>43765.79</v>
      </c>
      <c r="F204" s="161">
        <v>30132.78</v>
      </c>
      <c r="G204" s="161">
        <v>-43765.79</v>
      </c>
    </row>
    <row r="205" spans="1:7" customFormat="1" ht="15" customHeight="1">
      <c r="A205" s="179">
        <v>216119036</v>
      </c>
      <c r="B205" s="178" t="s">
        <v>164</v>
      </c>
      <c r="C205" s="161">
        <v>-426112.67</v>
      </c>
      <c r="D205" s="161">
        <v>426112.61</v>
      </c>
      <c r="E205" s="162">
        <v>470107.41</v>
      </c>
      <c r="F205" s="161">
        <v>-43994.8</v>
      </c>
      <c r="G205" s="161">
        <v>-470107.47</v>
      </c>
    </row>
    <row r="206" spans="1:7" customFormat="1" ht="15" customHeight="1">
      <c r="A206" s="179">
        <v>216119036000001</v>
      </c>
      <c r="B206" s="178" t="s">
        <v>165</v>
      </c>
      <c r="C206" s="161">
        <v>-59564.13</v>
      </c>
      <c r="D206" s="161">
        <v>59564.13</v>
      </c>
      <c r="E206" s="162">
        <v>65713.94</v>
      </c>
      <c r="F206" s="161">
        <v>-6149.81</v>
      </c>
      <c r="G206" s="161">
        <v>-65713.94</v>
      </c>
    </row>
    <row r="207" spans="1:7" customFormat="1" ht="15" customHeight="1">
      <c r="A207" s="179">
        <v>216119036000002</v>
      </c>
      <c r="B207" s="178" t="s">
        <v>166</v>
      </c>
      <c r="C207" s="161">
        <v>-366548.54</v>
      </c>
      <c r="D207" s="161">
        <v>366548.47999999998</v>
      </c>
      <c r="E207" s="162">
        <v>404393.47</v>
      </c>
      <c r="F207" s="161">
        <v>-37844.99</v>
      </c>
      <c r="G207" s="161">
        <v>-404393.53</v>
      </c>
    </row>
    <row r="208" spans="1:7" customFormat="1" ht="15" customHeight="1">
      <c r="A208" s="179">
        <v>2162</v>
      </c>
      <c r="B208" s="178" t="s">
        <v>167</v>
      </c>
      <c r="C208" s="161">
        <v>-415803.5</v>
      </c>
      <c r="D208" s="161">
        <v>499007.83</v>
      </c>
      <c r="E208" s="162">
        <v>550083.41</v>
      </c>
      <c r="F208" s="161">
        <v>-51075.58</v>
      </c>
      <c r="G208" s="161">
        <v>-466879.08</v>
      </c>
    </row>
    <row r="209" spans="1:7" customFormat="1" ht="15" customHeight="1">
      <c r="A209" s="179">
        <v>21621</v>
      </c>
      <c r="B209" s="178" t="s">
        <v>168</v>
      </c>
      <c r="C209" s="161">
        <v>-415803.5</v>
      </c>
      <c r="D209" s="161">
        <v>499007.83</v>
      </c>
      <c r="E209" s="162">
        <v>550083.41</v>
      </c>
      <c r="F209" s="161">
        <v>-51075.58</v>
      </c>
      <c r="G209" s="161">
        <v>-466879.08</v>
      </c>
    </row>
    <row r="210" spans="1:7" customFormat="1" ht="15" customHeight="1">
      <c r="A210" s="179">
        <v>216219</v>
      </c>
      <c r="B210" s="178" t="s">
        <v>168</v>
      </c>
      <c r="C210" s="161">
        <v>-415803.5</v>
      </c>
      <c r="D210" s="161">
        <v>499007.83</v>
      </c>
      <c r="E210" s="162">
        <v>550083.41</v>
      </c>
      <c r="F210" s="161">
        <v>-51075.58</v>
      </c>
      <c r="G210" s="161">
        <v>-466879.08</v>
      </c>
    </row>
    <row r="211" spans="1:7" customFormat="1" ht="15" customHeight="1">
      <c r="A211" s="179">
        <v>21621901</v>
      </c>
      <c r="B211" s="178" t="s">
        <v>169</v>
      </c>
      <c r="C211" s="161">
        <v>-415803.5</v>
      </c>
      <c r="D211" s="161">
        <v>499007.83</v>
      </c>
      <c r="E211" s="162">
        <v>550083.41</v>
      </c>
      <c r="F211" s="161">
        <v>-51075.58</v>
      </c>
      <c r="G211" s="161">
        <v>-466879.08</v>
      </c>
    </row>
    <row r="212" spans="1:7" customFormat="1" ht="15" customHeight="1">
      <c r="A212" s="179">
        <v>216219011</v>
      </c>
      <c r="B212" s="178" t="s">
        <v>170</v>
      </c>
      <c r="C212" s="161">
        <v>-69778.070000000007</v>
      </c>
      <c r="D212" s="161">
        <v>69778.070000000007</v>
      </c>
      <c r="E212" s="162">
        <v>63024.22</v>
      </c>
      <c r="F212" s="161">
        <v>6753.85</v>
      </c>
      <c r="G212" s="161">
        <v>-63024.22</v>
      </c>
    </row>
    <row r="213" spans="1:7" customFormat="1" ht="15" customHeight="1">
      <c r="A213" s="179">
        <v>216219011000001</v>
      </c>
      <c r="B213" s="178" t="s">
        <v>170</v>
      </c>
      <c r="C213" s="161">
        <v>-69778.070000000007</v>
      </c>
      <c r="D213" s="161">
        <v>69778.070000000007</v>
      </c>
      <c r="E213" s="162">
        <v>63024.22</v>
      </c>
      <c r="F213" s="161">
        <v>6753.85</v>
      </c>
      <c r="G213" s="161">
        <v>-63024.22</v>
      </c>
    </row>
    <row r="214" spans="1:7" customFormat="1" ht="15" customHeight="1">
      <c r="A214" s="179">
        <v>216219012</v>
      </c>
      <c r="B214" s="178" t="s">
        <v>171</v>
      </c>
      <c r="C214" s="161">
        <v>-160388.35</v>
      </c>
      <c r="D214" s="161">
        <v>165939.28</v>
      </c>
      <c r="E214" s="162">
        <v>175398.7</v>
      </c>
      <c r="F214" s="161">
        <v>-9459.42</v>
      </c>
      <c r="G214" s="161">
        <v>-169847.77</v>
      </c>
    </row>
    <row r="215" spans="1:7" customFormat="1" ht="15" customHeight="1">
      <c r="A215" s="179">
        <v>216219012000001</v>
      </c>
      <c r="B215" s="178" t="s">
        <v>171</v>
      </c>
      <c r="C215" s="161">
        <v>-160388.35</v>
      </c>
      <c r="D215" s="161">
        <v>165939.28</v>
      </c>
      <c r="E215" s="162">
        <v>175398.7</v>
      </c>
      <c r="F215" s="161">
        <v>-9459.42</v>
      </c>
      <c r="G215" s="161">
        <v>-169847.77</v>
      </c>
    </row>
    <row r="216" spans="1:7" customFormat="1" ht="15" customHeight="1">
      <c r="A216" s="179">
        <v>216219013</v>
      </c>
      <c r="B216" s="178" t="s">
        <v>172</v>
      </c>
      <c r="C216" s="161">
        <v>-92816.81</v>
      </c>
      <c r="D216" s="161">
        <v>166329.72</v>
      </c>
      <c r="E216" s="162">
        <v>181289.96</v>
      </c>
      <c r="F216" s="161">
        <v>-14960.24</v>
      </c>
      <c r="G216" s="161">
        <v>-107777.05</v>
      </c>
    </row>
    <row r="217" spans="1:7" customFormat="1" ht="15" customHeight="1">
      <c r="A217" s="179">
        <v>216219013000001</v>
      </c>
      <c r="B217" s="178" t="s">
        <v>172</v>
      </c>
      <c r="C217" s="161">
        <v>-92816.81</v>
      </c>
      <c r="D217" s="161">
        <v>166329.72</v>
      </c>
      <c r="E217" s="162">
        <v>181289.96</v>
      </c>
      <c r="F217" s="161">
        <v>-14960.24</v>
      </c>
      <c r="G217" s="161">
        <v>-107777.05</v>
      </c>
    </row>
    <row r="218" spans="1:7" customFormat="1" ht="15" customHeight="1">
      <c r="A218" s="179">
        <v>216219015</v>
      </c>
      <c r="B218" s="178" t="s">
        <v>173</v>
      </c>
      <c r="C218" s="161">
        <v>-87177.12</v>
      </c>
      <c r="D218" s="161">
        <v>92832.24</v>
      </c>
      <c r="E218" s="162">
        <v>126272.21</v>
      </c>
      <c r="F218" s="161">
        <v>-33439.97</v>
      </c>
      <c r="G218" s="161">
        <v>-120617.09</v>
      </c>
    </row>
    <row r="219" spans="1:7" customFormat="1" ht="15" customHeight="1">
      <c r="A219" s="179">
        <v>216219015000001</v>
      </c>
      <c r="B219" s="178" t="s">
        <v>174</v>
      </c>
      <c r="C219" s="161">
        <v>-87177.12</v>
      </c>
      <c r="D219" s="161">
        <v>92832.24</v>
      </c>
      <c r="E219" s="162">
        <v>126272.21</v>
      </c>
      <c r="F219" s="161">
        <v>-33439.97</v>
      </c>
      <c r="G219" s="161">
        <v>-120617.09</v>
      </c>
    </row>
    <row r="220" spans="1:7" customFormat="1" ht="15" customHeight="1">
      <c r="A220" s="179">
        <v>216219017</v>
      </c>
      <c r="B220" s="178" t="s">
        <v>175</v>
      </c>
      <c r="C220" s="161">
        <v>-3975.57</v>
      </c>
      <c r="D220" s="161">
        <v>4128.5200000000004</v>
      </c>
      <c r="E220" s="162">
        <v>4098.32</v>
      </c>
      <c r="F220" s="161">
        <v>30.2</v>
      </c>
      <c r="G220" s="161">
        <v>-3945.37</v>
      </c>
    </row>
    <row r="221" spans="1:7" customFormat="1" ht="15" customHeight="1">
      <c r="A221" s="179">
        <v>216219017000001</v>
      </c>
      <c r="B221" s="178" t="s">
        <v>175</v>
      </c>
      <c r="C221" s="161">
        <v>-3975.57</v>
      </c>
      <c r="D221" s="161">
        <v>4128.5200000000004</v>
      </c>
      <c r="E221" s="162">
        <v>4098.32</v>
      </c>
      <c r="F221" s="161">
        <v>30.2</v>
      </c>
      <c r="G221" s="161">
        <v>-3945.37</v>
      </c>
    </row>
    <row r="222" spans="1:7" customFormat="1" ht="15" customHeight="1">
      <c r="A222" s="179">
        <v>216219018</v>
      </c>
      <c r="B222" s="178" t="s">
        <v>493</v>
      </c>
      <c r="C222" s="161">
        <v>-1667.58</v>
      </c>
      <c r="D222" s="161">
        <v>0</v>
      </c>
      <c r="E222" s="162">
        <v>0</v>
      </c>
      <c r="F222" s="161">
        <v>0</v>
      </c>
      <c r="G222" s="161">
        <v>-1667.58</v>
      </c>
    </row>
    <row r="223" spans="1:7" customFormat="1" ht="15" customHeight="1">
      <c r="A223" s="179">
        <v>216219018000001</v>
      </c>
      <c r="B223" s="178" t="s">
        <v>494</v>
      </c>
      <c r="C223" s="161">
        <v>-1667.58</v>
      </c>
      <c r="D223" s="161">
        <v>0</v>
      </c>
      <c r="E223" s="162">
        <v>0</v>
      </c>
      <c r="F223" s="161">
        <v>0</v>
      </c>
      <c r="G223" s="161">
        <v>-1667.58</v>
      </c>
    </row>
    <row r="224" spans="1:7" customFormat="1" ht="15" customHeight="1">
      <c r="A224" s="179">
        <v>218</v>
      </c>
      <c r="B224" s="178" t="s">
        <v>176</v>
      </c>
      <c r="C224" s="161">
        <v>-24912908.52</v>
      </c>
      <c r="D224" s="161">
        <v>24912387.940000001</v>
      </c>
      <c r="E224" s="162">
        <v>24242355.190000001</v>
      </c>
      <c r="F224" s="161">
        <v>670032.75</v>
      </c>
      <c r="G224" s="161">
        <v>-24242875.77</v>
      </c>
    </row>
    <row r="225" spans="1:7" customFormat="1" ht="15" customHeight="1">
      <c r="A225" s="179">
        <v>2181</v>
      </c>
      <c r="B225" s="178" t="s">
        <v>177</v>
      </c>
      <c r="C225" s="161">
        <v>-1931205.02</v>
      </c>
      <c r="D225" s="161">
        <v>263608.63</v>
      </c>
      <c r="E225" s="162">
        <v>375491.26</v>
      </c>
      <c r="F225" s="161">
        <v>-111882.63</v>
      </c>
      <c r="G225" s="161">
        <v>-2043087.65</v>
      </c>
    </row>
    <row r="226" spans="1:7" customFormat="1" ht="15" customHeight="1">
      <c r="A226" s="179">
        <v>21811</v>
      </c>
      <c r="B226" s="178" t="s">
        <v>177</v>
      </c>
      <c r="C226" s="161">
        <v>-1931205.02</v>
      </c>
      <c r="D226" s="161">
        <v>263608.63</v>
      </c>
      <c r="E226" s="162">
        <v>375491.26</v>
      </c>
      <c r="F226" s="161">
        <v>-111882.63</v>
      </c>
      <c r="G226" s="161">
        <v>-2043087.65</v>
      </c>
    </row>
    <row r="227" spans="1:7" customFormat="1" ht="15" customHeight="1">
      <c r="A227" s="179">
        <v>218119</v>
      </c>
      <c r="B227" s="178" t="s">
        <v>177</v>
      </c>
      <c r="C227" s="161">
        <v>-1931205.02</v>
      </c>
      <c r="D227" s="161">
        <v>263608.63</v>
      </c>
      <c r="E227" s="162">
        <v>375491.26</v>
      </c>
      <c r="F227" s="161">
        <v>-111882.63</v>
      </c>
      <c r="G227" s="161">
        <v>-2043087.65</v>
      </c>
    </row>
    <row r="228" spans="1:7" customFormat="1" ht="15" customHeight="1">
      <c r="A228" s="179">
        <v>21811901</v>
      </c>
      <c r="B228" s="178" t="s">
        <v>177</v>
      </c>
      <c r="C228" s="161">
        <v>-1931205.02</v>
      </c>
      <c r="D228" s="161">
        <v>263608.63</v>
      </c>
      <c r="E228" s="162">
        <v>375491.26</v>
      </c>
      <c r="F228" s="161">
        <v>-111882.63</v>
      </c>
      <c r="G228" s="161">
        <v>-2043087.65</v>
      </c>
    </row>
    <row r="229" spans="1:7" customFormat="1" ht="15" customHeight="1">
      <c r="A229" s="179">
        <v>218119011</v>
      </c>
      <c r="B229" s="178" t="s">
        <v>178</v>
      </c>
      <c r="C229" s="161">
        <v>0</v>
      </c>
      <c r="D229" s="161">
        <v>168380.01</v>
      </c>
      <c r="E229" s="162">
        <v>168380.01</v>
      </c>
      <c r="F229" s="161">
        <v>0</v>
      </c>
      <c r="G229" s="161">
        <v>0</v>
      </c>
    </row>
    <row r="230" spans="1:7" customFormat="1" ht="15" customHeight="1">
      <c r="A230" s="179">
        <v>218119011000001</v>
      </c>
      <c r="B230" s="178" t="s">
        <v>178</v>
      </c>
      <c r="C230" s="161">
        <v>0</v>
      </c>
      <c r="D230" s="161">
        <v>168380.01</v>
      </c>
      <c r="E230" s="162">
        <v>168380.01</v>
      </c>
      <c r="F230" s="161">
        <v>0</v>
      </c>
      <c r="G230" s="161">
        <v>0</v>
      </c>
    </row>
    <row r="231" spans="1:7" customFormat="1" ht="15" customHeight="1">
      <c r="A231" s="179">
        <v>218119012</v>
      </c>
      <c r="B231" s="178" t="s">
        <v>179</v>
      </c>
      <c r="C231" s="161">
        <v>-452942.92</v>
      </c>
      <c r="D231" s="161">
        <v>0</v>
      </c>
      <c r="E231" s="162">
        <v>20861.32</v>
      </c>
      <c r="F231" s="161">
        <v>-20861.32</v>
      </c>
      <c r="G231" s="161">
        <v>-473804.24</v>
      </c>
    </row>
    <row r="232" spans="1:7" customFormat="1" ht="15" customHeight="1">
      <c r="A232" s="179">
        <v>218119012000001</v>
      </c>
      <c r="B232" s="178" t="s">
        <v>180</v>
      </c>
      <c r="C232" s="161">
        <v>-452942.92</v>
      </c>
      <c r="D232" s="161">
        <v>0</v>
      </c>
      <c r="E232" s="162">
        <v>20861.32</v>
      </c>
      <c r="F232" s="161">
        <v>-20861.32</v>
      </c>
      <c r="G232" s="161">
        <v>-473804.24</v>
      </c>
    </row>
    <row r="233" spans="1:7" customFormat="1" ht="15" customHeight="1">
      <c r="A233" s="179">
        <v>218119014</v>
      </c>
      <c r="B233" s="178" t="s">
        <v>181</v>
      </c>
      <c r="C233" s="161">
        <v>-996829.57</v>
      </c>
      <c r="D233" s="161">
        <v>47091.86</v>
      </c>
      <c r="E233" s="162">
        <v>79976.73</v>
      </c>
      <c r="F233" s="161">
        <v>-32884.870000000003</v>
      </c>
      <c r="G233" s="161">
        <v>-1029714.44</v>
      </c>
    </row>
    <row r="234" spans="1:7" customFormat="1" ht="15" customHeight="1">
      <c r="A234" s="179">
        <v>218119014000001</v>
      </c>
      <c r="B234" s="178" t="s">
        <v>182</v>
      </c>
      <c r="C234" s="161">
        <v>-739487.77</v>
      </c>
      <c r="D234" s="161">
        <v>34934.559999999998</v>
      </c>
      <c r="E234" s="162">
        <v>59329.89</v>
      </c>
      <c r="F234" s="161">
        <v>-24395.33</v>
      </c>
      <c r="G234" s="161">
        <v>-763883.1</v>
      </c>
    </row>
    <row r="235" spans="1:7" customFormat="1" ht="15" customHeight="1">
      <c r="A235" s="179">
        <v>218119014000002</v>
      </c>
      <c r="B235" s="178" t="s">
        <v>183</v>
      </c>
      <c r="C235" s="161">
        <v>-257341.8</v>
      </c>
      <c r="D235" s="161">
        <v>12157.3</v>
      </c>
      <c r="E235" s="162">
        <v>20646.84</v>
      </c>
      <c r="F235" s="161">
        <v>-8489.5400000000009</v>
      </c>
      <c r="G235" s="161">
        <v>-265831.34000000003</v>
      </c>
    </row>
    <row r="236" spans="1:7" customFormat="1" ht="15" customHeight="1">
      <c r="A236" s="179">
        <v>218119015</v>
      </c>
      <c r="B236" s="178" t="s">
        <v>184</v>
      </c>
      <c r="C236" s="161">
        <v>-481432.53</v>
      </c>
      <c r="D236" s="161">
        <v>4294.53</v>
      </c>
      <c r="E236" s="162">
        <v>62430.97</v>
      </c>
      <c r="F236" s="161">
        <v>-58136.44</v>
      </c>
      <c r="G236" s="161">
        <v>-539568.97</v>
      </c>
    </row>
    <row r="237" spans="1:7" customFormat="1" ht="15" customHeight="1">
      <c r="A237" s="179">
        <v>218119015000001</v>
      </c>
      <c r="B237" s="178" t="s">
        <v>185</v>
      </c>
      <c r="C237" s="161">
        <v>-357145.91</v>
      </c>
      <c r="D237" s="161">
        <v>3185.73</v>
      </c>
      <c r="E237" s="162">
        <v>46313.67</v>
      </c>
      <c r="F237" s="161">
        <v>-43127.94</v>
      </c>
      <c r="G237" s="161">
        <v>-400273.85</v>
      </c>
    </row>
    <row r="238" spans="1:7" customFormat="1" ht="15" customHeight="1">
      <c r="A238" s="179">
        <v>218119015000002</v>
      </c>
      <c r="B238" s="178" t="s">
        <v>186</v>
      </c>
      <c r="C238" s="161">
        <v>-124286.62</v>
      </c>
      <c r="D238" s="161">
        <v>1108.8</v>
      </c>
      <c r="E238" s="162">
        <v>16117.3</v>
      </c>
      <c r="F238" s="161">
        <v>-15008.5</v>
      </c>
      <c r="G238" s="161">
        <v>-139295.12</v>
      </c>
    </row>
    <row r="239" spans="1:7" customFormat="1" ht="15" customHeight="1">
      <c r="A239" s="179">
        <v>218119018</v>
      </c>
      <c r="B239" s="178" t="s">
        <v>187</v>
      </c>
      <c r="C239" s="161">
        <v>0</v>
      </c>
      <c r="D239" s="161">
        <v>43842.23</v>
      </c>
      <c r="E239" s="162">
        <v>43842.23</v>
      </c>
      <c r="F239" s="161">
        <v>0</v>
      </c>
      <c r="G239" s="161">
        <v>0</v>
      </c>
    </row>
    <row r="240" spans="1:7" customFormat="1" ht="15" customHeight="1">
      <c r="A240" s="179">
        <v>218119018000001</v>
      </c>
      <c r="B240" s="178" t="s">
        <v>188</v>
      </c>
      <c r="C240" s="161">
        <v>0</v>
      </c>
      <c r="D240" s="161">
        <v>43842.23</v>
      </c>
      <c r="E240" s="162">
        <v>43842.23</v>
      </c>
      <c r="F240" s="161">
        <v>0</v>
      </c>
      <c r="G240" s="161">
        <v>0</v>
      </c>
    </row>
    <row r="241" spans="1:7" customFormat="1" ht="15" customHeight="1">
      <c r="A241" s="179">
        <v>2182</v>
      </c>
      <c r="B241" s="178" t="s">
        <v>189</v>
      </c>
      <c r="C241" s="161">
        <v>-6428348.8399999999</v>
      </c>
      <c r="D241" s="161">
        <v>6625114.4500000002</v>
      </c>
      <c r="E241" s="162">
        <v>4459801.84</v>
      </c>
      <c r="F241" s="161">
        <v>2165312.61</v>
      </c>
      <c r="G241" s="161">
        <v>-4263036.2300000004</v>
      </c>
    </row>
    <row r="242" spans="1:7" customFormat="1" ht="15" customHeight="1">
      <c r="A242" s="179">
        <v>21821</v>
      </c>
      <c r="B242" s="178" t="s">
        <v>189</v>
      </c>
      <c r="C242" s="161">
        <v>-6428348.8399999999</v>
      </c>
      <c r="D242" s="161">
        <v>6625114.4500000002</v>
      </c>
      <c r="E242" s="162">
        <v>4459801.84</v>
      </c>
      <c r="F242" s="161">
        <v>2165312.61</v>
      </c>
      <c r="G242" s="161">
        <v>-4263036.2300000004</v>
      </c>
    </row>
    <row r="243" spans="1:7" customFormat="1" ht="15" customHeight="1">
      <c r="A243" s="179">
        <v>218219</v>
      </c>
      <c r="B243" s="178" t="s">
        <v>189</v>
      </c>
      <c r="C243" s="161">
        <v>-6428348.8399999999</v>
      </c>
      <c r="D243" s="161">
        <v>6625114.4500000002</v>
      </c>
      <c r="E243" s="162">
        <v>4459801.84</v>
      </c>
      <c r="F243" s="161">
        <v>2165312.61</v>
      </c>
      <c r="G243" s="161">
        <v>-4263036.2300000004</v>
      </c>
    </row>
    <row r="244" spans="1:7" customFormat="1" ht="15" customHeight="1">
      <c r="A244" s="179">
        <v>21821901</v>
      </c>
      <c r="B244" s="178" t="s">
        <v>189</v>
      </c>
      <c r="C244" s="161">
        <v>-6428348.8399999999</v>
      </c>
      <c r="D244" s="161">
        <v>6625114.4500000002</v>
      </c>
      <c r="E244" s="162">
        <v>4459801.84</v>
      </c>
      <c r="F244" s="161">
        <v>2165312.61</v>
      </c>
      <c r="G244" s="161">
        <v>-4263036.2300000004</v>
      </c>
    </row>
    <row r="245" spans="1:7" customFormat="1" ht="15" customHeight="1">
      <c r="A245" s="179">
        <v>218219011</v>
      </c>
      <c r="B245" s="178" t="s">
        <v>189</v>
      </c>
      <c r="C245" s="161">
        <v>-6428348.8399999999</v>
      </c>
      <c r="D245" s="161">
        <v>6625114.4500000002</v>
      </c>
      <c r="E245" s="162">
        <v>4459801.84</v>
      </c>
      <c r="F245" s="161">
        <v>2165312.61</v>
      </c>
      <c r="G245" s="161">
        <v>-4263036.2300000004</v>
      </c>
    </row>
    <row r="246" spans="1:7" customFormat="1" ht="15" customHeight="1">
      <c r="A246" s="179">
        <v>218219011000001</v>
      </c>
      <c r="B246" s="178" t="s">
        <v>190</v>
      </c>
      <c r="C246" s="161">
        <v>-7231.75</v>
      </c>
      <c r="D246" s="161">
        <v>249546.17</v>
      </c>
      <c r="E246" s="162">
        <v>284534.95</v>
      </c>
      <c r="F246" s="161">
        <v>-34988.78</v>
      </c>
      <c r="G246" s="161">
        <v>-42220.53</v>
      </c>
    </row>
    <row r="247" spans="1:7" customFormat="1" ht="15" customHeight="1">
      <c r="A247" s="179">
        <v>218219011000002</v>
      </c>
      <c r="B247" s="178" t="s">
        <v>191</v>
      </c>
      <c r="C247" s="161">
        <v>-150397.73000000001</v>
      </c>
      <c r="D247" s="161">
        <v>1790026.49</v>
      </c>
      <c r="E247" s="162">
        <v>2002204.29</v>
      </c>
      <c r="F247" s="161">
        <v>-212177.8</v>
      </c>
      <c r="G247" s="161">
        <v>-362575.53</v>
      </c>
    </row>
    <row r="248" spans="1:7" customFormat="1" ht="15" customHeight="1">
      <c r="A248" s="179">
        <v>218219011000005</v>
      </c>
      <c r="B248" s="178" t="s">
        <v>192</v>
      </c>
      <c r="C248" s="161">
        <v>-2579247.46</v>
      </c>
      <c r="D248" s="161">
        <v>1050412.69</v>
      </c>
      <c r="E248" s="162">
        <v>1183249.08</v>
      </c>
      <c r="F248" s="161">
        <v>-132836.39000000001</v>
      </c>
      <c r="G248" s="161">
        <v>-2712083.85</v>
      </c>
    </row>
    <row r="249" spans="1:7" customFormat="1" ht="15" customHeight="1">
      <c r="A249" s="179">
        <v>218219011000006</v>
      </c>
      <c r="B249" s="178" t="s">
        <v>193</v>
      </c>
      <c r="C249" s="161">
        <v>-3534463.19</v>
      </c>
      <c r="D249" s="161">
        <v>3534463.18</v>
      </c>
      <c r="E249" s="162">
        <v>981994.7</v>
      </c>
      <c r="F249" s="161">
        <v>2552468.48</v>
      </c>
      <c r="G249" s="161">
        <v>-981994.71</v>
      </c>
    </row>
    <row r="250" spans="1:7" customFormat="1" ht="15" customHeight="1">
      <c r="A250" s="179">
        <v>218219011000007</v>
      </c>
      <c r="B250" s="178" t="s">
        <v>194</v>
      </c>
      <c r="C250" s="161">
        <v>0</v>
      </c>
      <c r="D250" s="161">
        <v>665.92</v>
      </c>
      <c r="E250" s="162">
        <v>0</v>
      </c>
      <c r="F250" s="161">
        <v>665.92</v>
      </c>
      <c r="G250" s="161">
        <v>665.92</v>
      </c>
    </row>
    <row r="251" spans="1:7" customFormat="1" ht="15" customHeight="1">
      <c r="A251" s="179">
        <v>218219011000008</v>
      </c>
      <c r="B251" s="178" t="s">
        <v>195</v>
      </c>
      <c r="C251" s="161">
        <v>-157008.71</v>
      </c>
      <c r="D251" s="161">
        <v>0</v>
      </c>
      <c r="E251" s="162">
        <v>7818.82</v>
      </c>
      <c r="F251" s="161">
        <v>-7818.82</v>
      </c>
      <c r="G251" s="161">
        <v>-164827.53</v>
      </c>
    </row>
    <row r="252" spans="1:7" customFormat="1" ht="15" customHeight="1">
      <c r="A252" s="179">
        <v>2185</v>
      </c>
      <c r="B252" s="178" t="s">
        <v>196</v>
      </c>
      <c r="C252" s="161">
        <v>-11164164.609999999</v>
      </c>
      <c r="D252" s="161">
        <v>18023664.859999999</v>
      </c>
      <c r="E252" s="162">
        <v>19407062.09</v>
      </c>
      <c r="F252" s="161">
        <v>-1383397.23</v>
      </c>
      <c r="G252" s="161">
        <v>-12547561.84</v>
      </c>
    </row>
    <row r="253" spans="1:7" customFormat="1" ht="15" customHeight="1">
      <c r="A253" s="179">
        <v>21851</v>
      </c>
      <c r="B253" s="178" t="s">
        <v>196</v>
      </c>
      <c r="C253" s="161">
        <v>-11164164.609999999</v>
      </c>
      <c r="D253" s="161">
        <v>18023664.859999999</v>
      </c>
      <c r="E253" s="162">
        <v>19407062.09</v>
      </c>
      <c r="F253" s="161">
        <v>-1383397.23</v>
      </c>
      <c r="G253" s="161">
        <v>-12547561.84</v>
      </c>
    </row>
    <row r="254" spans="1:7" customFormat="1" ht="15" customHeight="1">
      <c r="A254" s="179">
        <v>218519</v>
      </c>
      <c r="B254" s="178" t="s">
        <v>196</v>
      </c>
      <c r="C254" s="161">
        <v>-11164164.609999999</v>
      </c>
      <c r="D254" s="161">
        <v>18023664.859999999</v>
      </c>
      <c r="E254" s="162">
        <v>19407062.09</v>
      </c>
      <c r="F254" s="161">
        <v>-1383397.23</v>
      </c>
      <c r="G254" s="161">
        <v>-12547561.84</v>
      </c>
    </row>
    <row r="255" spans="1:7" customFormat="1" ht="15" customHeight="1">
      <c r="A255" s="179">
        <v>21851901</v>
      </c>
      <c r="B255" s="178" t="s">
        <v>197</v>
      </c>
      <c r="C255" s="161">
        <v>-11164164.609999999</v>
      </c>
      <c r="D255" s="161">
        <v>18023664.859999999</v>
      </c>
      <c r="E255" s="162">
        <v>19407062.09</v>
      </c>
      <c r="F255" s="161">
        <v>-1383397.23</v>
      </c>
      <c r="G255" s="161">
        <v>-12547561.84</v>
      </c>
    </row>
    <row r="256" spans="1:7" customFormat="1" ht="15" customHeight="1">
      <c r="A256" s="179">
        <v>218519011</v>
      </c>
      <c r="B256" s="178" t="s">
        <v>198</v>
      </c>
      <c r="C256" s="161">
        <v>-11164164.609999999</v>
      </c>
      <c r="D256" s="161">
        <v>18023664.859999999</v>
      </c>
      <c r="E256" s="162">
        <v>19407062.09</v>
      </c>
      <c r="F256" s="161">
        <v>-1383397.23</v>
      </c>
      <c r="G256" s="161">
        <v>-12547561.84</v>
      </c>
    </row>
    <row r="257" spans="1:7" customFormat="1" ht="15" customHeight="1">
      <c r="A257" s="179">
        <v>218519011000001</v>
      </c>
      <c r="B257" s="178" t="s">
        <v>198</v>
      </c>
      <c r="C257" s="161">
        <v>-11164164.609999999</v>
      </c>
      <c r="D257" s="161">
        <v>18023664.859999999</v>
      </c>
      <c r="E257" s="162">
        <v>19407062.09</v>
      </c>
      <c r="F257" s="161">
        <v>-1383397.23</v>
      </c>
      <c r="G257" s="161">
        <v>-12547561.84</v>
      </c>
    </row>
    <row r="258" spans="1:7" customFormat="1" ht="15" customHeight="1">
      <c r="A258" s="179">
        <v>2188</v>
      </c>
      <c r="B258" s="178" t="s">
        <v>199</v>
      </c>
      <c r="C258" s="161">
        <v>-5389190.0499999998</v>
      </c>
      <c r="D258" s="161">
        <v>0</v>
      </c>
      <c r="E258" s="162">
        <v>0</v>
      </c>
      <c r="F258" s="161">
        <v>0</v>
      </c>
      <c r="G258" s="161">
        <v>-5389190.0499999998</v>
      </c>
    </row>
    <row r="259" spans="1:7" customFormat="1" ht="15" customHeight="1">
      <c r="A259" s="179">
        <v>21888</v>
      </c>
      <c r="B259" s="178" t="s">
        <v>200</v>
      </c>
      <c r="C259" s="161">
        <v>-5389190.0499999998</v>
      </c>
      <c r="D259" s="161">
        <v>0</v>
      </c>
      <c r="E259" s="162">
        <v>0</v>
      </c>
      <c r="F259" s="161">
        <v>0</v>
      </c>
      <c r="G259" s="161">
        <v>-5389190.0499999998</v>
      </c>
    </row>
    <row r="260" spans="1:7" customFormat="1" ht="15" customHeight="1">
      <c r="A260" s="179">
        <v>218889</v>
      </c>
      <c r="B260" s="178" t="s">
        <v>200</v>
      </c>
      <c r="C260" s="161">
        <v>-5389190.0499999998</v>
      </c>
      <c r="D260" s="161">
        <v>0</v>
      </c>
      <c r="E260" s="162">
        <v>0</v>
      </c>
      <c r="F260" s="161">
        <v>0</v>
      </c>
      <c r="G260" s="161">
        <v>-5389190.0499999998</v>
      </c>
    </row>
    <row r="261" spans="1:7" customFormat="1" ht="15" customHeight="1">
      <c r="A261" s="179">
        <v>21888908</v>
      </c>
      <c r="B261" s="178" t="s">
        <v>200</v>
      </c>
      <c r="C261" s="161">
        <v>-5389190.0499999998</v>
      </c>
      <c r="D261" s="161">
        <v>0</v>
      </c>
      <c r="E261" s="162">
        <v>0</v>
      </c>
      <c r="F261" s="161">
        <v>0</v>
      </c>
      <c r="G261" s="161">
        <v>-5389190.0499999998</v>
      </c>
    </row>
    <row r="262" spans="1:7" customFormat="1" ht="15" customHeight="1">
      <c r="A262" s="179">
        <v>218889082</v>
      </c>
      <c r="B262" s="178" t="s">
        <v>201</v>
      </c>
      <c r="C262" s="161">
        <v>-5389190.0499999998</v>
      </c>
      <c r="D262" s="161">
        <v>0</v>
      </c>
      <c r="E262" s="162">
        <v>0</v>
      </c>
      <c r="F262" s="161">
        <v>0</v>
      </c>
      <c r="G262" s="161">
        <v>-5389190.0499999998</v>
      </c>
    </row>
    <row r="263" spans="1:7" customFormat="1" ht="15" customHeight="1">
      <c r="A263" s="179">
        <v>218889082000001</v>
      </c>
      <c r="B263" s="178" t="s">
        <v>202</v>
      </c>
      <c r="C263" s="161">
        <v>-5389190.0499999998</v>
      </c>
      <c r="D263" s="161">
        <v>0</v>
      </c>
      <c r="E263" s="162">
        <v>0</v>
      </c>
      <c r="F263" s="161">
        <v>0</v>
      </c>
      <c r="G263" s="161">
        <v>-5389190.0499999998</v>
      </c>
    </row>
    <row r="264" spans="1:7" customFormat="1" ht="15" customHeight="1">
      <c r="A264" s="179">
        <v>23</v>
      </c>
      <c r="B264" s="178" t="s">
        <v>203</v>
      </c>
      <c r="C264" s="161">
        <v>-1936529.1</v>
      </c>
      <c r="D264" s="161">
        <v>11686331.26</v>
      </c>
      <c r="E264" s="162">
        <v>11894838.640000001</v>
      </c>
      <c r="F264" s="161">
        <v>-208507.38</v>
      </c>
      <c r="G264" s="161">
        <v>-2145036.48</v>
      </c>
    </row>
    <row r="265" spans="1:7" customFormat="1" ht="15" customHeight="1">
      <c r="A265" s="179">
        <v>235</v>
      </c>
      <c r="B265" s="178" t="s">
        <v>204</v>
      </c>
      <c r="C265" s="161">
        <v>-1936529.1</v>
      </c>
      <c r="D265" s="161">
        <v>11686331.26</v>
      </c>
      <c r="E265" s="162">
        <v>11894838.640000001</v>
      </c>
      <c r="F265" s="161">
        <v>-208507.38</v>
      </c>
      <c r="G265" s="161">
        <v>-2145036.48</v>
      </c>
    </row>
    <row r="266" spans="1:7" customFormat="1" ht="15" customHeight="1">
      <c r="A266" s="179">
        <v>2353</v>
      </c>
      <c r="B266" s="178" t="s">
        <v>204</v>
      </c>
      <c r="C266" s="161">
        <v>-1936529.1</v>
      </c>
      <c r="D266" s="161">
        <v>11686331.26</v>
      </c>
      <c r="E266" s="162">
        <v>11894838.640000001</v>
      </c>
      <c r="F266" s="161">
        <v>-208507.38</v>
      </c>
      <c r="G266" s="161">
        <v>-2145036.48</v>
      </c>
    </row>
    <row r="267" spans="1:7" customFormat="1" ht="15" customHeight="1">
      <c r="A267" s="179">
        <v>23531</v>
      </c>
      <c r="B267" s="178" t="s">
        <v>205</v>
      </c>
      <c r="C267" s="161">
        <v>-1823938.9</v>
      </c>
      <c r="D267" s="161">
        <v>11686331.26</v>
      </c>
      <c r="E267" s="162">
        <v>11891826.09</v>
      </c>
      <c r="F267" s="161">
        <v>-205494.83</v>
      </c>
      <c r="G267" s="161">
        <v>-2029433.73</v>
      </c>
    </row>
    <row r="268" spans="1:7" customFormat="1" ht="15" customHeight="1">
      <c r="A268" s="179">
        <v>235319</v>
      </c>
      <c r="B268" s="178" t="s">
        <v>205</v>
      </c>
      <c r="C268" s="161">
        <v>-1823938.9</v>
      </c>
      <c r="D268" s="161">
        <v>11686331.26</v>
      </c>
      <c r="E268" s="162">
        <v>11891826.09</v>
      </c>
      <c r="F268" s="161">
        <v>-205494.83</v>
      </c>
      <c r="G268" s="161">
        <v>-2029433.73</v>
      </c>
    </row>
    <row r="269" spans="1:7" customFormat="1" ht="15" customHeight="1">
      <c r="A269" s="179">
        <v>23531901</v>
      </c>
      <c r="B269" s="178" t="s">
        <v>206</v>
      </c>
      <c r="C269" s="161">
        <v>-1823938.9</v>
      </c>
      <c r="D269" s="161">
        <v>11686331.26</v>
      </c>
      <c r="E269" s="162">
        <v>11891826.09</v>
      </c>
      <c r="F269" s="161">
        <v>-205494.83</v>
      </c>
      <c r="G269" s="161">
        <v>-2029433.73</v>
      </c>
    </row>
    <row r="270" spans="1:7" customFormat="1" ht="15" customHeight="1">
      <c r="A270" s="179">
        <v>235319011</v>
      </c>
      <c r="B270" s="178" t="s">
        <v>207</v>
      </c>
      <c r="C270" s="161">
        <v>-1341131.54</v>
      </c>
      <c r="D270" s="161">
        <v>8197888.3799999999</v>
      </c>
      <c r="E270" s="162">
        <v>8348987.5199999996</v>
      </c>
      <c r="F270" s="161">
        <v>-151099.14000000001</v>
      </c>
      <c r="G270" s="161">
        <v>-1492230.68</v>
      </c>
    </row>
    <row r="271" spans="1:7" customFormat="1" ht="15" customHeight="1">
      <c r="A271" s="179">
        <v>235319011000001</v>
      </c>
      <c r="B271" s="178" t="s">
        <v>208</v>
      </c>
      <c r="C271" s="161">
        <v>-1341131.54</v>
      </c>
      <c r="D271" s="161">
        <v>8197888.3799999999</v>
      </c>
      <c r="E271" s="162">
        <v>8348987.5199999996</v>
      </c>
      <c r="F271" s="161">
        <v>-151099.14000000001</v>
      </c>
      <c r="G271" s="161">
        <v>-1492230.68</v>
      </c>
    </row>
    <row r="272" spans="1:7" customFormat="1" ht="15" customHeight="1">
      <c r="A272" s="179">
        <v>235319012</v>
      </c>
      <c r="B272" s="178" t="s">
        <v>209</v>
      </c>
      <c r="C272" s="161">
        <v>-482807.36</v>
      </c>
      <c r="D272" s="161">
        <v>3488442.88</v>
      </c>
      <c r="E272" s="162">
        <v>3542838.57</v>
      </c>
      <c r="F272" s="161">
        <v>-54395.69</v>
      </c>
      <c r="G272" s="161">
        <v>-537203.05000000005</v>
      </c>
    </row>
    <row r="273" spans="1:7" customFormat="1" ht="15" customHeight="1">
      <c r="A273" s="179">
        <v>235319012000001</v>
      </c>
      <c r="B273" s="178" t="s">
        <v>210</v>
      </c>
      <c r="C273" s="161">
        <v>-482807.36</v>
      </c>
      <c r="D273" s="161">
        <v>3488442.88</v>
      </c>
      <c r="E273" s="162">
        <v>3542838.57</v>
      </c>
      <c r="F273" s="161">
        <v>-54395.69</v>
      </c>
      <c r="G273" s="161">
        <v>-537203.05000000005</v>
      </c>
    </row>
    <row r="274" spans="1:7" customFormat="1" ht="15" customHeight="1">
      <c r="A274" s="179">
        <v>235329</v>
      </c>
      <c r="B274" s="178" t="s">
        <v>211</v>
      </c>
      <c r="C274" s="161">
        <v>-112590.2</v>
      </c>
      <c r="D274" s="161">
        <v>0</v>
      </c>
      <c r="E274" s="162">
        <v>3012.55</v>
      </c>
      <c r="F274" s="161">
        <v>-3012.55</v>
      </c>
      <c r="G274" s="161">
        <v>-115602.75</v>
      </c>
    </row>
    <row r="275" spans="1:7" customFormat="1" ht="15" customHeight="1">
      <c r="A275" s="179">
        <v>23532901</v>
      </c>
      <c r="B275" s="178" t="s">
        <v>212</v>
      </c>
      <c r="C275" s="161">
        <v>-112590.2</v>
      </c>
      <c r="D275" s="161">
        <v>0</v>
      </c>
      <c r="E275" s="162">
        <v>3012.55</v>
      </c>
      <c r="F275" s="161">
        <v>-3012.55</v>
      </c>
      <c r="G275" s="161">
        <v>-115602.75</v>
      </c>
    </row>
    <row r="276" spans="1:7" customFormat="1" ht="15" customHeight="1">
      <c r="A276" s="179">
        <v>235329012</v>
      </c>
      <c r="B276" s="178" t="s">
        <v>213</v>
      </c>
      <c r="C276" s="161">
        <v>-73900.990000000005</v>
      </c>
      <c r="D276" s="161">
        <v>0</v>
      </c>
      <c r="E276" s="162">
        <v>2852.02</v>
      </c>
      <c r="F276" s="161">
        <v>-2852.02</v>
      </c>
      <c r="G276" s="161">
        <v>-76753.009999999995</v>
      </c>
    </row>
    <row r="277" spans="1:7" customFormat="1" ht="15" customHeight="1">
      <c r="A277" s="179">
        <v>235329012000001</v>
      </c>
      <c r="B277" s="178" t="s">
        <v>214</v>
      </c>
      <c r="C277" s="161">
        <v>-73900.990000000005</v>
      </c>
      <c r="D277" s="161">
        <v>0</v>
      </c>
      <c r="E277" s="162">
        <v>2852.02</v>
      </c>
      <c r="F277" s="161">
        <v>-2852.02</v>
      </c>
      <c r="G277" s="161">
        <v>-76753.009999999995</v>
      </c>
    </row>
    <row r="278" spans="1:7" customFormat="1" ht="15" customHeight="1">
      <c r="A278" s="179">
        <v>235329013</v>
      </c>
      <c r="B278" s="178" t="s">
        <v>215</v>
      </c>
      <c r="C278" s="161">
        <v>-38689.21</v>
      </c>
      <c r="D278" s="161">
        <v>0</v>
      </c>
      <c r="E278" s="162">
        <v>160.53</v>
      </c>
      <c r="F278" s="161">
        <v>-160.53</v>
      </c>
      <c r="G278" s="161">
        <v>-38849.74</v>
      </c>
    </row>
    <row r="279" spans="1:7" customFormat="1" ht="15" customHeight="1">
      <c r="A279" s="179">
        <v>235329013000001</v>
      </c>
      <c r="B279" s="178" t="s">
        <v>216</v>
      </c>
      <c r="C279" s="161">
        <v>-38689.21</v>
      </c>
      <c r="D279" s="161">
        <v>0</v>
      </c>
      <c r="E279" s="162">
        <v>160.53</v>
      </c>
      <c r="F279" s="161">
        <v>-160.53</v>
      </c>
      <c r="G279" s="161">
        <v>-38849.74</v>
      </c>
    </row>
    <row r="280" spans="1:7" customFormat="1" ht="15" customHeight="1">
      <c r="A280" s="179">
        <v>25</v>
      </c>
      <c r="B280" s="178" t="s">
        <v>217</v>
      </c>
      <c r="C280" s="161">
        <v>-65597076.420000002</v>
      </c>
      <c r="D280" s="161">
        <v>21573159.609999999</v>
      </c>
      <c r="E280" s="162">
        <v>24627576.73</v>
      </c>
      <c r="F280" s="161">
        <v>-3054417.12</v>
      </c>
      <c r="G280" s="161">
        <v>-68651493.540000007</v>
      </c>
    </row>
    <row r="281" spans="1:7" customFormat="1" ht="15" customHeight="1">
      <c r="A281" s="179">
        <v>251</v>
      </c>
      <c r="B281" s="178" t="s">
        <v>218</v>
      </c>
      <c r="C281" s="161">
        <v>-39943599</v>
      </c>
      <c r="D281" s="161">
        <v>0</v>
      </c>
      <c r="E281" s="162">
        <v>0</v>
      </c>
      <c r="F281" s="161">
        <v>0</v>
      </c>
      <c r="G281" s="161">
        <v>-39943599</v>
      </c>
    </row>
    <row r="282" spans="1:7" customFormat="1" ht="15" customHeight="1">
      <c r="A282" s="179">
        <v>2511</v>
      </c>
      <c r="B282" s="178" t="s">
        <v>219</v>
      </c>
      <c r="C282" s="161">
        <v>-39943599</v>
      </c>
      <c r="D282" s="161">
        <v>0</v>
      </c>
      <c r="E282" s="162">
        <v>0</v>
      </c>
      <c r="F282" s="161">
        <v>0</v>
      </c>
      <c r="G282" s="161">
        <v>-39943599</v>
      </c>
    </row>
    <row r="283" spans="1:7" customFormat="1" ht="15" customHeight="1">
      <c r="A283" s="179">
        <v>25111</v>
      </c>
      <c r="B283" s="178" t="s">
        <v>220</v>
      </c>
      <c r="C283" s="161">
        <v>-39943599</v>
      </c>
      <c r="D283" s="161">
        <v>0</v>
      </c>
      <c r="E283" s="162">
        <v>0</v>
      </c>
      <c r="F283" s="161">
        <v>0</v>
      </c>
      <c r="G283" s="161">
        <v>-39943599</v>
      </c>
    </row>
    <row r="284" spans="1:7" customFormat="1" ht="15" customHeight="1">
      <c r="A284" s="179">
        <v>251119</v>
      </c>
      <c r="B284" s="178" t="s">
        <v>220</v>
      </c>
      <c r="C284" s="161">
        <v>-39943599</v>
      </c>
      <c r="D284" s="161">
        <v>0</v>
      </c>
      <c r="E284" s="162">
        <v>0</v>
      </c>
      <c r="F284" s="161">
        <v>0</v>
      </c>
      <c r="G284" s="161">
        <v>-39943599</v>
      </c>
    </row>
    <row r="285" spans="1:7" customFormat="1" ht="15" customHeight="1">
      <c r="A285" s="179">
        <v>25111901</v>
      </c>
      <c r="B285" s="178" t="s">
        <v>221</v>
      </c>
      <c r="C285" s="161">
        <v>-39943599</v>
      </c>
      <c r="D285" s="161">
        <v>0</v>
      </c>
      <c r="E285" s="162">
        <v>0</v>
      </c>
      <c r="F285" s="161">
        <v>0</v>
      </c>
      <c r="G285" s="161">
        <v>-39943599</v>
      </c>
    </row>
    <row r="286" spans="1:7" customFormat="1" ht="15" customHeight="1">
      <c r="A286" s="179">
        <v>251119011</v>
      </c>
      <c r="B286" s="178" t="s">
        <v>222</v>
      </c>
      <c r="C286" s="161">
        <v>-39943599</v>
      </c>
      <c r="D286" s="161">
        <v>0</v>
      </c>
      <c r="E286" s="162">
        <v>0</v>
      </c>
      <c r="F286" s="161">
        <v>0</v>
      </c>
      <c r="G286" s="161">
        <v>-39943599</v>
      </c>
    </row>
    <row r="287" spans="1:7" customFormat="1" ht="15" customHeight="1">
      <c r="A287" s="179">
        <v>251119011000001</v>
      </c>
      <c r="B287" s="178" t="s">
        <v>223</v>
      </c>
      <c r="C287" s="161">
        <v>-100000</v>
      </c>
      <c r="D287" s="161">
        <v>0</v>
      </c>
      <c r="E287" s="162">
        <v>0</v>
      </c>
      <c r="F287" s="161">
        <v>0</v>
      </c>
      <c r="G287" s="161">
        <v>-100000</v>
      </c>
    </row>
    <row r="288" spans="1:7" customFormat="1" ht="15" customHeight="1">
      <c r="A288" s="179">
        <v>251119011000002</v>
      </c>
      <c r="B288" s="178" t="s">
        <v>224</v>
      </c>
      <c r="C288" s="161">
        <v>-39843599</v>
      </c>
      <c r="D288" s="161">
        <v>0</v>
      </c>
      <c r="E288" s="162">
        <v>0</v>
      </c>
      <c r="F288" s="161">
        <v>0</v>
      </c>
      <c r="G288" s="161">
        <v>-39843599</v>
      </c>
    </row>
    <row r="289" spans="1:8" customFormat="1" ht="15" customHeight="1">
      <c r="A289" s="179">
        <v>254</v>
      </c>
      <c r="B289" s="178" t="s">
        <v>225</v>
      </c>
      <c r="C289" s="161">
        <v>-3540587.29</v>
      </c>
      <c r="D289" s="161">
        <v>18917644.190000001</v>
      </c>
      <c r="E289" s="162">
        <v>19316545.890000001</v>
      </c>
      <c r="F289" s="161">
        <v>-398901.7</v>
      </c>
      <c r="G289" s="161">
        <v>-3939488.99</v>
      </c>
    </row>
    <row r="290" spans="1:8" customFormat="1" ht="15" customHeight="1">
      <c r="A290" s="179">
        <v>2541</v>
      </c>
      <c r="B290" s="178" t="s">
        <v>226</v>
      </c>
      <c r="C290" s="161">
        <v>-3540587.29</v>
      </c>
      <c r="D290" s="161">
        <v>18917644.190000001</v>
      </c>
      <c r="E290" s="162">
        <v>19316545.890000001</v>
      </c>
      <c r="F290" s="161">
        <v>-398901.7</v>
      </c>
      <c r="G290" s="161">
        <v>-3939488.99</v>
      </c>
    </row>
    <row r="291" spans="1:8" customFormat="1" ht="15" customHeight="1">
      <c r="A291" s="179">
        <v>25411</v>
      </c>
      <c r="B291" s="178" t="s">
        <v>227</v>
      </c>
      <c r="C291" s="161">
        <v>-3540587.29</v>
      </c>
      <c r="D291" s="161">
        <v>18917644.190000001</v>
      </c>
      <c r="E291" s="162">
        <v>19316545.890000001</v>
      </c>
      <c r="F291" s="161">
        <v>-398901.7</v>
      </c>
      <c r="G291" s="161">
        <v>-3939488.99</v>
      </c>
    </row>
    <row r="292" spans="1:8" customFormat="1" ht="15" customHeight="1">
      <c r="A292" s="179">
        <v>254119</v>
      </c>
      <c r="B292" s="178" t="s">
        <v>227</v>
      </c>
      <c r="C292" s="161">
        <v>-3540587.29</v>
      </c>
      <c r="D292" s="161">
        <v>18917644.190000001</v>
      </c>
      <c r="E292" s="162">
        <v>19316545.890000001</v>
      </c>
      <c r="F292" s="161">
        <v>-398901.7</v>
      </c>
      <c r="G292" s="161">
        <v>-3939488.99</v>
      </c>
      <c r="H292" s="22">
        <f>ABS(G292/1000)</f>
        <v>3939.4889900000003</v>
      </c>
    </row>
    <row r="293" spans="1:8" customFormat="1" ht="15" customHeight="1">
      <c r="A293" s="179">
        <v>25411901</v>
      </c>
      <c r="B293" s="178" t="s">
        <v>226</v>
      </c>
      <c r="C293" s="161">
        <v>-3540587.29</v>
      </c>
      <c r="D293" s="161">
        <v>18917644.190000001</v>
      </c>
      <c r="E293" s="162">
        <v>19316545.890000001</v>
      </c>
      <c r="F293" s="161">
        <v>-398901.7</v>
      </c>
      <c r="G293" s="161">
        <v>-3939488.99</v>
      </c>
    </row>
    <row r="294" spans="1:8" customFormat="1" ht="15" customHeight="1">
      <c r="A294" s="179">
        <v>254119011</v>
      </c>
      <c r="B294" s="178" t="s">
        <v>226</v>
      </c>
      <c r="C294" s="161">
        <v>-3540587.29</v>
      </c>
      <c r="D294" s="161">
        <v>18917644.190000001</v>
      </c>
      <c r="E294" s="162">
        <v>19316545.890000001</v>
      </c>
      <c r="F294" s="161">
        <v>-398901.7</v>
      </c>
      <c r="G294" s="161">
        <v>-3939488.99</v>
      </c>
    </row>
    <row r="295" spans="1:8" customFormat="1" ht="15" customHeight="1">
      <c r="A295" s="179">
        <v>254119011000001</v>
      </c>
      <c r="B295" s="178" t="s">
        <v>228</v>
      </c>
      <c r="C295" s="161">
        <v>-5364526.18</v>
      </c>
      <c r="D295" s="161">
        <v>7025818.0999999996</v>
      </c>
      <c r="E295" s="162">
        <v>7630214.6299999999</v>
      </c>
      <c r="F295" s="161">
        <v>-604396.53</v>
      </c>
      <c r="G295" s="161">
        <v>-5968922.71</v>
      </c>
    </row>
    <row r="296" spans="1:8" customFormat="1" ht="15" customHeight="1">
      <c r="A296" s="179">
        <v>254119011000002</v>
      </c>
      <c r="B296" s="178" t="s">
        <v>229</v>
      </c>
      <c r="C296" s="161">
        <v>1823938.89</v>
      </c>
      <c r="D296" s="161">
        <v>11891826.09</v>
      </c>
      <c r="E296" s="162">
        <v>11686331.26</v>
      </c>
      <c r="F296" s="161">
        <v>205494.83</v>
      </c>
      <c r="G296" s="161">
        <v>2029433.72</v>
      </c>
    </row>
    <row r="297" spans="1:8" customFormat="1" ht="15" customHeight="1">
      <c r="A297" s="179">
        <v>256</v>
      </c>
      <c r="B297" s="178" t="s">
        <v>230</v>
      </c>
      <c r="C297" s="161">
        <v>-22112890.129999999</v>
      </c>
      <c r="D297" s="161">
        <v>2655515.42</v>
      </c>
      <c r="E297" s="162">
        <v>5311030.84</v>
      </c>
      <c r="F297" s="161">
        <v>-2655515.42</v>
      </c>
      <c r="G297" s="161">
        <v>-24768405.550000001</v>
      </c>
    </row>
    <row r="298" spans="1:8" customFormat="1" ht="15" customHeight="1">
      <c r="A298" s="179">
        <v>2561</v>
      </c>
      <c r="B298" s="178" t="s">
        <v>231</v>
      </c>
      <c r="C298" s="161">
        <v>-22112890.129999999</v>
      </c>
      <c r="D298" s="161">
        <v>2655515.42</v>
      </c>
      <c r="E298" s="162">
        <v>5311030.84</v>
      </c>
      <c r="F298" s="161">
        <v>-2655515.42</v>
      </c>
      <c r="G298" s="161">
        <v>-24768405.550000001</v>
      </c>
    </row>
    <row r="299" spans="1:8" customFormat="1" ht="15" customHeight="1">
      <c r="A299" s="179">
        <v>25611</v>
      </c>
      <c r="B299" s="178" t="s">
        <v>232</v>
      </c>
      <c r="C299" s="161">
        <v>-22112890.129999999</v>
      </c>
      <c r="D299" s="161">
        <v>2655515.42</v>
      </c>
      <c r="E299" s="162">
        <v>5311030.84</v>
      </c>
      <c r="F299" s="161">
        <v>-2655515.42</v>
      </c>
      <c r="G299" s="161">
        <v>-24768405.550000001</v>
      </c>
    </row>
    <row r="300" spans="1:8" customFormat="1" ht="15" customHeight="1">
      <c r="A300" s="179">
        <v>256119</v>
      </c>
      <c r="B300" s="178" t="s">
        <v>232</v>
      </c>
      <c r="C300" s="161">
        <v>-22112890.129999999</v>
      </c>
      <c r="D300" s="161">
        <v>2655515.42</v>
      </c>
      <c r="E300" s="162">
        <v>5311030.84</v>
      </c>
      <c r="F300" s="161">
        <v>-2655515.42</v>
      </c>
      <c r="G300" s="161">
        <v>-24768405.550000001</v>
      </c>
    </row>
    <row r="301" spans="1:8" customFormat="1" ht="15" customHeight="1">
      <c r="A301" s="179">
        <v>25611901</v>
      </c>
      <c r="B301" s="178" t="s">
        <v>233</v>
      </c>
      <c r="C301" s="161">
        <v>-22112890.129999999</v>
      </c>
      <c r="D301" s="161">
        <v>2655515.42</v>
      </c>
      <c r="E301" s="162">
        <v>5311030.84</v>
      </c>
      <c r="F301" s="161">
        <v>-2655515.42</v>
      </c>
      <c r="G301" s="161">
        <v>-24768405.550000001</v>
      </c>
    </row>
    <row r="302" spans="1:8" customFormat="1" ht="15" customHeight="1">
      <c r="A302" s="179">
        <v>256119011</v>
      </c>
      <c r="B302" s="178" t="s">
        <v>234</v>
      </c>
      <c r="C302" s="161">
        <v>-22112890.129999999</v>
      </c>
      <c r="D302" s="161">
        <v>2655515.42</v>
      </c>
      <c r="E302" s="162">
        <v>5311030.84</v>
      </c>
      <c r="F302" s="161">
        <v>-2655515.42</v>
      </c>
      <c r="G302" s="161">
        <v>-24768405.550000001</v>
      </c>
    </row>
    <row r="303" spans="1:8" customFormat="1" ht="15" customHeight="1">
      <c r="A303" s="179">
        <v>256119011000001</v>
      </c>
      <c r="B303" s="178" t="s">
        <v>234</v>
      </c>
      <c r="C303" s="161">
        <v>-22112890.129999999</v>
      </c>
      <c r="D303" s="161">
        <v>2655515.42</v>
      </c>
      <c r="E303" s="162">
        <v>5311030.84</v>
      </c>
      <c r="F303" s="161">
        <v>-2655515.42</v>
      </c>
      <c r="G303" s="161">
        <v>-24768405.550000001</v>
      </c>
    </row>
    <row r="304" spans="1:8" customFormat="1" ht="15" customHeight="1">
      <c r="A304" s="179">
        <v>3</v>
      </c>
      <c r="B304" s="178" t="s">
        <v>235</v>
      </c>
      <c r="C304" s="161">
        <v>-124248520.06</v>
      </c>
      <c r="D304" s="161">
        <v>4635510.78</v>
      </c>
      <c r="E304" s="162">
        <v>21307518.379999999</v>
      </c>
      <c r="F304" s="161">
        <v>-16672007.6</v>
      </c>
      <c r="G304" s="161">
        <v>-140920527.66</v>
      </c>
    </row>
    <row r="305" spans="1:8" customFormat="1" ht="15" customHeight="1">
      <c r="A305" s="179">
        <v>31</v>
      </c>
      <c r="B305" s="178" t="s">
        <v>236</v>
      </c>
      <c r="C305" s="161">
        <v>-125636378.29000001</v>
      </c>
      <c r="D305" s="161">
        <v>397106.32</v>
      </c>
      <c r="E305" s="162">
        <v>17213575.140000001</v>
      </c>
      <c r="F305" s="161">
        <v>-16816468.82</v>
      </c>
      <c r="G305" s="161">
        <v>-142452847.11000001</v>
      </c>
    </row>
    <row r="306" spans="1:8" customFormat="1" ht="15" customHeight="1">
      <c r="A306" s="179">
        <v>311</v>
      </c>
      <c r="B306" s="178" t="s">
        <v>237</v>
      </c>
      <c r="C306" s="161">
        <v>-125636378.29000001</v>
      </c>
      <c r="D306" s="161">
        <v>397106.32</v>
      </c>
      <c r="E306" s="162">
        <v>17213575.140000001</v>
      </c>
      <c r="F306" s="161">
        <v>-16816468.82</v>
      </c>
      <c r="G306" s="161">
        <v>-142452847.11000001</v>
      </c>
    </row>
    <row r="307" spans="1:8" customFormat="1" ht="15" customHeight="1">
      <c r="A307" s="179">
        <v>3111</v>
      </c>
      <c r="B307" s="178" t="s">
        <v>238</v>
      </c>
      <c r="C307" s="161">
        <v>-125636378.29000001</v>
      </c>
      <c r="D307" s="161">
        <v>397106.32</v>
      </c>
      <c r="E307" s="162">
        <v>17213575.140000001</v>
      </c>
      <c r="F307" s="161">
        <v>-16816468.82</v>
      </c>
      <c r="G307" s="161">
        <v>-142452847.11000001</v>
      </c>
    </row>
    <row r="308" spans="1:8" customFormat="1" ht="15" customHeight="1">
      <c r="A308" s="179">
        <v>31112</v>
      </c>
      <c r="B308" s="178" t="s">
        <v>238</v>
      </c>
      <c r="C308" s="161">
        <v>-125636378.29000001</v>
      </c>
      <c r="D308" s="161">
        <v>397106.32</v>
      </c>
      <c r="E308" s="162">
        <v>17213575.140000001</v>
      </c>
      <c r="F308" s="161">
        <v>-16816468.82</v>
      </c>
      <c r="G308" s="161">
        <v>-142452847.11000001</v>
      </c>
    </row>
    <row r="309" spans="1:8" customFormat="1" ht="15" customHeight="1">
      <c r="A309" s="179">
        <v>311121</v>
      </c>
      <c r="B309" s="178" t="s">
        <v>63</v>
      </c>
      <c r="C309" s="161">
        <v>-123666282.91</v>
      </c>
      <c r="D309" s="161">
        <v>397106.32</v>
      </c>
      <c r="E309" s="162">
        <v>16963104.359999999</v>
      </c>
      <c r="F309" s="161">
        <v>-16565998.039999999</v>
      </c>
      <c r="G309" s="161">
        <v>-140232280.94999999</v>
      </c>
    </row>
    <row r="310" spans="1:8" customFormat="1" ht="15" customHeight="1">
      <c r="A310" s="179">
        <v>31112102</v>
      </c>
      <c r="B310" s="178" t="s">
        <v>239</v>
      </c>
      <c r="C310" s="161">
        <v>-26465095.43</v>
      </c>
      <c r="D310" s="161">
        <v>194505.73</v>
      </c>
      <c r="E310" s="162">
        <v>4815159.28</v>
      </c>
      <c r="F310" s="161">
        <v>-4620653.55</v>
      </c>
      <c r="G310" s="161">
        <v>-31085748.98</v>
      </c>
    </row>
    <row r="311" spans="1:8" customFormat="1" ht="15" customHeight="1">
      <c r="A311" s="179">
        <v>311121021</v>
      </c>
      <c r="B311" s="178" t="s">
        <v>240</v>
      </c>
      <c r="C311" s="161">
        <v>-26465095.43</v>
      </c>
      <c r="D311" s="161">
        <v>194505.73</v>
      </c>
      <c r="E311" s="162">
        <v>4815159.28</v>
      </c>
      <c r="F311" s="161">
        <v>-4620653.55</v>
      </c>
      <c r="G311" s="161">
        <v>-31085748.98</v>
      </c>
    </row>
    <row r="312" spans="1:8" customFormat="1" ht="15" customHeight="1">
      <c r="A312" s="179">
        <v>311121021000001</v>
      </c>
      <c r="B312" s="178" t="s">
        <v>241</v>
      </c>
      <c r="C312" s="161">
        <v>-26465095.43</v>
      </c>
      <c r="D312" s="161">
        <v>194505.73</v>
      </c>
      <c r="E312" s="162">
        <v>4815159.28</v>
      </c>
      <c r="F312" s="161">
        <v>-4620653.55</v>
      </c>
      <c r="G312" s="161">
        <v>-31085748.98</v>
      </c>
    </row>
    <row r="313" spans="1:8" customFormat="1" ht="15" customHeight="1">
      <c r="A313" s="179">
        <v>31112106</v>
      </c>
      <c r="B313" s="178" t="s">
        <v>242</v>
      </c>
      <c r="C313" s="161">
        <v>-97201187.480000004</v>
      </c>
      <c r="D313" s="161">
        <v>202600.59</v>
      </c>
      <c r="E313" s="162">
        <v>12147945.08</v>
      </c>
      <c r="F313" s="161">
        <v>-11945344.49</v>
      </c>
      <c r="G313" s="161">
        <v>-109146531.97</v>
      </c>
    </row>
    <row r="314" spans="1:8" customFormat="1" ht="15" customHeight="1">
      <c r="A314" s="179">
        <v>311121061</v>
      </c>
      <c r="B314" s="178" t="s">
        <v>243</v>
      </c>
      <c r="C314" s="161">
        <v>-98315853.849999994</v>
      </c>
      <c r="D314" s="161">
        <v>94900.09</v>
      </c>
      <c r="E314" s="162">
        <v>12147945.08</v>
      </c>
      <c r="F314" s="161">
        <v>-12053044.99</v>
      </c>
      <c r="G314" s="161">
        <v>-110368898.84</v>
      </c>
    </row>
    <row r="315" spans="1:8" customFormat="1" ht="15" customHeight="1">
      <c r="A315" s="179">
        <v>311121061000001</v>
      </c>
      <c r="B315" s="178" t="s">
        <v>244</v>
      </c>
      <c r="C315" s="161">
        <v>-98315853.849999994</v>
      </c>
      <c r="D315" s="161">
        <v>94900.09</v>
      </c>
      <c r="E315" s="162">
        <v>12147945.08</v>
      </c>
      <c r="F315" s="161">
        <v>-12053044.99</v>
      </c>
      <c r="G315" s="161">
        <v>-110368898.84</v>
      </c>
    </row>
    <row r="316" spans="1:8" customFormat="1" ht="15" customHeight="1">
      <c r="A316" s="179">
        <v>311121066</v>
      </c>
      <c r="B316" s="178" t="s">
        <v>525</v>
      </c>
      <c r="C316" s="161">
        <v>1114666.3700000001</v>
      </c>
      <c r="D316" s="161">
        <v>107700.5</v>
      </c>
      <c r="E316" s="162">
        <v>0</v>
      </c>
      <c r="F316" s="161">
        <v>107700.5</v>
      </c>
      <c r="G316" s="161">
        <v>1222366.8700000001</v>
      </c>
      <c r="H316" s="18">
        <f>G356</f>
        <v>-363780.64</v>
      </c>
    </row>
    <row r="317" spans="1:8" customFormat="1" ht="15" customHeight="1">
      <c r="A317" s="179">
        <v>311121066000001</v>
      </c>
      <c r="B317" s="178" t="s">
        <v>526</v>
      </c>
      <c r="C317" s="161">
        <v>1114666.3700000001</v>
      </c>
      <c r="D317" s="161">
        <v>107700.5</v>
      </c>
      <c r="E317" s="162">
        <v>0</v>
      </c>
      <c r="F317" s="161">
        <v>107700.5</v>
      </c>
      <c r="G317" s="161">
        <v>1222366.8700000001</v>
      </c>
    </row>
    <row r="318" spans="1:8" customFormat="1" ht="15" customHeight="1">
      <c r="A318" s="179">
        <v>311122</v>
      </c>
      <c r="B318" s="178" t="s">
        <v>245</v>
      </c>
      <c r="C318" s="161">
        <v>-1970095.38</v>
      </c>
      <c r="D318" s="161">
        <v>0</v>
      </c>
      <c r="E318" s="162">
        <v>250470.78</v>
      </c>
      <c r="F318" s="161">
        <v>-250470.78</v>
      </c>
      <c r="G318" s="161">
        <v>-2220566.16</v>
      </c>
    </row>
    <row r="319" spans="1:8" customFormat="1" ht="15" customHeight="1">
      <c r="A319" s="179">
        <v>31112206</v>
      </c>
      <c r="B319" s="178" t="s">
        <v>242</v>
      </c>
      <c r="C319" s="161">
        <v>-1970095.38</v>
      </c>
      <c r="D319" s="161">
        <v>0</v>
      </c>
      <c r="E319" s="162">
        <v>250470.78</v>
      </c>
      <c r="F319" s="161">
        <v>-250470.78</v>
      </c>
      <c r="G319" s="161">
        <v>-2220566.16</v>
      </c>
    </row>
    <row r="320" spans="1:8" customFormat="1" ht="15" customHeight="1">
      <c r="A320" s="179">
        <v>311122061</v>
      </c>
      <c r="B320" s="178" t="s">
        <v>243</v>
      </c>
      <c r="C320" s="161">
        <v>-1970095.38</v>
      </c>
      <c r="D320" s="161">
        <v>0</v>
      </c>
      <c r="E320" s="162">
        <v>250470.78</v>
      </c>
      <c r="F320" s="161">
        <v>-250470.78</v>
      </c>
      <c r="G320" s="161">
        <v>-2220566.16</v>
      </c>
    </row>
    <row r="321" spans="1:7" customFormat="1" ht="15" customHeight="1">
      <c r="A321" s="179">
        <v>311122061000001</v>
      </c>
      <c r="B321" s="178" t="s">
        <v>246</v>
      </c>
      <c r="C321" s="161">
        <v>-1970095.38</v>
      </c>
      <c r="D321" s="161">
        <v>0</v>
      </c>
      <c r="E321" s="162">
        <v>250470.78</v>
      </c>
      <c r="F321" s="161">
        <v>-250470.78</v>
      </c>
      <c r="G321" s="161">
        <v>-2220566.16</v>
      </c>
    </row>
    <row r="322" spans="1:7" customFormat="1" ht="15" customHeight="1">
      <c r="A322" s="179">
        <v>32</v>
      </c>
      <c r="B322" s="178" t="s">
        <v>247</v>
      </c>
      <c r="C322" s="161">
        <v>5703319.0099999998</v>
      </c>
      <c r="D322" s="161">
        <v>730063.57</v>
      </c>
      <c r="E322" s="162">
        <v>0</v>
      </c>
      <c r="F322" s="161">
        <v>730063.57</v>
      </c>
      <c r="G322" s="161">
        <v>6433382.5800000001</v>
      </c>
    </row>
    <row r="323" spans="1:7" customFormat="1" ht="15" customHeight="1">
      <c r="A323" s="179">
        <v>321</v>
      </c>
      <c r="B323" s="178" t="s">
        <v>248</v>
      </c>
      <c r="C323" s="161">
        <v>5703319.0099999998</v>
      </c>
      <c r="D323" s="161">
        <v>730063.57</v>
      </c>
      <c r="E323" s="162">
        <v>0</v>
      </c>
      <c r="F323" s="161">
        <v>730063.57</v>
      </c>
      <c r="G323" s="161">
        <v>6433382.5800000001</v>
      </c>
    </row>
    <row r="324" spans="1:7" customFormat="1" ht="15" customHeight="1">
      <c r="A324" s="179">
        <v>3211</v>
      </c>
      <c r="B324" s="178" t="s">
        <v>248</v>
      </c>
      <c r="C324" s="161">
        <v>5703319.0099999998</v>
      </c>
      <c r="D324" s="161">
        <v>730063.57</v>
      </c>
      <c r="E324" s="162">
        <v>0</v>
      </c>
      <c r="F324" s="161">
        <v>730063.57</v>
      </c>
      <c r="G324" s="161">
        <v>6433382.5800000001</v>
      </c>
    </row>
    <row r="325" spans="1:7" customFormat="1" ht="15" customHeight="1">
      <c r="A325" s="179">
        <v>32112</v>
      </c>
      <c r="B325" s="178" t="s">
        <v>249</v>
      </c>
      <c r="C325" s="161">
        <v>5703319.0099999998</v>
      </c>
      <c r="D325" s="161">
        <v>730063.57</v>
      </c>
      <c r="E325" s="162">
        <v>0</v>
      </c>
      <c r="F325" s="161">
        <v>730063.57</v>
      </c>
      <c r="G325" s="161">
        <v>6433382.5800000001</v>
      </c>
    </row>
    <row r="326" spans="1:7" customFormat="1" ht="15" customHeight="1">
      <c r="A326" s="179">
        <v>321129</v>
      </c>
      <c r="B326" s="178" t="s">
        <v>249</v>
      </c>
      <c r="C326" s="161">
        <v>5703319.0099999998</v>
      </c>
      <c r="D326" s="161">
        <v>730063.57</v>
      </c>
      <c r="E326" s="162">
        <v>0</v>
      </c>
      <c r="F326" s="161">
        <v>730063.57</v>
      </c>
      <c r="G326" s="161">
        <v>6433382.5800000001</v>
      </c>
    </row>
    <row r="327" spans="1:7" customFormat="1" ht="15" customHeight="1">
      <c r="A327" s="179">
        <v>32112901</v>
      </c>
      <c r="B327" s="178" t="s">
        <v>249</v>
      </c>
      <c r="C327" s="161">
        <v>5703319.0099999998</v>
      </c>
      <c r="D327" s="161">
        <v>730063.57</v>
      </c>
      <c r="E327" s="162">
        <v>0</v>
      </c>
      <c r="F327" s="161">
        <v>730063.57</v>
      </c>
      <c r="G327" s="161">
        <v>6433382.5800000001</v>
      </c>
    </row>
    <row r="328" spans="1:7" customFormat="1" ht="15" customHeight="1">
      <c r="A328" s="179">
        <v>321129011</v>
      </c>
      <c r="B328" s="178" t="s">
        <v>250</v>
      </c>
      <c r="C328" s="161">
        <v>3538721.39</v>
      </c>
      <c r="D328" s="161">
        <v>470107.41</v>
      </c>
      <c r="E328" s="162">
        <v>0</v>
      </c>
      <c r="F328" s="161">
        <v>470107.41</v>
      </c>
      <c r="G328" s="161">
        <v>4008828.8</v>
      </c>
    </row>
    <row r="329" spans="1:7" customFormat="1" ht="15" customHeight="1">
      <c r="A329" s="179">
        <v>321129011000001</v>
      </c>
      <c r="B329" s="178" t="s">
        <v>251</v>
      </c>
      <c r="C329" s="161">
        <v>494290.91</v>
      </c>
      <c r="D329" s="161">
        <v>65713.94</v>
      </c>
      <c r="E329" s="162">
        <v>0</v>
      </c>
      <c r="F329" s="161">
        <v>65713.94</v>
      </c>
      <c r="G329" s="161">
        <v>560004.85</v>
      </c>
    </row>
    <row r="330" spans="1:7" customFormat="1" ht="15" customHeight="1">
      <c r="A330" s="179">
        <v>321129011000002</v>
      </c>
      <c r="B330" s="178" t="s">
        <v>252</v>
      </c>
      <c r="C330" s="161">
        <v>3044430.48</v>
      </c>
      <c r="D330" s="161">
        <v>404393.47</v>
      </c>
      <c r="E330" s="162">
        <v>0</v>
      </c>
      <c r="F330" s="161">
        <v>404393.47</v>
      </c>
      <c r="G330" s="161">
        <v>3448823.95</v>
      </c>
    </row>
    <row r="331" spans="1:7" customFormat="1" ht="15" customHeight="1">
      <c r="A331" s="179">
        <v>321129013</v>
      </c>
      <c r="B331" s="178" t="s">
        <v>253</v>
      </c>
      <c r="C331" s="161">
        <v>2164597.62</v>
      </c>
      <c r="D331" s="161">
        <v>259956.16</v>
      </c>
      <c r="E331" s="162">
        <v>0</v>
      </c>
      <c r="F331" s="161">
        <v>259956.16</v>
      </c>
      <c r="G331" s="161">
        <v>2424553.7799999998</v>
      </c>
    </row>
    <row r="332" spans="1:7" customFormat="1" ht="15" customHeight="1">
      <c r="A332" s="179">
        <v>321129013000001</v>
      </c>
      <c r="B332" s="178" t="s">
        <v>254</v>
      </c>
      <c r="C332" s="161">
        <v>2164597.62</v>
      </c>
      <c r="D332" s="161">
        <v>259956.16</v>
      </c>
      <c r="E332" s="162">
        <v>0</v>
      </c>
      <c r="F332" s="161">
        <v>259956.16</v>
      </c>
      <c r="G332" s="161">
        <v>2424553.7799999998</v>
      </c>
    </row>
    <row r="333" spans="1:7" customFormat="1" ht="15" customHeight="1">
      <c r="A333" s="179">
        <v>35</v>
      </c>
      <c r="B333" s="178" t="s">
        <v>255</v>
      </c>
      <c r="C333" s="161">
        <v>-4315460.78</v>
      </c>
      <c r="D333" s="161">
        <v>3508340.89</v>
      </c>
      <c r="E333" s="162">
        <v>4093943.24</v>
      </c>
      <c r="F333" s="161">
        <v>-585602.35</v>
      </c>
      <c r="G333" s="161">
        <v>-4901063.13</v>
      </c>
    </row>
    <row r="334" spans="1:7" customFormat="1" ht="15" customHeight="1">
      <c r="A334" s="179">
        <v>351</v>
      </c>
      <c r="B334" s="178" t="s">
        <v>256</v>
      </c>
      <c r="C334" s="161">
        <v>-4315460.78</v>
      </c>
      <c r="D334" s="161">
        <v>3508340.89</v>
      </c>
      <c r="E334" s="162">
        <v>4093943.24</v>
      </c>
      <c r="F334" s="161">
        <v>-585602.35</v>
      </c>
      <c r="G334" s="161">
        <v>-4901063.13</v>
      </c>
    </row>
    <row r="335" spans="1:7" customFormat="1" ht="15" customHeight="1">
      <c r="A335" s="179">
        <v>3512</v>
      </c>
      <c r="B335" s="178" t="s">
        <v>257</v>
      </c>
      <c r="C335" s="161">
        <v>-4315460.78</v>
      </c>
      <c r="D335" s="161">
        <v>3508340.89</v>
      </c>
      <c r="E335" s="162">
        <v>4093943.24</v>
      </c>
      <c r="F335" s="161">
        <v>-585602.35</v>
      </c>
      <c r="G335" s="161">
        <v>-4901063.13</v>
      </c>
    </row>
    <row r="336" spans="1:7" customFormat="1" ht="15" customHeight="1">
      <c r="A336" s="179">
        <v>35124</v>
      </c>
      <c r="B336" s="178" t="s">
        <v>258</v>
      </c>
      <c r="C336" s="161">
        <v>-311814.59999999998</v>
      </c>
      <c r="D336" s="161">
        <v>115673.92</v>
      </c>
      <c r="E336" s="162">
        <v>135933.95000000001</v>
      </c>
      <c r="F336" s="161">
        <v>-20260.03</v>
      </c>
      <c r="G336" s="161">
        <v>-332074.63</v>
      </c>
    </row>
    <row r="337" spans="1:7" customFormat="1" ht="15" customHeight="1">
      <c r="A337" s="179">
        <v>351249</v>
      </c>
      <c r="B337" s="178" t="s">
        <v>259</v>
      </c>
      <c r="C337" s="161">
        <v>-311814.59999999998</v>
      </c>
      <c r="D337" s="161">
        <v>115673.92</v>
      </c>
      <c r="E337" s="162">
        <v>135933.95000000001</v>
      </c>
      <c r="F337" s="161">
        <v>-20260.03</v>
      </c>
      <c r="G337" s="161">
        <v>-332074.63</v>
      </c>
    </row>
    <row r="338" spans="1:7" customFormat="1" ht="15" customHeight="1">
      <c r="A338" s="179">
        <v>35124901</v>
      </c>
      <c r="B338" s="178" t="s">
        <v>259</v>
      </c>
      <c r="C338" s="161">
        <v>-311814.59999999998</v>
      </c>
      <c r="D338" s="161">
        <v>115673.92</v>
      </c>
      <c r="E338" s="162">
        <v>135933.95000000001</v>
      </c>
      <c r="F338" s="161">
        <v>-20260.03</v>
      </c>
      <c r="G338" s="161">
        <v>-332074.63</v>
      </c>
    </row>
    <row r="339" spans="1:7" customFormat="1" ht="15" customHeight="1">
      <c r="A339" s="179">
        <v>351249011</v>
      </c>
      <c r="B339" s="178" t="s">
        <v>260</v>
      </c>
      <c r="C339" s="161">
        <v>-311814.59999999998</v>
      </c>
      <c r="D339" s="161">
        <v>115673.92</v>
      </c>
      <c r="E339" s="162">
        <v>135933.95000000001</v>
      </c>
      <c r="F339" s="161">
        <v>-20260.03</v>
      </c>
      <c r="G339" s="161">
        <v>-332074.63</v>
      </c>
    </row>
    <row r="340" spans="1:7" customFormat="1" ht="15" customHeight="1">
      <c r="A340" s="179">
        <v>351249011000001</v>
      </c>
      <c r="B340" s="178" t="s">
        <v>260</v>
      </c>
      <c r="C340" s="161">
        <v>-311814.59999999998</v>
      </c>
      <c r="D340" s="161">
        <v>115673.92</v>
      </c>
      <c r="E340" s="162">
        <v>135933.95000000001</v>
      </c>
      <c r="F340" s="161">
        <v>-20260.03</v>
      </c>
      <c r="G340" s="161">
        <v>-332074.63</v>
      </c>
    </row>
    <row r="341" spans="1:7" customFormat="1" ht="15" customHeight="1">
      <c r="A341" s="179">
        <v>35128</v>
      </c>
      <c r="B341" s="178" t="s">
        <v>261</v>
      </c>
      <c r="C341" s="161">
        <v>-4003646.18</v>
      </c>
      <c r="D341" s="161">
        <v>3392666.97</v>
      </c>
      <c r="E341" s="162">
        <v>3958009.29</v>
      </c>
      <c r="F341" s="161">
        <v>-565342.31999999995</v>
      </c>
      <c r="G341" s="161">
        <v>-4568988.5</v>
      </c>
    </row>
    <row r="342" spans="1:7" customFormat="1" ht="15" customHeight="1">
      <c r="A342" s="179">
        <v>351289</v>
      </c>
      <c r="B342" s="178" t="s">
        <v>262</v>
      </c>
      <c r="C342" s="161">
        <v>-4003646.18</v>
      </c>
      <c r="D342" s="161">
        <v>3392666.97</v>
      </c>
      <c r="E342" s="162">
        <v>3958009.29</v>
      </c>
      <c r="F342" s="161">
        <v>-565342.31999999995</v>
      </c>
      <c r="G342" s="161">
        <v>-4568988.5</v>
      </c>
    </row>
    <row r="343" spans="1:7" customFormat="1" ht="15" customHeight="1">
      <c r="A343" s="179">
        <v>35128901</v>
      </c>
      <c r="B343" s="178" t="s">
        <v>262</v>
      </c>
      <c r="C343" s="161">
        <v>-4003646.18</v>
      </c>
      <c r="D343" s="161">
        <v>3392666.97</v>
      </c>
      <c r="E343" s="162">
        <v>3958009.29</v>
      </c>
      <c r="F343" s="161">
        <v>-565342.31999999995</v>
      </c>
      <c r="G343" s="161">
        <v>-4568988.5</v>
      </c>
    </row>
    <row r="344" spans="1:7" customFormat="1" ht="15" customHeight="1">
      <c r="A344" s="179">
        <v>351289011</v>
      </c>
      <c r="B344" s="178" t="s">
        <v>263</v>
      </c>
      <c r="C344" s="161">
        <v>-4003646.18</v>
      </c>
      <c r="D344" s="161">
        <v>3392666.97</v>
      </c>
      <c r="E344" s="162">
        <v>3958009.29</v>
      </c>
      <c r="F344" s="161">
        <v>-565342.31999999995</v>
      </c>
      <c r="G344" s="161">
        <v>-4568988.5</v>
      </c>
    </row>
    <row r="345" spans="1:7" customFormat="1" ht="15" customHeight="1">
      <c r="A345" s="179">
        <v>351289011000001</v>
      </c>
      <c r="B345" s="178" t="s">
        <v>263</v>
      </c>
      <c r="C345" s="161">
        <v>-4003646.18</v>
      </c>
      <c r="D345" s="161">
        <v>3392666.97</v>
      </c>
      <c r="E345" s="162">
        <v>3958009.29</v>
      </c>
      <c r="F345" s="161">
        <v>-565342.31999999995</v>
      </c>
      <c r="G345" s="161">
        <v>-4568988.5</v>
      </c>
    </row>
    <row r="346" spans="1:7" customFormat="1" ht="15" customHeight="1">
      <c r="A346" s="179">
        <v>4</v>
      </c>
      <c r="B346" s="178" t="s">
        <v>264</v>
      </c>
      <c r="C346" s="161">
        <v>125250727.65000001</v>
      </c>
      <c r="D346" s="161">
        <v>39034395.219999999</v>
      </c>
      <c r="E346" s="162">
        <v>23841485.350000001</v>
      </c>
      <c r="F346" s="161">
        <v>15192909.869999999</v>
      </c>
      <c r="G346" s="161">
        <v>140443637.52000001</v>
      </c>
    </row>
    <row r="347" spans="1:7" customFormat="1" ht="15" customHeight="1">
      <c r="A347" s="179">
        <v>41</v>
      </c>
      <c r="B347" s="178" t="s">
        <v>265</v>
      </c>
      <c r="C347" s="161">
        <v>54642459.039999999</v>
      </c>
      <c r="D347" s="161">
        <v>16919725.789999999</v>
      </c>
      <c r="E347" s="162">
        <v>8711806.8100000005</v>
      </c>
      <c r="F347" s="161">
        <v>8207918.9800000004</v>
      </c>
      <c r="G347" s="161">
        <v>62850378.020000003</v>
      </c>
    </row>
    <row r="348" spans="1:7" customFormat="1" ht="15" customHeight="1">
      <c r="A348" s="179">
        <v>411</v>
      </c>
      <c r="B348" s="178" t="s">
        <v>266</v>
      </c>
      <c r="C348" s="161">
        <v>54580455.719999999</v>
      </c>
      <c r="D348" s="161">
        <v>9229175.9700000007</v>
      </c>
      <c r="E348" s="162">
        <v>1299208.08</v>
      </c>
      <c r="F348" s="161">
        <v>7929967.8899999997</v>
      </c>
      <c r="G348" s="161">
        <v>62510423.609999999</v>
      </c>
    </row>
    <row r="349" spans="1:7" customFormat="1" ht="15" customHeight="1">
      <c r="A349" s="179">
        <v>4111</v>
      </c>
      <c r="B349" s="178" t="s">
        <v>267</v>
      </c>
      <c r="C349" s="161">
        <v>54580455.719999999</v>
      </c>
      <c r="D349" s="161">
        <v>9229175.9700000007</v>
      </c>
      <c r="E349" s="162">
        <v>1299208.08</v>
      </c>
      <c r="F349" s="161">
        <v>7929967.8899999997</v>
      </c>
      <c r="G349" s="161">
        <v>62510423.609999999</v>
      </c>
    </row>
    <row r="350" spans="1:7" customFormat="1" ht="15" customHeight="1">
      <c r="A350" s="179">
        <v>41112</v>
      </c>
      <c r="B350" s="178" t="s">
        <v>268</v>
      </c>
      <c r="C350" s="161">
        <v>54580455.719999999</v>
      </c>
      <c r="D350" s="161">
        <v>9229175.9700000007</v>
      </c>
      <c r="E350" s="162">
        <v>1299208.08</v>
      </c>
      <c r="F350" s="161">
        <v>7929967.8899999997</v>
      </c>
      <c r="G350" s="161">
        <v>62510423.609999999</v>
      </c>
    </row>
    <row r="351" spans="1:7" customFormat="1" ht="15" customHeight="1">
      <c r="A351" s="179">
        <v>411121</v>
      </c>
      <c r="B351" s="178" t="s">
        <v>269</v>
      </c>
      <c r="C351" s="161">
        <v>52531057.670000002</v>
      </c>
      <c r="D351" s="161">
        <v>8876084.1699999999</v>
      </c>
      <c r="E351" s="162">
        <v>1230001.3</v>
      </c>
      <c r="F351" s="161">
        <v>7646082.8700000001</v>
      </c>
      <c r="G351" s="161">
        <v>60177140.539999999</v>
      </c>
    </row>
    <row r="352" spans="1:7" customFormat="1" ht="15" customHeight="1">
      <c r="A352" s="179">
        <v>41112102</v>
      </c>
      <c r="B352" s="178" t="s">
        <v>270</v>
      </c>
      <c r="C352" s="161">
        <v>4424740.8600000003</v>
      </c>
      <c r="D352" s="161">
        <v>853437.16</v>
      </c>
      <c r="E352" s="162">
        <v>68162.55</v>
      </c>
      <c r="F352" s="161">
        <v>785274.61</v>
      </c>
      <c r="G352" s="161">
        <v>5210015.47</v>
      </c>
    </row>
    <row r="353" spans="1:7" customFormat="1" ht="15" customHeight="1">
      <c r="A353" s="179">
        <v>411121021</v>
      </c>
      <c r="B353" s="178" t="s">
        <v>271</v>
      </c>
      <c r="C353" s="161">
        <v>4742831.8099999996</v>
      </c>
      <c r="D353" s="161">
        <v>853437.16</v>
      </c>
      <c r="E353" s="162">
        <v>13059.99</v>
      </c>
      <c r="F353" s="161">
        <v>840377.17</v>
      </c>
      <c r="G353" s="161">
        <v>5583208.9800000004</v>
      </c>
    </row>
    <row r="354" spans="1:7" customFormat="1" ht="15" customHeight="1">
      <c r="A354" s="179">
        <v>411121021000002</v>
      </c>
      <c r="B354" s="178" t="s">
        <v>272</v>
      </c>
      <c r="C354" s="161">
        <v>4736766.49</v>
      </c>
      <c r="D354" s="161">
        <v>852507.66</v>
      </c>
      <c r="E354" s="162">
        <v>13059.99</v>
      </c>
      <c r="F354" s="161">
        <v>839447.67</v>
      </c>
      <c r="G354" s="161">
        <v>5576214.1600000001</v>
      </c>
    </row>
    <row r="355" spans="1:7" customFormat="1" ht="15" customHeight="1">
      <c r="A355" s="179">
        <v>411121021000003</v>
      </c>
      <c r="B355" s="178" t="s">
        <v>527</v>
      </c>
      <c r="C355" s="161">
        <v>6065.32</v>
      </c>
      <c r="D355" s="161">
        <v>929.5</v>
      </c>
      <c r="E355" s="162">
        <v>0</v>
      </c>
      <c r="F355" s="161">
        <v>929.5</v>
      </c>
      <c r="G355" s="161">
        <v>6994.82</v>
      </c>
    </row>
    <row r="356" spans="1:7" customFormat="1" ht="15" customHeight="1">
      <c r="A356" s="179">
        <v>411121022</v>
      </c>
      <c r="B356" s="178" t="s">
        <v>273</v>
      </c>
      <c r="C356" s="161">
        <v>-308912.95</v>
      </c>
      <c r="D356" s="161">
        <v>0</v>
      </c>
      <c r="E356" s="162">
        <v>54867.69</v>
      </c>
      <c r="F356" s="161">
        <v>-54867.69</v>
      </c>
      <c r="G356" s="161">
        <v>-363780.64</v>
      </c>
    </row>
    <row r="357" spans="1:7" customFormat="1" ht="15" customHeight="1">
      <c r="A357" s="179">
        <v>411121022000002</v>
      </c>
      <c r="B357" s="178" t="s">
        <v>274</v>
      </c>
      <c r="C357" s="161">
        <v>-308708.55</v>
      </c>
      <c r="D357" s="161">
        <v>0</v>
      </c>
      <c r="E357" s="162">
        <v>54867.69</v>
      </c>
      <c r="F357" s="161">
        <v>-54867.69</v>
      </c>
      <c r="G357" s="161">
        <v>-363576.24</v>
      </c>
    </row>
    <row r="358" spans="1:7" customFormat="1" ht="15" customHeight="1">
      <c r="A358" s="179">
        <v>411121022000003</v>
      </c>
      <c r="B358" s="178" t="s">
        <v>282</v>
      </c>
      <c r="C358" s="161">
        <v>-204.4</v>
      </c>
      <c r="D358" s="161">
        <v>0</v>
      </c>
      <c r="E358" s="162">
        <v>0</v>
      </c>
      <c r="F358" s="161">
        <v>0</v>
      </c>
      <c r="G358" s="161">
        <v>-204.4</v>
      </c>
    </row>
    <row r="359" spans="1:7" customFormat="1" ht="15" customHeight="1">
      <c r="A359" s="179">
        <v>411121023</v>
      </c>
      <c r="B359" s="178" t="s">
        <v>275</v>
      </c>
      <c r="C359" s="161">
        <v>-9178</v>
      </c>
      <c r="D359" s="161">
        <v>0</v>
      </c>
      <c r="E359" s="162">
        <v>234.87</v>
      </c>
      <c r="F359" s="161">
        <v>-234.87</v>
      </c>
      <c r="G359" s="161">
        <v>-9412.8700000000008</v>
      </c>
    </row>
    <row r="360" spans="1:7" customFormat="1" ht="15" customHeight="1">
      <c r="A360" s="179">
        <v>411121023000001</v>
      </c>
      <c r="B360" s="178" t="s">
        <v>276</v>
      </c>
      <c r="C360" s="161">
        <v>-9178</v>
      </c>
      <c r="D360" s="161">
        <v>0</v>
      </c>
      <c r="E360" s="162">
        <v>234.87</v>
      </c>
      <c r="F360" s="161">
        <v>-234.87</v>
      </c>
      <c r="G360" s="161">
        <v>-9412.8700000000008</v>
      </c>
    </row>
    <row r="361" spans="1:7" customFormat="1" ht="15" customHeight="1">
      <c r="A361" s="179">
        <v>41112104</v>
      </c>
      <c r="B361" s="178" t="s">
        <v>277</v>
      </c>
      <c r="C361" s="161">
        <v>-568051.56000000006</v>
      </c>
      <c r="D361" s="161">
        <v>23223.1</v>
      </c>
      <c r="E361" s="162">
        <v>101157.8</v>
      </c>
      <c r="F361" s="161">
        <v>-77934.7</v>
      </c>
      <c r="G361" s="161">
        <v>-645986.26</v>
      </c>
    </row>
    <row r="362" spans="1:7" customFormat="1" ht="15" customHeight="1">
      <c r="A362" s="179">
        <v>411121041</v>
      </c>
      <c r="B362" s="178" t="s">
        <v>278</v>
      </c>
      <c r="C362" s="161">
        <v>-90695.87</v>
      </c>
      <c r="D362" s="161">
        <v>23223.1</v>
      </c>
      <c r="E362" s="162">
        <v>31231.71</v>
      </c>
      <c r="F362" s="161">
        <v>-8008.61</v>
      </c>
      <c r="G362" s="161">
        <v>-98704.48</v>
      </c>
    </row>
    <row r="363" spans="1:7" customFormat="1" ht="15" customHeight="1">
      <c r="A363" s="179">
        <v>411121041000002</v>
      </c>
      <c r="B363" s="178" t="s">
        <v>279</v>
      </c>
      <c r="C363" s="161">
        <v>-39011.57</v>
      </c>
      <c r="D363" s="161">
        <v>23068.959999999999</v>
      </c>
      <c r="E363" s="162">
        <v>24779.4</v>
      </c>
      <c r="F363" s="161">
        <v>-1710.44</v>
      </c>
      <c r="G363" s="161">
        <v>-40722.01</v>
      </c>
    </row>
    <row r="364" spans="1:7" customFormat="1" ht="15" customHeight="1">
      <c r="A364" s="179">
        <v>411121041000003</v>
      </c>
      <c r="B364" s="178" t="s">
        <v>280</v>
      </c>
      <c r="C364" s="161">
        <v>-51684.3</v>
      </c>
      <c r="D364" s="161">
        <v>154.13999999999999</v>
      </c>
      <c r="E364" s="162">
        <v>6452.31</v>
      </c>
      <c r="F364" s="161">
        <v>-6298.17</v>
      </c>
      <c r="G364" s="161">
        <v>-57982.47</v>
      </c>
    </row>
    <row r="365" spans="1:7" customFormat="1" ht="15" customHeight="1">
      <c r="A365" s="179">
        <v>411121042</v>
      </c>
      <c r="B365" s="178" t="s">
        <v>281</v>
      </c>
      <c r="C365" s="161">
        <v>-477355.69</v>
      </c>
      <c r="D365" s="161">
        <v>0</v>
      </c>
      <c r="E365" s="162">
        <v>69926.09</v>
      </c>
      <c r="F365" s="161">
        <v>-69926.09</v>
      </c>
      <c r="G365" s="161">
        <v>-547281.78</v>
      </c>
    </row>
    <row r="366" spans="1:7" customFormat="1" ht="15" customHeight="1">
      <c r="A366" s="179">
        <v>411121042000002</v>
      </c>
      <c r="B366" s="178" t="s">
        <v>274</v>
      </c>
      <c r="C366" s="161">
        <v>-476378.1</v>
      </c>
      <c r="D366" s="161">
        <v>0</v>
      </c>
      <c r="E366" s="162">
        <v>69893.69</v>
      </c>
      <c r="F366" s="161">
        <v>-69893.69</v>
      </c>
      <c r="G366" s="161">
        <v>-546271.79</v>
      </c>
    </row>
    <row r="367" spans="1:7" customFormat="1" ht="15" customHeight="1">
      <c r="A367" s="179">
        <v>411121042000003</v>
      </c>
      <c r="B367" s="178" t="s">
        <v>282</v>
      </c>
      <c r="C367" s="161">
        <v>-977.59</v>
      </c>
      <c r="D367" s="161">
        <v>0</v>
      </c>
      <c r="E367" s="162">
        <v>32.4</v>
      </c>
      <c r="F367" s="161">
        <v>-32.4</v>
      </c>
      <c r="G367" s="161">
        <v>-1009.99</v>
      </c>
    </row>
    <row r="368" spans="1:7" customFormat="1" ht="15" customHeight="1">
      <c r="A368" s="179">
        <v>41112106</v>
      </c>
      <c r="B368" s="178" t="s">
        <v>242</v>
      </c>
      <c r="C368" s="161">
        <v>45398647.649999999</v>
      </c>
      <c r="D368" s="161">
        <v>7507662.5700000003</v>
      </c>
      <c r="E368" s="162">
        <v>1033785.55</v>
      </c>
      <c r="F368" s="161">
        <v>6473877.0199999996</v>
      </c>
      <c r="G368" s="161">
        <v>51872524.670000002</v>
      </c>
    </row>
    <row r="369" spans="1:7" customFormat="1" ht="15" customHeight="1">
      <c r="A369" s="179">
        <v>411121061</v>
      </c>
      <c r="B369" s="178" t="s">
        <v>278</v>
      </c>
      <c r="C369" s="161">
        <v>48373324.689999998</v>
      </c>
      <c r="D369" s="161">
        <v>7481440.7699999996</v>
      </c>
      <c r="E369" s="162">
        <v>615156.09</v>
      </c>
      <c r="F369" s="161">
        <v>6866284.6799999997</v>
      </c>
      <c r="G369" s="161">
        <v>55239609.369999997</v>
      </c>
    </row>
    <row r="370" spans="1:7" customFormat="1" ht="15" customHeight="1">
      <c r="A370" s="179">
        <v>411121061000002</v>
      </c>
      <c r="B370" s="178" t="s">
        <v>283</v>
      </c>
      <c r="C370" s="161">
        <v>47705425.450000003</v>
      </c>
      <c r="D370" s="161">
        <v>7319230.2699999996</v>
      </c>
      <c r="E370" s="162">
        <v>573446.01</v>
      </c>
      <c r="F370" s="161">
        <v>6745784.2599999998</v>
      </c>
      <c r="G370" s="161">
        <v>54451209.710000001</v>
      </c>
    </row>
    <row r="371" spans="1:7" customFormat="1" ht="15" customHeight="1">
      <c r="A371" s="179">
        <v>411121061000003</v>
      </c>
      <c r="B371" s="178" t="s">
        <v>284</v>
      </c>
      <c r="C371" s="161">
        <v>667899.24</v>
      </c>
      <c r="D371" s="161">
        <v>162210.5</v>
      </c>
      <c r="E371" s="162">
        <v>41710.080000000002</v>
      </c>
      <c r="F371" s="161">
        <v>120500.42</v>
      </c>
      <c r="G371" s="161">
        <v>788399.66</v>
      </c>
    </row>
    <row r="372" spans="1:7" customFormat="1" ht="15" customHeight="1">
      <c r="A372" s="179">
        <v>411121062</v>
      </c>
      <c r="B372" s="178" t="s">
        <v>281</v>
      </c>
      <c r="C372" s="161">
        <v>-2313009.34</v>
      </c>
      <c r="D372" s="161">
        <v>26221.8</v>
      </c>
      <c r="E372" s="162">
        <v>342172.86</v>
      </c>
      <c r="F372" s="161">
        <v>-315951.06</v>
      </c>
      <c r="G372" s="161">
        <v>-2628960.4</v>
      </c>
    </row>
    <row r="373" spans="1:7" customFormat="1" ht="15" customHeight="1">
      <c r="A373" s="179">
        <v>411121062000002</v>
      </c>
      <c r="B373" s="178" t="s">
        <v>285</v>
      </c>
      <c r="C373" s="161">
        <v>-2302790.2799999998</v>
      </c>
      <c r="D373" s="161">
        <v>26221.8</v>
      </c>
      <c r="E373" s="162">
        <v>339997.08</v>
      </c>
      <c r="F373" s="161">
        <v>-313775.28000000003</v>
      </c>
      <c r="G373" s="161">
        <v>-2616565.56</v>
      </c>
    </row>
    <row r="374" spans="1:7" customFormat="1" ht="15" customHeight="1">
      <c r="A374" s="179">
        <v>411121062000003</v>
      </c>
      <c r="B374" s="178" t="s">
        <v>286</v>
      </c>
      <c r="C374" s="161">
        <v>-10219.06</v>
      </c>
      <c r="D374" s="161">
        <v>0</v>
      </c>
      <c r="E374" s="162">
        <v>2175.7800000000002</v>
      </c>
      <c r="F374" s="161">
        <v>-2175.7800000000002</v>
      </c>
      <c r="G374" s="161">
        <v>-12394.84</v>
      </c>
    </row>
    <row r="375" spans="1:7" customFormat="1" ht="15" customHeight="1">
      <c r="A375" s="179">
        <v>411121063</v>
      </c>
      <c r="B375" s="178" t="s">
        <v>287</v>
      </c>
      <c r="C375" s="161">
        <v>-661667.69999999995</v>
      </c>
      <c r="D375" s="161">
        <v>0</v>
      </c>
      <c r="E375" s="162">
        <v>76456.600000000006</v>
      </c>
      <c r="F375" s="161">
        <v>-76456.600000000006</v>
      </c>
      <c r="G375" s="161">
        <v>-738124.3</v>
      </c>
    </row>
    <row r="376" spans="1:7" customFormat="1" ht="15" customHeight="1">
      <c r="A376" s="179">
        <v>411121063000001</v>
      </c>
      <c r="B376" s="178" t="s">
        <v>287</v>
      </c>
      <c r="C376" s="161">
        <v>-661667.69999999995</v>
      </c>
      <c r="D376" s="161">
        <v>0</v>
      </c>
      <c r="E376" s="162">
        <v>76456.600000000006</v>
      </c>
      <c r="F376" s="161">
        <v>-76456.600000000006</v>
      </c>
      <c r="G376" s="161">
        <v>-738124.3</v>
      </c>
    </row>
    <row r="377" spans="1:7" customFormat="1" ht="15" customHeight="1">
      <c r="A377" s="179">
        <v>41112108</v>
      </c>
      <c r="B377" s="178" t="s">
        <v>525</v>
      </c>
      <c r="C377" s="161">
        <v>2132811.1</v>
      </c>
      <c r="D377" s="161">
        <v>351043.41</v>
      </c>
      <c r="E377" s="162">
        <v>26221.8</v>
      </c>
      <c r="F377" s="161">
        <v>324821.61</v>
      </c>
      <c r="G377" s="161">
        <v>2457632.71</v>
      </c>
    </row>
    <row r="378" spans="1:7" customFormat="1" ht="15" customHeight="1">
      <c r="A378" s="179">
        <v>411121081</v>
      </c>
      <c r="B378" s="178" t="s">
        <v>615</v>
      </c>
      <c r="C378" s="161">
        <v>2325712.75</v>
      </c>
      <c r="D378" s="161">
        <v>351043.41</v>
      </c>
      <c r="E378" s="162">
        <v>0</v>
      </c>
      <c r="F378" s="161">
        <v>351043.41</v>
      </c>
      <c r="G378" s="161">
        <v>2676756.16</v>
      </c>
    </row>
    <row r="379" spans="1:7" customFormat="1" ht="15" customHeight="1">
      <c r="A379" s="179">
        <v>411121081000001</v>
      </c>
      <c r="B379" s="178" t="s">
        <v>616</v>
      </c>
      <c r="C379" s="161">
        <v>2325712.75</v>
      </c>
      <c r="D379" s="161">
        <v>351043.41</v>
      </c>
      <c r="E379" s="162">
        <v>0</v>
      </c>
      <c r="F379" s="161">
        <v>351043.41</v>
      </c>
      <c r="G379" s="161">
        <v>2676756.16</v>
      </c>
    </row>
    <row r="380" spans="1:7" customFormat="1" ht="15" customHeight="1">
      <c r="A380" s="179">
        <v>411121082</v>
      </c>
      <c r="B380" s="178" t="s">
        <v>617</v>
      </c>
      <c r="C380" s="161">
        <v>-192901.65</v>
      </c>
      <c r="D380" s="161">
        <v>0</v>
      </c>
      <c r="E380" s="162">
        <v>26221.8</v>
      </c>
      <c r="F380" s="161">
        <v>-26221.8</v>
      </c>
      <c r="G380" s="161">
        <v>-219123.45</v>
      </c>
    </row>
    <row r="381" spans="1:7" customFormat="1" ht="15" customHeight="1">
      <c r="A381" s="179">
        <v>411121082000001</v>
      </c>
      <c r="B381" s="178" t="s">
        <v>618</v>
      </c>
      <c r="C381" s="161">
        <v>-192901.65</v>
      </c>
      <c r="D381" s="161">
        <v>0</v>
      </c>
      <c r="E381" s="162">
        <v>26221.8</v>
      </c>
      <c r="F381" s="161">
        <v>-26221.8</v>
      </c>
      <c r="G381" s="161">
        <v>-219123.45</v>
      </c>
    </row>
    <row r="382" spans="1:7" customFormat="1" ht="15" customHeight="1">
      <c r="A382" s="179">
        <v>41112109</v>
      </c>
      <c r="B382" s="178" t="s">
        <v>288</v>
      </c>
      <c r="C382" s="161">
        <v>1142909.6200000001</v>
      </c>
      <c r="D382" s="161">
        <v>140717.93</v>
      </c>
      <c r="E382" s="162">
        <v>673.6</v>
      </c>
      <c r="F382" s="161">
        <v>140044.32999999999</v>
      </c>
      <c r="G382" s="161">
        <v>1282953.95</v>
      </c>
    </row>
    <row r="383" spans="1:7" customFormat="1" ht="15" customHeight="1">
      <c r="A383" s="179">
        <v>411121099</v>
      </c>
      <c r="B383" s="178" t="s">
        <v>288</v>
      </c>
      <c r="C383" s="161">
        <v>1142909.6200000001</v>
      </c>
      <c r="D383" s="161">
        <v>140717.93</v>
      </c>
      <c r="E383" s="162">
        <v>673.6</v>
      </c>
      <c r="F383" s="161">
        <v>140044.32999999999</v>
      </c>
      <c r="G383" s="161">
        <v>1282953.95</v>
      </c>
    </row>
    <row r="384" spans="1:7" customFormat="1" ht="15" customHeight="1">
      <c r="A384" s="179">
        <v>411121099000001</v>
      </c>
      <c r="B384" s="178" t="s">
        <v>289</v>
      </c>
      <c r="C384" s="161">
        <v>1142909.6200000001</v>
      </c>
      <c r="D384" s="161">
        <v>140717.93</v>
      </c>
      <c r="E384" s="162">
        <v>673.6</v>
      </c>
      <c r="F384" s="161">
        <v>140044.32999999999</v>
      </c>
      <c r="G384" s="161">
        <v>1282953.95</v>
      </c>
    </row>
    <row r="385" spans="1:7" customFormat="1" ht="15" customHeight="1">
      <c r="A385" s="179">
        <v>411122</v>
      </c>
      <c r="B385" s="178" t="s">
        <v>290</v>
      </c>
      <c r="C385" s="161">
        <v>2049398.05</v>
      </c>
      <c r="D385" s="161">
        <v>353091.8</v>
      </c>
      <c r="E385" s="162">
        <v>69206.78</v>
      </c>
      <c r="F385" s="161">
        <v>283885.02</v>
      </c>
      <c r="G385" s="161">
        <v>2333283.0699999998</v>
      </c>
    </row>
    <row r="386" spans="1:7" customFormat="1" ht="15" customHeight="1">
      <c r="A386" s="179">
        <v>41112206</v>
      </c>
      <c r="B386" s="178" t="s">
        <v>242</v>
      </c>
      <c r="C386" s="161">
        <v>2049398.05</v>
      </c>
      <c r="D386" s="161">
        <v>353091.8</v>
      </c>
      <c r="E386" s="162">
        <v>69206.78</v>
      </c>
      <c r="F386" s="161">
        <v>283885.02</v>
      </c>
      <c r="G386" s="161">
        <v>2333283.0699999998</v>
      </c>
    </row>
    <row r="387" spans="1:7" customFormat="1" ht="15" customHeight="1">
      <c r="A387" s="179">
        <v>411122061</v>
      </c>
      <c r="B387" s="178" t="s">
        <v>278</v>
      </c>
      <c r="C387" s="161">
        <v>2149893.2599999998</v>
      </c>
      <c r="D387" s="161">
        <v>353091.8</v>
      </c>
      <c r="E387" s="162">
        <v>57763.97</v>
      </c>
      <c r="F387" s="161">
        <v>295327.83</v>
      </c>
      <c r="G387" s="161">
        <v>2445221.09</v>
      </c>
    </row>
    <row r="388" spans="1:7" customFormat="1" ht="15" customHeight="1">
      <c r="A388" s="179">
        <v>411122061000002</v>
      </c>
      <c r="B388" s="178" t="s">
        <v>283</v>
      </c>
      <c r="C388" s="161">
        <v>1764014.51</v>
      </c>
      <c r="D388" s="161">
        <v>260613.65</v>
      </c>
      <c r="E388" s="162">
        <v>9267.2000000000007</v>
      </c>
      <c r="F388" s="161">
        <v>251346.45</v>
      </c>
      <c r="G388" s="161">
        <v>2015360.96</v>
      </c>
    </row>
    <row r="389" spans="1:7" customFormat="1" ht="15" customHeight="1">
      <c r="A389" s="179">
        <v>411122061000003</v>
      </c>
      <c r="B389" s="178" t="s">
        <v>284</v>
      </c>
      <c r="C389" s="161">
        <v>385878.75</v>
      </c>
      <c r="D389" s="161">
        <v>92478.15</v>
      </c>
      <c r="E389" s="162">
        <v>48496.77</v>
      </c>
      <c r="F389" s="161">
        <v>43981.38</v>
      </c>
      <c r="G389" s="161">
        <v>429860.13</v>
      </c>
    </row>
    <row r="390" spans="1:7" customFormat="1" ht="15" customHeight="1">
      <c r="A390" s="179">
        <v>411122062</v>
      </c>
      <c r="B390" s="178" t="s">
        <v>281</v>
      </c>
      <c r="C390" s="161">
        <v>-100495.21</v>
      </c>
      <c r="D390" s="161">
        <v>0</v>
      </c>
      <c r="E390" s="162">
        <v>11442.81</v>
      </c>
      <c r="F390" s="161">
        <v>-11442.81</v>
      </c>
      <c r="G390" s="161">
        <v>-111938.02</v>
      </c>
    </row>
    <row r="391" spans="1:7" customFormat="1" ht="15" customHeight="1">
      <c r="A391" s="179">
        <v>411122062000002</v>
      </c>
      <c r="B391" s="178" t="s">
        <v>285</v>
      </c>
      <c r="C391" s="161">
        <v>-86762.58</v>
      </c>
      <c r="D391" s="161">
        <v>0</v>
      </c>
      <c r="E391" s="162">
        <v>9856.17</v>
      </c>
      <c r="F391" s="161">
        <v>-9856.17</v>
      </c>
      <c r="G391" s="161">
        <v>-96618.75</v>
      </c>
    </row>
    <row r="392" spans="1:7" customFormat="1" ht="15" customHeight="1">
      <c r="A392" s="179">
        <v>411122062000003</v>
      </c>
      <c r="B392" s="178" t="s">
        <v>286</v>
      </c>
      <c r="C392" s="161">
        <v>-13732.63</v>
      </c>
      <c r="D392" s="161">
        <v>0</v>
      </c>
      <c r="E392" s="162">
        <v>1586.64</v>
      </c>
      <c r="F392" s="161">
        <v>-1586.64</v>
      </c>
      <c r="G392" s="161">
        <v>-15319.27</v>
      </c>
    </row>
    <row r="393" spans="1:7" customFormat="1" ht="15" customHeight="1">
      <c r="A393" s="179">
        <v>414</v>
      </c>
      <c r="B393" s="178" t="s">
        <v>291</v>
      </c>
      <c r="C393" s="161">
        <v>62003.32</v>
      </c>
      <c r="D393" s="161">
        <v>7690549.8200000003</v>
      </c>
      <c r="E393" s="162">
        <v>7412598.7300000004</v>
      </c>
      <c r="F393" s="161">
        <v>277951.09000000003</v>
      </c>
      <c r="G393" s="161">
        <v>339954.41</v>
      </c>
    </row>
    <row r="394" spans="1:7" customFormat="1" ht="15" customHeight="1">
      <c r="A394" s="179">
        <v>414129</v>
      </c>
      <c r="B394" s="178" t="s">
        <v>291</v>
      </c>
      <c r="C394" s="161">
        <v>62003.32</v>
      </c>
      <c r="D394" s="161">
        <v>7690549.8200000003</v>
      </c>
      <c r="E394" s="162">
        <v>7412598.7300000004</v>
      </c>
      <c r="F394" s="161">
        <v>277951.09000000003</v>
      </c>
      <c r="G394" s="161">
        <v>339954.41</v>
      </c>
    </row>
    <row r="395" spans="1:7" customFormat="1" ht="15" customHeight="1">
      <c r="A395" s="179">
        <v>41412901</v>
      </c>
      <c r="B395" s="178" t="s">
        <v>291</v>
      </c>
      <c r="C395" s="161">
        <v>62003.32</v>
      </c>
      <c r="D395" s="161">
        <v>7690549.8200000003</v>
      </c>
      <c r="E395" s="162">
        <v>7412598.7300000004</v>
      </c>
      <c r="F395" s="161">
        <v>277951.09000000003</v>
      </c>
      <c r="G395" s="161">
        <v>339954.41</v>
      </c>
    </row>
    <row r="396" spans="1:7" customFormat="1" ht="15" customHeight="1">
      <c r="A396" s="179">
        <v>414129011</v>
      </c>
      <c r="B396" s="178" t="s">
        <v>292</v>
      </c>
      <c r="C396" s="161">
        <v>62003.32</v>
      </c>
      <c r="D396" s="161">
        <v>7690549.8200000003</v>
      </c>
      <c r="E396" s="162">
        <v>7412598.7300000004</v>
      </c>
      <c r="F396" s="161">
        <v>277951.09000000003</v>
      </c>
      <c r="G396" s="161">
        <v>339954.41</v>
      </c>
    </row>
    <row r="397" spans="1:7" customFormat="1" ht="15" customHeight="1">
      <c r="A397" s="179">
        <v>414129011000001</v>
      </c>
      <c r="B397" s="178" t="s">
        <v>293</v>
      </c>
      <c r="C397" s="161">
        <v>62003.32</v>
      </c>
      <c r="D397" s="161">
        <v>7690549.8200000003</v>
      </c>
      <c r="E397" s="162">
        <v>7412598.7300000004</v>
      </c>
      <c r="F397" s="161">
        <v>277951.09000000003</v>
      </c>
      <c r="G397" s="161">
        <v>339954.41</v>
      </c>
    </row>
    <row r="398" spans="1:7" customFormat="1" ht="15" customHeight="1">
      <c r="A398" s="179">
        <v>43</v>
      </c>
      <c r="B398" s="178" t="s">
        <v>294</v>
      </c>
      <c r="C398" s="161">
        <v>16799800.609999999</v>
      </c>
      <c r="D398" s="161">
        <v>3200380.37</v>
      </c>
      <c r="E398" s="162">
        <v>666631.44999999995</v>
      </c>
      <c r="F398" s="161">
        <v>2533748.92</v>
      </c>
      <c r="G398" s="161">
        <v>19333549.530000001</v>
      </c>
    </row>
    <row r="399" spans="1:7" customFormat="1" ht="15" customHeight="1">
      <c r="A399" s="179">
        <v>431</v>
      </c>
      <c r="B399" s="178" t="s">
        <v>295</v>
      </c>
      <c r="C399" s="161">
        <v>16799800.609999999</v>
      </c>
      <c r="D399" s="161">
        <v>3200380.37</v>
      </c>
      <c r="E399" s="162">
        <v>666631.44999999995</v>
      </c>
      <c r="F399" s="161">
        <v>2533748.92</v>
      </c>
      <c r="G399" s="161">
        <v>19333549.530000001</v>
      </c>
    </row>
    <row r="400" spans="1:7" customFormat="1" ht="15" customHeight="1">
      <c r="A400" s="179">
        <v>4311</v>
      </c>
      <c r="B400" s="178" t="s">
        <v>296</v>
      </c>
      <c r="C400" s="161">
        <v>16788750.719999999</v>
      </c>
      <c r="D400" s="161">
        <v>3074330.93</v>
      </c>
      <c r="E400" s="162">
        <v>666631.44999999995</v>
      </c>
      <c r="F400" s="161">
        <v>2407699.48</v>
      </c>
      <c r="G400" s="161">
        <v>19196450.199999999</v>
      </c>
    </row>
    <row r="401" spans="1:7" customFormat="1" ht="15" customHeight="1">
      <c r="A401" s="179">
        <v>43112</v>
      </c>
      <c r="B401" s="178" t="s">
        <v>297</v>
      </c>
      <c r="C401" s="161">
        <v>16788750.719999999</v>
      </c>
      <c r="D401" s="161">
        <v>3074330.93</v>
      </c>
      <c r="E401" s="162">
        <v>666631.44999999995</v>
      </c>
      <c r="F401" s="161">
        <v>2407699.48</v>
      </c>
      <c r="G401" s="161">
        <v>19196450.199999999</v>
      </c>
    </row>
    <row r="402" spans="1:7" customFormat="1" ht="15" customHeight="1">
      <c r="A402" s="179">
        <v>431121</v>
      </c>
      <c r="B402" s="178" t="s">
        <v>63</v>
      </c>
      <c r="C402" s="161">
        <v>16788750.719999999</v>
      </c>
      <c r="D402" s="161">
        <v>3074330.93</v>
      </c>
      <c r="E402" s="162">
        <v>666631.44999999995</v>
      </c>
      <c r="F402" s="161">
        <v>2407699.48</v>
      </c>
      <c r="G402" s="161">
        <v>19196450.199999999</v>
      </c>
    </row>
    <row r="403" spans="1:7" customFormat="1" ht="15" customHeight="1">
      <c r="A403" s="179">
        <v>431121012</v>
      </c>
      <c r="B403" s="178" t="s">
        <v>298</v>
      </c>
      <c r="C403" s="161">
        <v>16770918</v>
      </c>
      <c r="D403" s="161">
        <v>3072522.66</v>
      </c>
      <c r="E403" s="162">
        <v>666602.77</v>
      </c>
      <c r="F403" s="161">
        <v>2405919.89</v>
      </c>
      <c r="G403" s="161">
        <v>19176837.890000001</v>
      </c>
    </row>
    <row r="404" spans="1:7" customFormat="1" ht="15" customHeight="1">
      <c r="A404" s="179">
        <v>431121012000001</v>
      </c>
      <c r="B404" s="178" t="s">
        <v>299</v>
      </c>
      <c r="C404" s="161">
        <v>16770918</v>
      </c>
      <c r="D404" s="161">
        <v>3072522.66</v>
      </c>
      <c r="E404" s="162">
        <v>666602.77</v>
      </c>
      <c r="F404" s="161">
        <v>2405919.89</v>
      </c>
      <c r="G404" s="161">
        <v>19176837.890000001</v>
      </c>
    </row>
    <row r="405" spans="1:7" customFormat="1" ht="15" customHeight="1">
      <c r="A405" s="179">
        <v>431121013</v>
      </c>
      <c r="B405" s="178" t="s">
        <v>300</v>
      </c>
      <c r="C405" s="161">
        <v>17832.72</v>
      </c>
      <c r="D405" s="161">
        <v>1808.27</v>
      </c>
      <c r="E405" s="162">
        <v>28.68</v>
      </c>
      <c r="F405" s="161">
        <v>1779.59</v>
      </c>
      <c r="G405" s="161">
        <v>19612.310000000001</v>
      </c>
    </row>
    <row r="406" spans="1:7" customFormat="1" ht="15" customHeight="1">
      <c r="A406" s="179">
        <v>431121013000001</v>
      </c>
      <c r="B406" s="178" t="s">
        <v>301</v>
      </c>
      <c r="C406" s="161">
        <v>17832.72</v>
      </c>
      <c r="D406" s="161">
        <v>1808.27</v>
      </c>
      <c r="E406" s="162">
        <v>28.68</v>
      </c>
      <c r="F406" s="161">
        <v>1779.59</v>
      </c>
      <c r="G406" s="161">
        <v>19612.310000000001</v>
      </c>
    </row>
    <row r="407" spans="1:7" customFormat="1" ht="15" customHeight="1">
      <c r="A407" s="179">
        <v>43132</v>
      </c>
      <c r="B407" s="178" t="s">
        <v>302</v>
      </c>
      <c r="C407" s="161">
        <v>11049.89</v>
      </c>
      <c r="D407" s="161">
        <v>126049.44</v>
      </c>
      <c r="E407" s="162">
        <v>0</v>
      </c>
      <c r="F407" s="161">
        <v>126049.44</v>
      </c>
      <c r="G407" s="161">
        <v>137099.32999999999</v>
      </c>
    </row>
    <row r="408" spans="1:7" customFormat="1" ht="15" customHeight="1">
      <c r="A408" s="179">
        <v>431321</v>
      </c>
      <c r="B408" s="178" t="s">
        <v>63</v>
      </c>
      <c r="C408" s="161">
        <v>11049.89</v>
      </c>
      <c r="D408" s="161">
        <v>126049.44</v>
      </c>
      <c r="E408" s="162">
        <v>0</v>
      </c>
      <c r="F408" s="161">
        <v>126049.44</v>
      </c>
      <c r="G408" s="161">
        <v>137099.32999999999</v>
      </c>
    </row>
    <row r="409" spans="1:7" customFormat="1" ht="15" customHeight="1">
      <c r="A409" s="179">
        <v>43132101</v>
      </c>
      <c r="B409" s="178" t="s">
        <v>63</v>
      </c>
      <c r="C409" s="161">
        <v>11049.89</v>
      </c>
      <c r="D409" s="161">
        <v>126049.44</v>
      </c>
      <c r="E409" s="162">
        <v>0</v>
      </c>
      <c r="F409" s="161">
        <v>126049.44</v>
      </c>
      <c r="G409" s="161">
        <v>137099.32999999999</v>
      </c>
    </row>
    <row r="410" spans="1:7" customFormat="1" ht="15" customHeight="1">
      <c r="A410" s="179">
        <v>431321011900001</v>
      </c>
      <c r="B410" s="178" t="s">
        <v>303</v>
      </c>
      <c r="C410" s="161">
        <v>11049.89</v>
      </c>
      <c r="D410" s="161">
        <v>126049.44</v>
      </c>
      <c r="E410" s="162">
        <v>0</v>
      </c>
      <c r="F410" s="161">
        <v>126049.44</v>
      </c>
      <c r="G410" s="161">
        <v>137099.32999999999</v>
      </c>
    </row>
    <row r="411" spans="1:7" customFormat="1" ht="15" customHeight="1">
      <c r="A411" s="179">
        <v>44</v>
      </c>
      <c r="B411" s="178" t="s">
        <v>304</v>
      </c>
      <c r="C411" s="161">
        <v>20193731.800000001</v>
      </c>
      <c r="D411" s="161">
        <v>14376346.800000001</v>
      </c>
      <c r="E411" s="162">
        <v>13524559.85</v>
      </c>
      <c r="F411" s="161">
        <v>851786.95</v>
      </c>
      <c r="G411" s="161">
        <v>21045518.75</v>
      </c>
    </row>
    <row r="412" spans="1:7" customFormat="1" ht="15" customHeight="1">
      <c r="A412" s="179">
        <v>441</v>
      </c>
      <c r="B412" s="178" t="s">
        <v>304</v>
      </c>
      <c r="C412" s="161">
        <v>20193731.800000001</v>
      </c>
      <c r="D412" s="161">
        <v>14376346.800000001</v>
      </c>
      <c r="E412" s="162">
        <v>13524559.85</v>
      </c>
      <c r="F412" s="161">
        <v>851786.95</v>
      </c>
      <c r="G412" s="161">
        <v>21045518.75</v>
      </c>
    </row>
    <row r="413" spans="1:7" customFormat="1" ht="15" customHeight="1">
      <c r="A413" s="179">
        <v>4413</v>
      </c>
      <c r="B413" s="178" t="s">
        <v>305</v>
      </c>
      <c r="C413" s="161">
        <v>15244884.310000001</v>
      </c>
      <c r="D413" s="161">
        <v>3347736.53</v>
      </c>
      <c r="E413" s="162">
        <v>1023420.3</v>
      </c>
      <c r="F413" s="161">
        <v>2324316.23</v>
      </c>
      <c r="G413" s="161">
        <v>17569200.539999999</v>
      </c>
    </row>
    <row r="414" spans="1:7" customFormat="1" ht="15" customHeight="1">
      <c r="A414" s="179">
        <v>44132</v>
      </c>
      <c r="B414" s="178" t="s">
        <v>306</v>
      </c>
      <c r="C414" s="161">
        <v>15244884.310000001</v>
      </c>
      <c r="D414" s="161">
        <v>3347736.53</v>
      </c>
      <c r="E414" s="162">
        <v>1023420.3</v>
      </c>
      <c r="F414" s="161">
        <v>2324316.23</v>
      </c>
      <c r="G414" s="161">
        <v>17569200.539999999</v>
      </c>
    </row>
    <row r="415" spans="1:7" customFormat="1" ht="15" customHeight="1">
      <c r="A415" s="179">
        <v>441329</v>
      </c>
      <c r="B415" s="178" t="s">
        <v>306</v>
      </c>
      <c r="C415" s="161">
        <v>15244884.310000001</v>
      </c>
      <c r="D415" s="161">
        <v>3347736.53</v>
      </c>
      <c r="E415" s="162">
        <v>1023420.3</v>
      </c>
      <c r="F415" s="161">
        <v>2324316.23</v>
      </c>
      <c r="G415" s="161">
        <v>17569200.539999999</v>
      </c>
    </row>
    <row r="416" spans="1:7" customFormat="1" ht="15" customHeight="1">
      <c r="A416" s="179">
        <v>44132901</v>
      </c>
      <c r="B416" s="178" t="s">
        <v>306</v>
      </c>
      <c r="C416" s="161">
        <v>15244884.310000001</v>
      </c>
      <c r="D416" s="161">
        <v>3347736.53</v>
      </c>
      <c r="E416" s="162">
        <v>1023420.3</v>
      </c>
      <c r="F416" s="161">
        <v>2324316.23</v>
      </c>
      <c r="G416" s="161">
        <v>17569200.539999999</v>
      </c>
    </row>
    <row r="417" spans="1:7" customFormat="1" ht="15" customHeight="1">
      <c r="A417" s="179">
        <v>441329014</v>
      </c>
      <c r="B417" s="178" t="s">
        <v>307</v>
      </c>
      <c r="C417" s="161">
        <v>1183793.8400000001</v>
      </c>
      <c r="D417" s="161">
        <v>72482.86</v>
      </c>
      <c r="E417" s="162">
        <v>0</v>
      </c>
      <c r="F417" s="161">
        <v>72482.86</v>
      </c>
      <c r="G417" s="161">
        <v>1256276.7</v>
      </c>
    </row>
    <row r="418" spans="1:7" customFormat="1" ht="15" customHeight="1">
      <c r="A418" s="179">
        <v>441329014000001</v>
      </c>
      <c r="B418" s="178" t="s">
        <v>626</v>
      </c>
      <c r="C418" s="161">
        <v>31000</v>
      </c>
      <c r="D418" s="161">
        <v>0</v>
      </c>
      <c r="E418" s="162">
        <v>0</v>
      </c>
      <c r="F418" s="161">
        <v>0</v>
      </c>
      <c r="G418" s="161">
        <v>31000</v>
      </c>
    </row>
    <row r="419" spans="1:7" customFormat="1" ht="15" customHeight="1">
      <c r="A419" s="179">
        <v>441329014000002</v>
      </c>
      <c r="B419" s="178" t="s">
        <v>308</v>
      </c>
      <c r="C419" s="161">
        <v>947492.06</v>
      </c>
      <c r="D419" s="161">
        <v>44580.160000000003</v>
      </c>
      <c r="E419" s="162">
        <v>0</v>
      </c>
      <c r="F419" s="161">
        <v>44580.160000000003</v>
      </c>
      <c r="G419" s="161">
        <v>992072.22</v>
      </c>
    </row>
    <row r="420" spans="1:7" customFormat="1" ht="15" customHeight="1">
      <c r="A420" s="179">
        <v>441329014000003</v>
      </c>
      <c r="B420" s="178" t="s">
        <v>309</v>
      </c>
      <c r="C420" s="161">
        <v>205301.78</v>
      </c>
      <c r="D420" s="161">
        <v>27902.7</v>
      </c>
      <c r="E420" s="162">
        <v>0</v>
      </c>
      <c r="F420" s="161">
        <v>27902.7</v>
      </c>
      <c r="G420" s="161">
        <v>233204.48000000001</v>
      </c>
    </row>
    <row r="421" spans="1:7" customFormat="1" ht="15" customHeight="1">
      <c r="A421" s="179">
        <v>441329017</v>
      </c>
      <c r="B421" s="178" t="s">
        <v>310</v>
      </c>
      <c r="C421" s="161">
        <v>7779821.9199999999</v>
      </c>
      <c r="D421" s="161">
        <v>2245439.66</v>
      </c>
      <c r="E421" s="162">
        <v>1021295.05</v>
      </c>
      <c r="F421" s="161">
        <v>1224144.6100000001</v>
      </c>
      <c r="G421" s="161">
        <v>9003966.5299999993</v>
      </c>
    </row>
    <row r="422" spans="1:7" customFormat="1" ht="15" customHeight="1">
      <c r="A422" s="179">
        <v>441329017000001</v>
      </c>
      <c r="B422" s="178" t="s">
        <v>311</v>
      </c>
      <c r="C422" s="161">
        <v>7683180.6299999999</v>
      </c>
      <c r="D422" s="161">
        <v>2230451.04</v>
      </c>
      <c r="E422" s="162">
        <v>1021295.05</v>
      </c>
      <c r="F422" s="161">
        <v>1209155.99</v>
      </c>
      <c r="G422" s="161">
        <v>8892336.6199999992</v>
      </c>
    </row>
    <row r="423" spans="1:7" customFormat="1" ht="15" customHeight="1">
      <c r="A423" s="179">
        <v>441329017000003</v>
      </c>
      <c r="B423" s="178" t="s">
        <v>312</v>
      </c>
      <c r="C423" s="161">
        <v>96641.29</v>
      </c>
      <c r="D423" s="161">
        <v>14988.62</v>
      </c>
      <c r="E423" s="162">
        <v>0</v>
      </c>
      <c r="F423" s="161">
        <v>14988.62</v>
      </c>
      <c r="G423" s="161">
        <v>111629.91</v>
      </c>
    </row>
    <row r="424" spans="1:7" customFormat="1" ht="15" customHeight="1">
      <c r="A424" s="179">
        <v>441329019</v>
      </c>
      <c r="B424" s="178" t="s">
        <v>313</v>
      </c>
      <c r="C424" s="161">
        <v>6281268.5499999998</v>
      </c>
      <c r="D424" s="161">
        <v>1029814.01</v>
      </c>
      <c r="E424" s="162">
        <v>2125.25</v>
      </c>
      <c r="F424" s="161">
        <v>1027688.76</v>
      </c>
      <c r="G424" s="161">
        <v>7308957.3099999996</v>
      </c>
    </row>
    <row r="425" spans="1:7" customFormat="1" ht="15" customHeight="1">
      <c r="A425" s="179">
        <v>441329019000001</v>
      </c>
      <c r="B425" s="178" t="s">
        <v>314</v>
      </c>
      <c r="C425" s="161">
        <v>94453.85</v>
      </c>
      <c r="D425" s="161">
        <v>7418.86</v>
      </c>
      <c r="E425" s="162">
        <v>2125.25</v>
      </c>
      <c r="F425" s="161">
        <v>5293.61</v>
      </c>
      <c r="G425" s="161">
        <v>99747.46</v>
      </c>
    </row>
    <row r="426" spans="1:7" customFormat="1" ht="15" customHeight="1">
      <c r="A426" s="179">
        <v>441329019000002</v>
      </c>
      <c r="B426" s="178" t="s">
        <v>304</v>
      </c>
      <c r="C426" s="161">
        <v>3341681.77</v>
      </c>
      <c r="D426" s="161">
        <v>495137.21</v>
      </c>
      <c r="E426" s="162">
        <v>0</v>
      </c>
      <c r="F426" s="161">
        <v>495137.21</v>
      </c>
      <c r="G426" s="161">
        <v>3836818.98</v>
      </c>
    </row>
    <row r="427" spans="1:7" customFormat="1" ht="15" customHeight="1">
      <c r="A427" s="179">
        <v>441329019000003</v>
      </c>
      <c r="B427" s="178" t="s">
        <v>315</v>
      </c>
      <c r="C427" s="161">
        <v>2845132.93</v>
      </c>
      <c r="D427" s="161">
        <v>527257.93999999994</v>
      </c>
      <c r="E427" s="162">
        <v>0</v>
      </c>
      <c r="F427" s="161">
        <v>527257.93999999994</v>
      </c>
      <c r="G427" s="161">
        <v>3372390.87</v>
      </c>
    </row>
    <row r="428" spans="1:7" customFormat="1" ht="15" customHeight="1">
      <c r="A428" s="179">
        <v>4419</v>
      </c>
      <c r="B428" s="178" t="s">
        <v>316</v>
      </c>
      <c r="C428" s="161">
        <v>4948847.49</v>
      </c>
      <c r="D428" s="161">
        <v>11028610.27</v>
      </c>
      <c r="E428" s="162">
        <v>12501139.550000001</v>
      </c>
      <c r="F428" s="161">
        <v>-1472529.28</v>
      </c>
      <c r="G428" s="161">
        <v>3476318.21</v>
      </c>
    </row>
    <row r="429" spans="1:7" customFormat="1" ht="15" customHeight="1">
      <c r="A429" s="179">
        <v>44192</v>
      </c>
      <c r="B429" s="178" t="s">
        <v>317</v>
      </c>
      <c r="C429" s="161">
        <v>4948847.49</v>
      </c>
      <c r="D429" s="161">
        <v>11028610.27</v>
      </c>
      <c r="E429" s="162">
        <v>12501139.550000001</v>
      </c>
      <c r="F429" s="161">
        <v>-1472529.28</v>
      </c>
      <c r="G429" s="161">
        <v>3476318.21</v>
      </c>
    </row>
    <row r="430" spans="1:7" customFormat="1" ht="15" customHeight="1">
      <c r="A430" s="179">
        <v>441929</v>
      </c>
      <c r="B430" s="178" t="s">
        <v>317</v>
      </c>
      <c r="C430" s="161">
        <v>4948847.49</v>
      </c>
      <c r="D430" s="161">
        <v>11028610.27</v>
      </c>
      <c r="E430" s="162">
        <v>12501139.550000001</v>
      </c>
      <c r="F430" s="161">
        <v>-1472529.28</v>
      </c>
      <c r="G430" s="161">
        <v>3476318.21</v>
      </c>
    </row>
    <row r="431" spans="1:7" customFormat="1" ht="15" customHeight="1">
      <c r="A431" s="179">
        <v>44192901</v>
      </c>
      <c r="B431" s="178" t="s">
        <v>318</v>
      </c>
      <c r="C431" s="161">
        <v>4948847.49</v>
      </c>
      <c r="D431" s="161">
        <v>11028610.27</v>
      </c>
      <c r="E431" s="162">
        <v>12501139.550000001</v>
      </c>
      <c r="F431" s="161">
        <v>-1472529.28</v>
      </c>
      <c r="G431" s="161">
        <v>3476318.21</v>
      </c>
    </row>
    <row r="432" spans="1:7" customFormat="1" ht="15" customHeight="1">
      <c r="A432" s="179">
        <v>441929011</v>
      </c>
      <c r="B432" s="178" t="s">
        <v>319</v>
      </c>
      <c r="C432" s="161">
        <v>89866011.530000001</v>
      </c>
      <c r="D432" s="161">
        <v>11028610.27</v>
      </c>
      <c r="E432" s="162">
        <v>532358.96</v>
      </c>
      <c r="F432" s="161">
        <v>10496251.310000001</v>
      </c>
      <c r="G432" s="161">
        <v>100362262.84</v>
      </c>
    </row>
    <row r="433" spans="1:7" customFormat="1" ht="15" customHeight="1">
      <c r="A433" s="179">
        <v>441929011000001</v>
      </c>
      <c r="B433" s="178" t="s">
        <v>319</v>
      </c>
      <c r="C433" s="161">
        <v>89866011.530000001</v>
      </c>
      <c r="D433" s="161">
        <v>11028610.27</v>
      </c>
      <c r="E433" s="162">
        <v>532358.96</v>
      </c>
      <c r="F433" s="161">
        <v>10496251.310000001</v>
      </c>
      <c r="G433" s="161">
        <v>100362262.84</v>
      </c>
    </row>
    <row r="434" spans="1:7" customFormat="1" ht="15" customHeight="1">
      <c r="A434" s="179">
        <v>441929019</v>
      </c>
      <c r="B434" s="178" t="s">
        <v>320</v>
      </c>
      <c r="C434" s="161">
        <v>-84917164.040000007</v>
      </c>
      <c r="D434" s="161">
        <v>0</v>
      </c>
      <c r="E434" s="162">
        <v>11968780.59</v>
      </c>
      <c r="F434" s="161">
        <v>-11968780.59</v>
      </c>
      <c r="G434" s="161">
        <v>-96885944.629999995</v>
      </c>
    </row>
    <row r="435" spans="1:7" customFormat="1" ht="15" customHeight="1">
      <c r="A435" s="179">
        <v>441929019000001</v>
      </c>
      <c r="B435" s="178" t="s">
        <v>320</v>
      </c>
      <c r="C435" s="161">
        <v>-84917164.040000007</v>
      </c>
      <c r="D435" s="161">
        <v>0</v>
      </c>
      <c r="E435" s="162">
        <v>11968780.59</v>
      </c>
      <c r="F435" s="161">
        <v>-11968780.59</v>
      </c>
      <c r="G435" s="161">
        <v>-96885944.629999995</v>
      </c>
    </row>
    <row r="436" spans="1:7" customFormat="1" ht="15" customHeight="1">
      <c r="A436" s="179">
        <v>45</v>
      </c>
      <c r="B436" s="178" t="s">
        <v>321</v>
      </c>
      <c r="C436" s="161">
        <v>43505.83</v>
      </c>
      <c r="D436" s="161">
        <v>6066.19</v>
      </c>
      <c r="E436" s="162">
        <v>0</v>
      </c>
      <c r="F436" s="161">
        <v>6066.19</v>
      </c>
      <c r="G436" s="161">
        <v>49572.02</v>
      </c>
    </row>
    <row r="437" spans="1:7" customFormat="1" ht="15" customHeight="1">
      <c r="A437" s="179">
        <v>452</v>
      </c>
      <c r="B437" s="178" t="s">
        <v>322</v>
      </c>
      <c r="C437" s="161">
        <v>467.85</v>
      </c>
      <c r="D437" s="161">
        <v>0</v>
      </c>
      <c r="E437" s="162">
        <v>0</v>
      </c>
      <c r="F437" s="161">
        <v>0</v>
      </c>
      <c r="G437" s="161">
        <v>467.85</v>
      </c>
    </row>
    <row r="438" spans="1:7" customFormat="1" ht="15" customHeight="1">
      <c r="A438" s="179">
        <v>4521</v>
      </c>
      <c r="B438" s="178" t="s">
        <v>322</v>
      </c>
      <c r="C438" s="161">
        <v>467.85</v>
      </c>
      <c r="D438" s="161">
        <v>0</v>
      </c>
      <c r="E438" s="162">
        <v>0</v>
      </c>
      <c r="F438" s="161">
        <v>0</v>
      </c>
      <c r="G438" s="161">
        <v>467.85</v>
      </c>
    </row>
    <row r="439" spans="1:7" customFormat="1" ht="15" customHeight="1">
      <c r="A439" s="179">
        <v>45212</v>
      </c>
      <c r="B439" s="178" t="s">
        <v>322</v>
      </c>
      <c r="C439" s="161">
        <v>467.85</v>
      </c>
      <c r="D439" s="161">
        <v>0</v>
      </c>
      <c r="E439" s="162">
        <v>0</v>
      </c>
      <c r="F439" s="161">
        <v>0</v>
      </c>
      <c r="G439" s="161">
        <v>467.85</v>
      </c>
    </row>
    <row r="440" spans="1:7" customFormat="1" ht="15" customHeight="1">
      <c r="A440" s="179">
        <v>452129</v>
      </c>
      <c r="B440" s="178" t="s">
        <v>322</v>
      </c>
      <c r="C440" s="161">
        <v>467.85</v>
      </c>
      <c r="D440" s="161">
        <v>0</v>
      </c>
      <c r="E440" s="162">
        <v>0</v>
      </c>
      <c r="F440" s="161">
        <v>0</v>
      </c>
      <c r="G440" s="161">
        <v>467.85</v>
      </c>
    </row>
    <row r="441" spans="1:7" customFormat="1" ht="15" customHeight="1">
      <c r="A441" s="179">
        <v>45212901</v>
      </c>
      <c r="B441" s="178" t="s">
        <v>322</v>
      </c>
      <c r="C441" s="161">
        <v>467.85</v>
      </c>
      <c r="D441" s="161">
        <v>0</v>
      </c>
      <c r="E441" s="162">
        <v>0</v>
      </c>
      <c r="F441" s="161">
        <v>0</v>
      </c>
      <c r="G441" s="161">
        <v>467.85</v>
      </c>
    </row>
    <row r="442" spans="1:7" customFormat="1" ht="15" customHeight="1">
      <c r="A442" s="179">
        <v>452129019</v>
      </c>
      <c r="B442" s="178" t="s">
        <v>323</v>
      </c>
      <c r="C442" s="161">
        <v>467.85</v>
      </c>
      <c r="D442" s="161">
        <v>0</v>
      </c>
      <c r="E442" s="162">
        <v>0</v>
      </c>
      <c r="F442" s="161">
        <v>0</v>
      </c>
      <c r="G442" s="161">
        <v>467.85</v>
      </c>
    </row>
    <row r="443" spans="1:7" customFormat="1" ht="15" customHeight="1">
      <c r="A443" s="179">
        <v>452129019000001</v>
      </c>
      <c r="B443" s="178" t="s">
        <v>324</v>
      </c>
      <c r="C443" s="161">
        <v>467.85</v>
      </c>
      <c r="D443" s="161">
        <v>0</v>
      </c>
      <c r="E443" s="162">
        <v>0</v>
      </c>
      <c r="F443" s="161">
        <v>0</v>
      </c>
      <c r="G443" s="161">
        <v>467.85</v>
      </c>
    </row>
    <row r="444" spans="1:7" customFormat="1" ht="15" customHeight="1">
      <c r="A444" s="179">
        <v>458</v>
      </c>
      <c r="B444" s="178" t="s">
        <v>325</v>
      </c>
      <c r="C444" s="161">
        <v>43037.98</v>
      </c>
      <c r="D444" s="161">
        <v>6066.19</v>
      </c>
      <c r="E444" s="162">
        <v>0</v>
      </c>
      <c r="F444" s="161">
        <v>6066.19</v>
      </c>
      <c r="G444" s="161">
        <v>49104.17</v>
      </c>
    </row>
    <row r="445" spans="1:7" customFormat="1" ht="15" customHeight="1">
      <c r="A445" s="179">
        <v>4581</v>
      </c>
      <c r="B445" s="178" t="s">
        <v>326</v>
      </c>
      <c r="C445" s="161">
        <v>19810.96</v>
      </c>
      <c r="D445" s="161">
        <v>31.85</v>
      </c>
      <c r="E445" s="162">
        <v>0</v>
      </c>
      <c r="F445" s="161">
        <v>31.85</v>
      </c>
      <c r="G445" s="161">
        <v>19842.810000000001</v>
      </c>
    </row>
    <row r="446" spans="1:7" customFormat="1" ht="15" customHeight="1">
      <c r="A446" s="179">
        <v>45811</v>
      </c>
      <c r="B446" s="178" t="s">
        <v>327</v>
      </c>
      <c r="C446" s="161">
        <v>19810.96</v>
      </c>
      <c r="D446" s="161">
        <v>31.85</v>
      </c>
      <c r="E446" s="162">
        <v>0</v>
      </c>
      <c r="F446" s="161">
        <v>31.85</v>
      </c>
      <c r="G446" s="161">
        <v>19842.810000000001</v>
      </c>
    </row>
    <row r="447" spans="1:7" customFormat="1" ht="15" customHeight="1">
      <c r="A447" s="179">
        <v>458119</v>
      </c>
      <c r="B447" s="178" t="s">
        <v>327</v>
      </c>
      <c r="C447" s="161">
        <v>19810.96</v>
      </c>
      <c r="D447" s="161">
        <v>31.85</v>
      </c>
      <c r="E447" s="162">
        <v>0</v>
      </c>
      <c r="F447" s="161">
        <v>31.85</v>
      </c>
      <c r="G447" s="161">
        <v>19842.810000000001</v>
      </c>
    </row>
    <row r="448" spans="1:7" customFormat="1" ht="15" customHeight="1">
      <c r="A448" s="179">
        <v>45811901</v>
      </c>
      <c r="B448" s="178" t="s">
        <v>326</v>
      </c>
      <c r="C448" s="161">
        <v>19810.96</v>
      </c>
      <c r="D448" s="161">
        <v>31.85</v>
      </c>
      <c r="E448" s="162">
        <v>0</v>
      </c>
      <c r="F448" s="161">
        <v>31.85</v>
      </c>
      <c r="G448" s="161">
        <v>19842.810000000001</v>
      </c>
    </row>
    <row r="449" spans="1:7" customFormat="1" ht="15" customHeight="1">
      <c r="A449" s="179">
        <v>458119011</v>
      </c>
      <c r="B449" s="178" t="s">
        <v>263</v>
      </c>
      <c r="C449" s="161">
        <v>19810.96</v>
      </c>
      <c r="D449" s="161">
        <v>31.85</v>
      </c>
      <c r="E449" s="162">
        <v>0</v>
      </c>
      <c r="F449" s="161">
        <v>31.85</v>
      </c>
      <c r="G449" s="161">
        <v>19842.810000000001</v>
      </c>
    </row>
    <row r="450" spans="1:7" customFormat="1" ht="15" customHeight="1">
      <c r="A450" s="179">
        <v>458119011000001</v>
      </c>
      <c r="B450" s="178" t="s">
        <v>328</v>
      </c>
      <c r="C450" s="161">
        <v>19810.96</v>
      </c>
      <c r="D450" s="161">
        <v>31.85</v>
      </c>
      <c r="E450" s="162">
        <v>0</v>
      </c>
      <c r="F450" s="161">
        <v>31.85</v>
      </c>
      <c r="G450" s="161">
        <v>19842.810000000001</v>
      </c>
    </row>
    <row r="451" spans="1:7" customFormat="1" ht="15" customHeight="1">
      <c r="A451" s="179">
        <v>4583</v>
      </c>
      <c r="B451" s="178" t="s">
        <v>333</v>
      </c>
      <c r="C451" s="161">
        <v>371.84</v>
      </c>
      <c r="D451" s="161">
        <v>35.950000000000003</v>
      </c>
      <c r="E451" s="162">
        <v>0</v>
      </c>
      <c r="F451" s="161">
        <v>35.950000000000003</v>
      </c>
      <c r="G451" s="161">
        <v>407.79</v>
      </c>
    </row>
    <row r="452" spans="1:7" customFormat="1" ht="15" customHeight="1">
      <c r="A452" s="179">
        <v>45831</v>
      </c>
      <c r="B452" s="178" t="s">
        <v>334</v>
      </c>
      <c r="C452" s="161">
        <v>371.84</v>
      </c>
      <c r="D452" s="161">
        <v>35.950000000000003</v>
      </c>
      <c r="E452" s="162">
        <v>0</v>
      </c>
      <c r="F452" s="161">
        <v>35.950000000000003</v>
      </c>
      <c r="G452" s="161">
        <v>407.79</v>
      </c>
    </row>
    <row r="453" spans="1:7" customFormat="1" ht="15" customHeight="1">
      <c r="A453" s="179">
        <v>458319</v>
      </c>
      <c r="B453" s="178" t="s">
        <v>334</v>
      </c>
      <c r="C453" s="161">
        <v>371.84</v>
      </c>
      <c r="D453" s="161">
        <v>35.950000000000003</v>
      </c>
      <c r="E453" s="162">
        <v>0</v>
      </c>
      <c r="F453" s="161">
        <v>35.950000000000003</v>
      </c>
      <c r="G453" s="161">
        <v>407.79</v>
      </c>
    </row>
    <row r="454" spans="1:7" customFormat="1" ht="15" customHeight="1">
      <c r="A454" s="179">
        <v>45831901</v>
      </c>
      <c r="B454" s="178" t="s">
        <v>333</v>
      </c>
      <c r="C454" s="161">
        <v>371.84</v>
      </c>
      <c r="D454" s="161">
        <v>35.950000000000003</v>
      </c>
      <c r="E454" s="162">
        <v>0</v>
      </c>
      <c r="F454" s="161">
        <v>35.950000000000003</v>
      </c>
      <c r="G454" s="161">
        <v>407.79</v>
      </c>
    </row>
    <row r="455" spans="1:7" customFormat="1" ht="15" customHeight="1">
      <c r="A455" s="179">
        <v>458319011</v>
      </c>
      <c r="B455" s="178" t="s">
        <v>333</v>
      </c>
      <c r="C455" s="161">
        <v>371.84</v>
      </c>
      <c r="D455" s="161">
        <v>35.950000000000003</v>
      </c>
      <c r="E455" s="162">
        <v>0</v>
      </c>
      <c r="F455" s="161">
        <v>35.950000000000003</v>
      </c>
      <c r="G455" s="161">
        <v>407.79</v>
      </c>
    </row>
    <row r="456" spans="1:7" customFormat="1" ht="15" customHeight="1">
      <c r="A456" s="179">
        <v>458319011000001</v>
      </c>
      <c r="B456" s="178" t="s">
        <v>333</v>
      </c>
      <c r="C456" s="161">
        <v>371.84</v>
      </c>
      <c r="D456" s="161">
        <v>35.950000000000003</v>
      </c>
      <c r="E456" s="162">
        <v>0</v>
      </c>
      <c r="F456" s="161">
        <v>35.950000000000003</v>
      </c>
      <c r="G456" s="161">
        <v>407.79</v>
      </c>
    </row>
    <row r="457" spans="1:7" customFormat="1" ht="15" customHeight="1">
      <c r="A457" s="179">
        <v>4584</v>
      </c>
      <c r="B457" s="178" t="s">
        <v>335</v>
      </c>
      <c r="C457" s="161">
        <v>22855.18</v>
      </c>
      <c r="D457" s="161">
        <v>5998.39</v>
      </c>
      <c r="E457" s="162">
        <v>0</v>
      </c>
      <c r="F457" s="161">
        <v>5998.39</v>
      </c>
      <c r="G457" s="161">
        <v>28853.57</v>
      </c>
    </row>
    <row r="458" spans="1:7" customFormat="1" ht="15" customHeight="1">
      <c r="A458" s="179">
        <v>45841</v>
      </c>
      <c r="B458" s="178" t="s">
        <v>336</v>
      </c>
      <c r="C458" s="161">
        <v>22855.18</v>
      </c>
      <c r="D458" s="161">
        <v>5998.39</v>
      </c>
      <c r="E458" s="162">
        <v>0</v>
      </c>
      <c r="F458" s="161">
        <v>5998.39</v>
      </c>
      <c r="G458" s="161">
        <v>28853.57</v>
      </c>
    </row>
    <row r="459" spans="1:7" customFormat="1" ht="15" customHeight="1">
      <c r="A459" s="179">
        <v>458419</v>
      </c>
      <c r="B459" s="178" t="s">
        <v>336</v>
      </c>
      <c r="C459" s="161">
        <v>22855.18</v>
      </c>
      <c r="D459" s="161">
        <v>5998.39</v>
      </c>
      <c r="E459" s="162">
        <v>0</v>
      </c>
      <c r="F459" s="161">
        <v>5998.39</v>
      </c>
      <c r="G459" s="161">
        <v>28853.57</v>
      </c>
    </row>
    <row r="460" spans="1:7" customFormat="1" ht="15" customHeight="1">
      <c r="A460" s="179">
        <v>45841901</v>
      </c>
      <c r="B460" s="178" t="s">
        <v>335</v>
      </c>
      <c r="C460" s="161">
        <v>22855.18</v>
      </c>
      <c r="D460" s="161">
        <v>5998.39</v>
      </c>
      <c r="E460" s="162">
        <v>0</v>
      </c>
      <c r="F460" s="161">
        <v>5998.39</v>
      </c>
      <c r="G460" s="161">
        <v>28853.57</v>
      </c>
    </row>
    <row r="461" spans="1:7" customFormat="1" ht="15" customHeight="1">
      <c r="A461" s="179">
        <v>458419012</v>
      </c>
      <c r="B461" s="178" t="s">
        <v>337</v>
      </c>
      <c r="C461" s="161">
        <v>22855.18</v>
      </c>
      <c r="D461" s="161">
        <v>5998.39</v>
      </c>
      <c r="E461" s="162">
        <v>0</v>
      </c>
      <c r="F461" s="161">
        <v>5998.39</v>
      </c>
      <c r="G461" s="161">
        <v>28853.57</v>
      </c>
    </row>
    <row r="462" spans="1:7" customFormat="1" ht="15" customHeight="1">
      <c r="A462" s="179">
        <v>458419012000001</v>
      </c>
      <c r="B462" s="178" t="s">
        <v>338</v>
      </c>
      <c r="C462" s="161">
        <v>22855.18</v>
      </c>
      <c r="D462" s="161">
        <v>5998.39</v>
      </c>
      <c r="E462" s="162">
        <v>0</v>
      </c>
      <c r="F462" s="161">
        <v>5998.39</v>
      </c>
      <c r="G462" s="161">
        <v>28853.57</v>
      </c>
    </row>
    <row r="463" spans="1:7" customFormat="1" ht="15" customHeight="1">
      <c r="A463" s="179">
        <v>46</v>
      </c>
      <c r="B463" s="178" t="s">
        <v>95</v>
      </c>
      <c r="C463" s="161">
        <v>33571230.369999997</v>
      </c>
      <c r="D463" s="161">
        <v>4531876.07</v>
      </c>
      <c r="E463" s="162">
        <v>938487.24</v>
      </c>
      <c r="F463" s="161">
        <v>3593388.83</v>
      </c>
      <c r="G463" s="161">
        <v>37164619.200000003</v>
      </c>
    </row>
    <row r="464" spans="1:7" customFormat="1" ht="15" customHeight="1">
      <c r="A464" s="179">
        <v>461</v>
      </c>
      <c r="B464" s="178" t="s">
        <v>339</v>
      </c>
      <c r="C464" s="161">
        <v>10578087.4</v>
      </c>
      <c r="D464" s="161">
        <v>1371397.52</v>
      </c>
      <c r="E464" s="162">
        <v>324410.90999999997</v>
      </c>
      <c r="F464" s="161">
        <v>1046986.61</v>
      </c>
      <c r="G464" s="161">
        <v>11625074.01</v>
      </c>
    </row>
    <row r="465" spans="1:7" customFormat="1" ht="15" customHeight="1">
      <c r="A465" s="179">
        <v>4612</v>
      </c>
      <c r="B465" s="178" t="s">
        <v>340</v>
      </c>
      <c r="C465" s="161">
        <v>6408857.9299999997</v>
      </c>
      <c r="D465" s="161">
        <v>710305.78</v>
      </c>
      <c r="E465" s="162">
        <v>62618.7</v>
      </c>
      <c r="F465" s="161">
        <v>647687.07999999996</v>
      </c>
      <c r="G465" s="161">
        <v>7056545.0099999998</v>
      </c>
    </row>
    <row r="466" spans="1:7" customFormat="1" ht="15" customHeight="1">
      <c r="A466" s="179">
        <v>46121</v>
      </c>
      <c r="B466" s="178" t="s">
        <v>341</v>
      </c>
      <c r="C466" s="161">
        <v>6408857.9299999997</v>
      </c>
      <c r="D466" s="161">
        <v>710305.78</v>
      </c>
      <c r="E466" s="162">
        <v>62618.7</v>
      </c>
      <c r="F466" s="161">
        <v>647687.07999999996</v>
      </c>
      <c r="G466" s="161">
        <v>7056545.0099999998</v>
      </c>
    </row>
    <row r="467" spans="1:7" customFormat="1" ht="15" customHeight="1">
      <c r="A467" s="179">
        <v>461219</v>
      </c>
      <c r="B467" s="178" t="s">
        <v>341</v>
      </c>
      <c r="C467" s="161">
        <v>6408857.9299999997</v>
      </c>
      <c r="D467" s="161">
        <v>710305.78</v>
      </c>
      <c r="E467" s="162">
        <v>62618.7</v>
      </c>
      <c r="F467" s="161">
        <v>647687.07999999996</v>
      </c>
      <c r="G467" s="161">
        <v>7056545.0099999998</v>
      </c>
    </row>
    <row r="468" spans="1:7" customFormat="1" ht="15" customHeight="1">
      <c r="A468" s="179">
        <v>46121901</v>
      </c>
      <c r="B468" s="178" t="s">
        <v>340</v>
      </c>
      <c r="C468" s="161">
        <v>6408857.9299999997</v>
      </c>
      <c r="D468" s="161">
        <v>710305.78</v>
      </c>
      <c r="E468" s="162">
        <v>62618.7</v>
      </c>
      <c r="F468" s="161">
        <v>647687.07999999996</v>
      </c>
      <c r="G468" s="161">
        <v>7056545.0099999998</v>
      </c>
    </row>
    <row r="469" spans="1:7" customFormat="1" ht="15" customHeight="1">
      <c r="A469" s="179">
        <v>461219011</v>
      </c>
      <c r="B469" s="178" t="s">
        <v>342</v>
      </c>
      <c r="C469" s="161">
        <v>4005816.51</v>
      </c>
      <c r="D469" s="161">
        <v>465797.49</v>
      </c>
      <c r="E469" s="162">
        <v>6036.13</v>
      </c>
      <c r="F469" s="161">
        <v>459761.36</v>
      </c>
      <c r="G469" s="161">
        <v>4465577.87</v>
      </c>
    </row>
    <row r="470" spans="1:7" customFormat="1" ht="15" customHeight="1">
      <c r="A470" s="179">
        <v>461219011000001</v>
      </c>
      <c r="B470" s="178" t="s">
        <v>342</v>
      </c>
      <c r="C470" s="161">
        <v>4005816.51</v>
      </c>
      <c r="D470" s="161">
        <v>465797.49</v>
      </c>
      <c r="E470" s="162">
        <v>6036.13</v>
      </c>
      <c r="F470" s="161">
        <v>459761.36</v>
      </c>
      <c r="G470" s="161">
        <v>4465577.87</v>
      </c>
    </row>
    <row r="471" spans="1:7" customFormat="1" ht="15" customHeight="1">
      <c r="A471" s="179">
        <v>461219012</v>
      </c>
      <c r="B471" s="178" t="s">
        <v>343</v>
      </c>
      <c r="C471" s="161">
        <v>103716.24</v>
      </c>
      <c r="D471" s="161">
        <v>2244.42</v>
      </c>
      <c r="E471" s="162">
        <v>0</v>
      </c>
      <c r="F471" s="161">
        <v>2244.42</v>
      </c>
      <c r="G471" s="161">
        <v>105960.66</v>
      </c>
    </row>
    <row r="472" spans="1:7" customFormat="1" ht="15" customHeight="1">
      <c r="A472" s="179">
        <v>461219012000001</v>
      </c>
      <c r="B472" s="178" t="s">
        <v>344</v>
      </c>
      <c r="C472" s="161">
        <v>103716.24</v>
      </c>
      <c r="D472" s="161">
        <v>2244.42</v>
      </c>
      <c r="E472" s="162">
        <v>0</v>
      </c>
      <c r="F472" s="161">
        <v>2244.42</v>
      </c>
      <c r="G472" s="161">
        <v>105960.66</v>
      </c>
    </row>
    <row r="473" spans="1:7" customFormat="1" ht="15" customHeight="1">
      <c r="A473" s="179">
        <v>461219013</v>
      </c>
      <c r="B473" s="178" t="s">
        <v>345</v>
      </c>
      <c r="C473" s="161">
        <v>65905.09</v>
      </c>
      <c r="D473" s="161">
        <v>10210.719999999999</v>
      </c>
      <c r="E473" s="162">
        <v>0</v>
      </c>
      <c r="F473" s="161">
        <v>10210.719999999999</v>
      </c>
      <c r="G473" s="161">
        <v>76115.81</v>
      </c>
    </row>
    <row r="474" spans="1:7" customFormat="1" ht="15" customHeight="1">
      <c r="A474" s="179">
        <v>461219013000001</v>
      </c>
      <c r="B474" s="178" t="s">
        <v>345</v>
      </c>
      <c r="C474" s="161">
        <v>92273.04</v>
      </c>
      <c r="D474" s="161">
        <v>10210.719999999999</v>
      </c>
      <c r="E474" s="162">
        <v>0</v>
      </c>
      <c r="F474" s="161">
        <v>10210.719999999999</v>
      </c>
      <c r="G474" s="161">
        <v>102483.76</v>
      </c>
    </row>
    <row r="475" spans="1:7" customFormat="1" ht="15" customHeight="1">
      <c r="A475" s="179">
        <v>461219013000002</v>
      </c>
      <c r="B475" s="178" t="s">
        <v>346</v>
      </c>
      <c r="C475" s="161">
        <v>-26367.95</v>
      </c>
      <c r="D475" s="161">
        <v>0</v>
      </c>
      <c r="E475" s="162">
        <v>0</v>
      </c>
      <c r="F475" s="161">
        <v>0</v>
      </c>
      <c r="G475" s="161">
        <v>-26367.95</v>
      </c>
    </row>
    <row r="476" spans="1:7" customFormat="1" ht="15" customHeight="1">
      <c r="A476" s="179">
        <v>461219014</v>
      </c>
      <c r="B476" s="178" t="s">
        <v>347</v>
      </c>
      <c r="C476" s="161">
        <v>1115165.6299999999</v>
      </c>
      <c r="D476" s="161">
        <v>92361.600000000006</v>
      </c>
      <c r="E476" s="162">
        <v>14133.21</v>
      </c>
      <c r="F476" s="161">
        <v>78228.39</v>
      </c>
      <c r="G476" s="161">
        <v>1193394.02</v>
      </c>
    </row>
    <row r="477" spans="1:7" customFormat="1" ht="15" customHeight="1">
      <c r="A477" s="179">
        <v>461219014000001</v>
      </c>
      <c r="B477" s="178" t="s">
        <v>348</v>
      </c>
      <c r="C477" s="161">
        <v>391135.83</v>
      </c>
      <c r="D477" s="161">
        <v>40552.879999999997</v>
      </c>
      <c r="E477" s="162">
        <v>3181.53</v>
      </c>
      <c r="F477" s="161">
        <v>37371.35</v>
      </c>
      <c r="G477" s="161">
        <v>428507.18</v>
      </c>
    </row>
    <row r="478" spans="1:7" customFormat="1" ht="15" customHeight="1">
      <c r="A478" s="179">
        <v>461219014000002</v>
      </c>
      <c r="B478" s="178" t="s">
        <v>349</v>
      </c>
      <c r="C478" s="161">
        <v>724029.8</v>
      </c>
      <c r="D478" s="161">
        <v>51808.72</v>
      </c>
      <c r="E478" s="162">
        <v>10951.68</v>
      </c>
      <c r="F478" s="161">
        <v>40857.040000000001</v>
      </c>
      <c r="G478" s="161">
        <v>764886.84</v>
      </c>
    </row>
    <row r="479" spans="1:7" customFormat="1" ht="15" customHeight="1">
      <c r="A479" s="179">
        <v>461219017</v>
      </c>
      <c r="B479" s="178" t="s">
        <v>350</v>
      </c>
      <c r="C479" s="161">
        <v>1035942.48</v>
      </c>
      <c r="D479" s="161">
        <v>129387.29</v>
      </c>
      <c r="E479" s="162">
        <v>42449.36</v>
      </c>
      <c r="F479" s="161">
        <v>86937.93</v>
      </c>
      <c r="G479" s="161">
        <v>1122880.4099999999</v>
      </c>
    </row>
    <row r="480" spans="1:7" customFormat="1" ht="15" customHeight="1">
      <c r="A480" s="179">
        <v>461219017000001</v>
      </c>
      <c r="B480" s="178" t="s">
        <v>351</v>
      </c>
      <c r="C480" s="161">
        <v>365104.32</v>
      </c>
      <c r="D480" s="161">
        <v>45532.52</v>
      </c>
      <c r="E480" s="162">
        <v>42449.36</v>
      </c>
      <c r="F480" s="161">
        <v>3083.16</v>
      </c>
      <c r="G480" s="161">
        <v>368187.48</v>
      </c>
    </row>
    <row r="481" spans="1:7" customFormat="1" ht="15" customHeight="1">
      <c r="A481" s="179">
        <v>461219017000002</v>
      </c>
      <c r="B481" s="178" t="s">
        <v>352</v>
      </c>
      <c r="C481" s="161">
        <v>142225.28</v>
      </c>
      <c r="D481" s="161">
        <v>17778.16</v>
      </c>
      <c r="E481" s="162">
        <v>0</v>
      </c>
      <c r="F481" s="161">
        <v>17778.16</v>
      </c>
      <c r="G481" s="161">
        <v>160003.44</v>
      </c>
    </row>
    <row r="482" spans="1:7" customFormat="1" ht="15" customHeight="1">
      <c r="A482" s="179">
        <v>461219017000003</v>
      </c>
      <c r="B482" s="178" t="s">
        <v>353</v>
      </c>
      <c r="C482" s="161">
        <v>528612.88</v>
      </c>
      <c r="D482" s="161">
        <v>66076.61</v>
      </c>
      <c r="E482" s="162">
        <v>0</v>
      </c>
      <c r="F482" s="161">
        <v>66076.61</v>
      </c>
      <c r="G482" s="161">
        <v>594689.49</v>
      </c>
    </row>
    <row r="483" spans="1:7" customFormat="1" ht="15" customHeight="1">
      <c r="A483" s="179">
        <v>461219019</v>
      </c>
      <c r="B483" s="178" t="s">
        <v>313</v>
      </c>
      <c r="C483" s="161">
        <v>82311.98</v>
      </c>
      <c r="D483" s="161">
        <v>10304.26</v>
      </c>
      <c r="E483" s="162">
        <v>0</v>
      </c>
      <c r="F483" s="161">
        <v>10304.26</v>
      </c>
      <c r="G483" s="161">
        <v>92616.24</v>
      </c>
    </row>
    <row r="484" spans="1:7" customFormat="1" ht="15" customHeight="1">
      <c r="A484" s="179">
        <v>461219019000001</v>
      </c>
      <c r="B484" s="178" t="s">
        <v>354</v>
      </c>
      <c r="C484" s="161">
        <v>54254.52</v>
      </c>
      <c r="D484" s="161">
        <v>7081.53</v>
      </c>
      <c r="E484" s="162">
        <v>0</v>
      </c>
      <c r="F484" s="161">
        <v>7081.53</v>
      </c>
      <c r="G484" s="161">
        <v>61336.05</v>
      </c>
    </row>
    <row r="485" spans="1:7" customFormat="1" ht="15" customHeight="1">
      <c r="A485" s="179">
        <v>461219019000003</v>
      </c>
      <c r="B485" s="178" t="s">
        <v>355</v>
      </c>
      <c r="C485" s="161">
        <v>28057.46</v>
      </c>
      <c r="D485" s="161">
        <v>3222.73</v>
      </c>
      <c r="E485" s="162">
        <v>0</v>
      </c>
      <c r="F485" s="161">
        <v>3222.73</v>
      </c>
      <c r="G485" s="161">
        <v>31280.19</v>
      </c>
    </row>
    <row r="486" spans="1:7" customFormat="1" ht="15" customHeight="1">
      <c r="A486" s="179">
        <v>4613</v>
      </c>
      <c r="B486" s="178" t="s">
        <v>356</v>
      </c>
      <c r="C486" s="161">
        <v>243123.41</v>
      </c>
      <c r="D486" s="161">
        <v>1335.81</v>
      </c>
      <c r="E486" s="162">
        <v>0</v>
      </c>
      <c r="F486" s="161">
        <v>1335.81</v>
      </c>
      <c r="G486" s="161">
        <v>244459.22</v>
      </c>
    </row>
    <row r="487" spans="1:7" customFormat="1" ht="15" customHeight="1">
      <c r="A487" s="179">
        <v>46131</v>
      </c>
      <c r="B487" s="178" t="s">
        <v>357</v>
      </c>
      <c r="C487" s="161">
        <v>243123.41</v>
      </c>
      <c r="D487" s="161">
        <v>1335.81</v>
      </c>
      <c r="E487" s="162">
        <v>0</v>
      </c>
      <c r="F487" s="161">
        <v>1335.81</v>
      </c>
      <c r="G487" s="161">
        <v>244459.22</v>
      </c>
    </row>
    <row r="488" spans="1:7" customFormat="1" ht="15" customHeight="1">
      <c r="A488" s="179">
        <v>461319</v>
      </c>
      <c r="B488" s="178" t="s">
        <v>358</v>
      </c>
      <c r="C488" s="161">
        <v>243123.41</v>
      </c>
      <c r="D488" s="161">
        <v>1335.81</v>
      </c>
      <c r="E488" s="162">
        <v>0</v>
      </c>
      <c r="F488" s="161">
        <v>1335.81</v>
      </c>
      <c r="G488" s="161">
        <v>244459.22</v>
      </c>
    </row>
    <row r="489" spans="1:7" customFormat="1" ht="15" customHeight="1">
      <c r="A489" s="179">
        <v>46131901</v>
      </c>
      <c r="B489" s="178" t="s">
        <v>356</v>
      </c>
      <c r="C489" s="161">
        <v>243123.41</v>
      </c>
      <c r="D489" s="161">
        <v>1335.81</v>
      </c>
      <c r="E489" s="162">
        <v>0</v>
      </c>
      <c r="F489" s="161">
        <v>1335.81</v>
      </c>
      <c r="G489" s="161">
        <v>244459.22</v>
      </c>
    </row>
    <row r="490" spans="1:7" customFormat="1" ht="15" customHeight="1">
      <c r="A490" s="179">
        <v>461319011</v>
      </c>
      <c r="B490" s="178" t="s">
        <v>359</v>
      </c>
      <c r="C490" s="161">
        <v>243123.41</v>
      </c>
      <c r="D490" s="161">
        <v>1335.81</v>
      </c>
      <c r="E490" s="162">
        <v>0</v>
      </c>
      <c r="F490" s="161">
        <v>1335.81</v>
      </c>
      <c r="G490" s="161">
        <v>244459.22</v>
      </c>
    </row>
    <row r="491" spans="1:7" customFormat="1" ht="15" customHeight="1">
      <c r="A491" s="179">
        <v>461319011000001</v>
      </c>
      <c r="B491" s="178" t="s">
        <v>359</v>
      </c>
      <c r="C491" s="161">
        <v>243123.41</v>
      </c>
      <c r="D491" s="161">
        <v>1335.81</v>
      </c>
      <c r="E491" s="162">
        <v>0</v>
      </c>
      <c r="F491" s="161">
        <v>1335.81</v>
      </c>
      <c r="G491" s="161">
        <v>244459.22</v>
      </c>
    </row>
    <row r="492" spans="1:7" customFormat="1" ht="15" customHeight="1">
      <c r="A492" s="179">
        <v>4614</v>
      </c>
      <c r="B492" s="178" t="s">
        <v>360</v>
      </c>
      <c r="C492" s="161">
        <v>2070993.39</v>
      </c>
      <c r="D492" s="161">
        <v>199118.47</v>
      </c>
      <c r="E492" s="162">
        <v>13262.75</v>
      </c>
      <c r="F492" s="161">
        <v>185855.72</v>
      </c>
      <c r="G492" s="161">
        <v>2256849.11</v>
      </c>
    </row>
    <row r="493" spans="1:7" customFormat="1" ht="15" customHeight="1">
      <c r="A493" s="179">
        <v>46141</v>
      </c>
      <c r="B493" s="178" t="s">
        <v>361</v>
      </c>
      <c r="C493" s="161">
        <v>2070993.39</v>
      </c>
      <c r="D493" s="161">
        <v>199118.47</v>
      </c>
      <c r="E493" s="162">
        <v>13262.75</v>
      </c>
      <c r="F493" s="161">
        <v>185855.72</v>
      </c>
      <c r="G493" s="161">
        <v>2256849.11</v>
      </c>
    </row>
    <row r="494" spans="1:7" customFormat="1" ht="15" customHeight="1">
      <c r="A494" s="179">
        <v>461419</v>
      </c>
      <c r="B494" s="178" t="s">
        <v>361</v>
      </c>
      <c r="C494" s="161">
        <v>2070993.39</v>
      </c>
      <c r="D494" s="161">
        <v>199118.47</v>
      </c>
      <c r="E494" s="162">
        <v>13262.75</v>
      </c>
      <c r="F494" s="161">
        <v>185855.72</v>
      </c>
      <c r="G494" s="161">
        <v>2256849.11</v>
      </c>
    </row>
    <row r="495" spans="1:7" customFormat="1" ht="15" customHeight="1">
      <c r="A495" s="179">
        <v>46141901</v>
      </c>
      <c r="B495" s="178" t="s">
        <v>360</v>
      </c>
      <c r="C495" s="161">
        <v>2070993.39</v>
      </c>
      <c r="D495" s="161">
        <v>199118.47</v>
      </c>
      <c r="E495" s="162">
        <v>13262.75</v>
      </c>
      <c r="F495" s="161">
        <v>185855.72</v>
      </c>
      <c r="G495" s="161">
        <v>2256849.11</v>
      </c>
    </row>
    <row r="496" spans="1:7" customFormat="1" ht="15" customHeight="1">
      <c r="A496" s="179">
        <v>461419011</v>
      </c>
      <c r="B496" s="178" t="s">
        <v>362</v>
      </c>
      <c r="C496" s="161">
        <v>1621938.09</v>
      </c>
      <c r="D496" s="161">
        <v>191729.47</v>
      </c>
      <c r="E496" s="162">
        <v>10213.76</v>
      </c>
      <c r="F496" s="161">
        <v>181515.71</v>
      </c>
      <c r="G496" s="161">
        <v>1803453.8</v>
      </c>
    </row>
    <row r="497" spans="1:7" customFormat="1" ht="15" customHeight="1">
      <c r="A497" s="179">
        <v>461419011000001</v>
      </c>
      <c r="B497" s="178" t="s">
        <v>363</v>
      </c>
      <c r="C497" s="161">
        <v>1621938.09</v>
      </c>
      <c r="D497" s="161">
        <v>191729.47</v>
      </c>
      <c r="E497" s="162">
        <v>10213.76</v>
      </c>
      <c r="F497" s="161">
        <v>181515.71</v>
      </c>
      <c r="G497" s="161">
        <v>1803453.8</v>
      </c>
    </row>
    <row r="498" spans="1:7" customFormat="1" ht="15" customHeight="1">
      <c r="A498" s="179">
        <v>461419012</v>
      </c>
      <c r="B498" s="178" t="s">
        <v>364</v>
      </c>
      <c r="C498" s="161">
        <v>449055.3</v>
      </c>
      <c r="D498" s="161">
        <v>7389</v>
      </c>
      <c r="E498" s="162">
        <v>3048.99</v>
      </c>
      <c r="F498" s="161">
        <v>4340.01</v>
      </c>
      <c r="G498" s="161">
        <v>453395.31</v>
      </c>
    </row>
    <row r="499" spans="1:7" customFormat="1" ht="15" customHeight="1">
      <c r="A499" s="179">
        <v>461419012000001</v>
      </c>
      <c r="B499" s="178" t="s">
        <v>364</v>
      </c>
      <c r="C499" s="161">
        <v>449055.3</v>
      </c>
      <c r="D499" s="161">
        <v>7389</v>
      </c>
      <c r="E499" s="162">
        <v>3048.99</v>
      </c>
      <c r="F499" s="161">
        <v>4340.01</v>
      </c>
      <c r="G499" s="161">
        <v>453395.31</v>
      </c>
    </row>
    <row r="500" spans="1:7" customFormat="1" ht="15" customHeight="1">
      <c r="A500" s="179">
        <v>4615</v>
      </c>
      <c r="B500" s="178" t="s">
        <v>365</v>
      </c>
      <c r="C500" s="161">
        <v>911269.95</v>
      </c>
      <c r="D500" s="161">
        <v>228682.48</v>
      </c>
      <c r="E500" s="162">
        <v>124219.17</v>
      </c>
      <c r="F500" s="161">
        <v>104463.31</v>
      </c>
      <c r="G500" s="161">
        <v>1015733.26</v>
      </c>
    </row>
    <row r="501" spans="1:7" customFormat="1" ht="15" customHeight="1">
      <c r="A501" s="179">
        <v>46151</v>
      </c>
      <c r="B501" s="178" t="s">
        <v>366</v>
      </c>
      <c r="C501" s="161">
        <v>911269.95</v>
      </c>
      <c r="D501" s="161">
        <v>228682.48</v>
      </c>
      <c r="E501" s="162">
        <v>124219.17</v>
      </c>
      <c r="F501" s="161">
        <v>104463.31</v>
      </c>
      <c r="G501" s="161">
        <v>1015733.26</v>
      </c>
    </row>
    <row r="502" spans="1:7" customFormat="1" ht="15" customHeight="1">
      <c r="A502" s="179">
        <v>461519</v>
      </c>
      <c r="B502" s="178" t="s">
        <v>366</v>
      </c>
      <c r="C502" s="161">
        <v>911269.95</v>
      </c>
      <c r="D502" s="161">
        <v>228682.48</v>
      </c>
      <c r="E502" s="162">
        <v>124219.17</v>
      </c>
      <c r="F502" s="161">
        <v>104463.31</v>
      </c>
      <c r="G502" s="161">
        <v>1015733.26</v>
      </c>
    </row>
    <row r="503" spans="1:7" customFormat="1" ht="15" customHeight="1">
      <c r="A503" s="179">
        <v>46151901</v>
      </c>
      <c r="B503" s="178" t="s">
        <v>365</v>
      </c>
      <c r="C503" s="161">
        <v>911269.95</v>
      </c>
      <c r="D503" s="161">
        <v>228682.48</v>
      </c>
      <c r="E503" s="162">
        <v>124219.17</v>
      </c>
      <c r="F503" s="161">
        <v>104463.31</v>
      </c>
      <c r="G503" s="161">
        <v>1015733.26</v>
      </c>
    </row>
    <row r="504" spans="1:7" customFormat="1" ht="15" customHeight="1">
      <c r="A504" s="179">
        <v>461519011</v>
      </c>
      <c r="B504" s="178" t="s">
        <v>367</v>
      </c>
      <c r="C504" s="161">
        <v>911269.95</v>
      </c>
      <c r="D504" s="161">
        <v>228682.48</v>
      </c>
      <c r="E504" s="162">
        <v>124219.17</v>
      </c>
      <c r="F504" s="161">
        <v>104463.31</v>
      </c>
      <c r="G504" s="161">
        <v>1015733.26</v>
      </c>
    </row>
    <row r="505" spans="1:7" customFormat="1" ht="15" customHeight="1">
      <c r="A505" s="179">
        <v>461519011000001</v>
      </c>
      <c r="B505" s="178" t="s">
        <v>368</v>
      </c>
      <c r="C505" s="161">
        <v>697622.14</v>
      </c>
      <c r="D505" s="161">
        <v>205817.93</v>
      </c>
      <c r="E505" s="162">
        <v>124219.17</v>
      </c>
      <c r="F505" s="161">
        <v>81598.759999999995</v>
      </c>
      <c r="G505" s="161">
        <v>779220.9</v>
      </c>
    </row>
    <row r="506" spans="1:7" customFormat="1" ht="15" customHeight="1">
      <c r="A506" s="179">
        <v>461519011000002</v>
      </c>
      <c r="B506" s="178" t="s">
        <v>369</v>
      </c>
      <c r="C506" s="161">
        <v>44688.28</v>
      </c>
      <c r="D506" s="161">
        <v>5408.56</v>
      </c>
      <c r="E506" s="162">
        <v>0</v>
      </c>
      <c r="F506" s="161">
        <v>5408.56</v>
      </c>
      <c r="G506" s="161">
        <v>50096.84</v>
      </c>
    </row>
    <row r="507" spans="1:7" customFormat="1" ht="15" customHeight="1">
      <c r="A507" s="179">
        <v>461519011000004</v>
      </c>
      <c r="B507" s="178" t="s">
        <v>370</v>
      </c>
      <c r="C507" s="161">
        <v>168959.53</v>
      </c>
      <c r="D507" s="161">
        <v>17455.990000000002</v>
      </c>
      <c r="E507" s="162">
        <v>0</v>
      </c>
      <c r="F507" s="161">
        <v>17455.990000000002</v>
      </c>
      <c r="G507" s="161">
        <v>186415.52</v>
      </c>
    </row>
    <row r="508" spans="1:7" customFormat="1" ht="15" customHeight="1">
      <c r="A508" s="179">
        <v>4616</v>
      </c>
      <c r="B508" s="178" t="s">
        <v>502</v>
      </c>
      <c r="C508" s="161">
        <v>1294.07</v>
      </c>
      <c r="D508" s="161">
        <v>400</v>
      </c>
      <c r="E508" s="162">
        <v>0</v>
      </c>
      <c r="F508" s="161">
        <v>400</v>
      </c>
      <c r="G508" s="161">
        <v>1694.07</v>
      </c>
    </row>
    <row r="509" spans="1:7" customFormat="1" ht="15" customHeight="1">
      <c r="A509" s="179">
        <v>46161</v>
      </c>
      <c r="B509" s="178" t="s">
        <v>503</v>
      </c>
      <c r="C509" s="161">
        <v>1294.07</v>
      </c>
      <c r="D509" s="161">
        <v>400</v>
      </c>
      <c r="E509" s="162">
        <v>0</v>
      </c>
      <c r="F509" s="161">
        <v>400</v>
      </c>
      <c r="G509" s="161">
        <v>1694.07</v>
      </c>
    </row>
    <row r="510" spans="1:7" customFormat="1" ht="15" customHeight="1">
      <c r="A510" s="179">
        <v>461619</v>
      </c>
      <c r="B510" s="178" t="s">
        <v>503</v>
      </c>
      <c r="C510" s="161">
        <v>1294.07</v>
      </c>
      <c r="D510" s="161">
        <v>400</v>
      </c>
      <c r="E510" s="162">
        <v>0</v>
      </c>
      <c r="F510" s="161">
        <v>400</v>
      </c>
      <c r="G510" s="161">
        <v>1694.07</v>
      </c>
    </row>
    <row r="511" spans="1:7" customFormat="1" ht="15" customHeight="1">
      <c r="A511" s="179">
        <v>46161901</v>
      </c>
      <c r="B511" s="178" t="s">
        <v>504</v>
      </c>
      <c r="C511" s="161">
        <v>1294.07</v>
      </c>
      <c r="D511" s="161">
        <v>400</v>
      </c>
      <c r="E511" s="162">
        <v>0</v>
      </c>
      <c r="F511" s="161">
        <v>400</v>
      </c>
      <c r="G511" s="161">
        <v>1694.07</v>
      </c>
    </row>
    <row r="512" spans="1:7" customFormat="1" ht="15" customHeight="1">
      <c r="A512" s="179">
        <v>461619012</v>
      </c>
      <c r="B512" s="178" t="s">
        <v>505</v>
      </c>
      <c r="C512" s="161">
        <v>1294.07</v>
      </c>
      <c r="D512" s="161">
        <v>400</v>
      </c>
      <c r="E512" s="162">
        <v>0</v>
      </c>
      <c r="F512" s="161">
        <v>400</v>
      </c>
      <c r="G512" s="161">
        <v>1694.07</v>
      </c>
    </row>
    <row r="513" spans="1:7" customFormat="1" ht="15" customHeight="1">
      <c r="A513" s="179">
        <v>461619012000001</v>
      </c>
      <c r="B513" s="178" t="s">
        <v>506</v>
      </c>
      <c r="C513" s="161">
        <v>1294.07</v>
      </c>
      <c r="D513" s="161">
        <v>400</v>
      </c>
      <c r="E513" s="162">
        <v>0</v>
      </c>
      <c r="F513" s="161">
        <v>400</v>
      </c>
      <c r="G513" s="161">
        <v>1694.07</v>
      </c>
    </row>
    <row r="514" spans="1:7" customFormat="1" ht="15" customHeight="1">
      <c r="A514" s="179">
        <v>4617</v>
      </c>
      <c r="B514" s="178" t="s">
        <v>371</v>
      </c>
      <c r="C514" s="161">
        <v>838957.91</v>
      </c>
      <c r="D514" s="161">
        <v>212871.65</v>
      </c>
      <c r="E514" s="162">
        <v>115261.35</v>
      </c>
      <c r="F514" s="161">
        <v>97610.3</v>
      </c>
      <c r="G514" s="161">
        <v>936568.21</v>
      </c>
    </row>
    <row r="515" spans="1:7" customFormat="1" ht="15" customHeight="1">
      <c r="A515" s="179">
        <v>46171</v>
      </c>
      <c r="B515" s="178" t="s">
        <v>372</v>
      </c>
      <c r="C515" s="161">
        <v>838957.91</v>
      </c>
      <c r="D515" s="161">
        <v>212871.65</v>
      </c>
      <c r="E515" s="162">
        <v>115261.35</v>
      </c>
      <c r="F515" s="161">
        <v>97610.3</v>
      </c>
      <c r="G515" s="161">
        <v>936568.21</v>
      </c>
    </row>
    <row r="516" spans="1:7" customFormat="1" ht="15" customHeight="1">
      <c r="A516" s="179">
        <v>461719</v>
      </c>
      <c r="B516" s="178" t="s">
        <v>372</v>
      </c>
      <c r="C516" s="161">
        <v>838957.91</v>
      </c>
      <c r="D516" s="161">
        <v>212871.65</v>
      </c>
      <c r="E516" s="162">
        <v>115261.35</v>
      </c>
      <c r="F516" s="161">
        <v>97610.3</v>
      </c>
      <c r="G516" s="161">
        <v>936568.21</v>
      </c>
    </row>
    <row r="517" spans="1:7" customFormat="1" ht="15" customHeight="1">
      <c r="A517" s="179">
        <v>46171901</v>
      </c>
      <c r="B517" s="178" t="s">
        <v>373</v>
      </c>
      <c r="C517" s="161">
        <v>838957.91</v>
      </c>
      <c r="D517" s="161">
        <v>212871.65</v>
      </c>
      <c r="E517" s="162">
        <v>115261.35</v>
      </c>
      <c r="F517" s="161">
        <v>97610.3</v>
      </c>
      <c r="G517" s="161">
        <v>936568.21</v>
      </c>
    </row>
    <row r="518" spans="1:7" customFormat="1" ht="15" customHeight="1">
      <c r="A518" s="179">
        <v>461719011</v>
      </c>
      <c r="B518" s="178" t="s">
        <v>373</v>
      </c>
      <c r="C518" s="161">
        <v>838957.91</v>
      </c>
      <c r="D518" s="161">
        <v>212871.65</v>
      </c>
      <c r="E518" s="162">
        <v>115261.35</v>
      </c>
      <c r="F518" s="161">
        <v>97610.3</v>
      </c>
      <c r="G518" s="161">
        <v>936568.21</v>
      </c>
    </row>
    <row r="519" spans="1:7" customFormat="1" ht="15" customHeight="1">
      <c r="A519" s="179">
        <v>461719011000001</v>
      </c>
      <c r="B519" s="178" t="s">
        <v>374</v>
      </c>
      <c r="C519" s="161">
        <v>449242.59</v>
      </c>
      <c r="D519" s="161">
        <v>117131.27</v>
      </c>
      <c r="E519" s="162">
        <v>62817.48</v>
      </c>
      <c r="F519" s="161">
        <v>54313.79</v>
      </c>
      <c r="G519" s="161">
        <v>503556.38</v>
      </c>
    </row>
    <row r="520" spans="1:7" customFormat="1" ht="15" customHeight="1">
      <c r="A520" s="179">
        <v>461719011000002</v>
      </c>
      <c r="B520" s="178" t="s">
        <v>375</v>
      </c>
      <c r="C520" s="161">
        <v>389715.32</v>
      </c>
      <c r="D520" s="161">
        <v>95740.38</v>
      </c>
      <c r="E520" s="162">
        <v>52443.87</v>
      </c>
      <c r="F520" s="161">
        <v>43296.51</v>
      </c>
      <c r="G520" s="161">
        <v>433011.83</v>
      </c>
    </row>
    <row r="521" spans="1:7" customFormat="1" ht="15" customHeight="1">
      <c r="A521" s="179">
        <v>4618</v>
      </c>
      <c r="B521" s="178" t="s">
        <v>376</v>
      </c>
      <c r="C521" s="161">
        <v>80965.679999999993</v>
      </c>
      <c r="D521" s="161">
        <v>17653.84</v>
      </c>
      <c r="E521" s="162">
        <v>9030.94</v>
      </c>
      <c r="F521" s="161">
        <v>8622.9</v>
      </c>
      <c r="G521" s="161">
        <v>89588.58</v>
      </c>
    </row>
    <row r="522" spans="1:7" customFormat="1" ht="15" customHeight="1">
      <c r="A522" s="179">
        <v>46181</v>
      </c>
      <c r="B522" s="178" t="s">
        <v>377</v>
      </c>
      <c r="C522" s="161">
        <v>80965.679999999993</v>
      </c>
      <c r="D522" s="161">
        <v>17653.84</v>
      </c>
      <c r="E522" s="162">
        <v>9030.94</v>
      </c>
      <c r="F522" s="161">
        <v>8622.9</v>
      </c>
      <c r="G522" s="161">
        <v>89588.58</v>
      </c>
    </row>
    <row r="523" spans="1:7" customFormat="1" ht="15" customHeight="1">
      <c r="A523" s="179">
        <v>461819</v>
      </c>
      <c r="B523" s="178" t="s">
        <v>377</v>
      </c>
      <c r="C523" s="161">
        <v>80965.679999999993</v>
      </c>
      <c r="D523" s="161">
        <v>17653.84</v>
      </c>
      <c r="E523" s="162">
        <v>9030.94</v>
      </c>
      <c r="F523" s="161">
        <v>8622.9</v>
      </c>
      <c r="G523" s="161">
        <v>89588.58</v>
      </c>
    </row>
    <row r="524" spans="1:7" customFormat="1" ht="15" customHeight="1">
      <c r="A524" s="179">
        <v>46181901</v>
      </c>
      <c r="B524" s="178" t="s">
        <v>376</v>
      </c>
      <c r="C524" s="161">
        <v>80965.679999999993</v>
      </c>
      <c r="D524" s="161">
        <v>17653.84</v>
      </c>
      <c r="E524" s="162">
        <v>9030.94</v>
      </c>
      <c r="F524" s="161">
        <v>8622.9</v>
      </c>
      <c r="G524" s="161">
        <v>89588.58</v>
      </c>
    </row>
    <row r="525" spans="1:7" customFormat="1" ht="15" customHeight="1">
      <c r="A525" s="179">
        <v>461819011</v>
      </c>
      <c r="B525" s="178" t="s">
        <v>378</v>
      </c>
      <c r="C525" s="161">
        <v>80965.679999999993</v>
      </c>
      <c r="D525" s="161">
        <v>17653.84</v>
      </c>
      <c r="E525" s="162">
        <v>9030.94</v>
      </c>
      <c r="F525" s="161">
        <v>8622.9</v>
      </c>
      <c r="G525" s="161">
        <v>89588.58</v>
      </c>
    </row>
    <row r="526" spans="1:7" customFormat="1" ht="15" customHeight="1">
      <c r="A526" s="179">
        <v>461819011000001</v>
      </c>
      <c r="B526" s="178" t="s">
        <v>378</v>
      </c>
      <c r="C526" s="161">
        <v>80965.679999999993</v>
      </c>
      <c r="D526" s="161">
        <v>17653.84</v>
      </c>
      <c r="E526" s="162">
        <v>9030.94</v>
      </c>
      <c r="F526" s="161">
        <v>8622.9</v>
      </c>
      <c r="G526" s="161">
        <v>89588.58</v>
      </c>
    </row>
    <row r="527" spans="1:7" customFormat="1" ht="15" customHeight="1">
      <c r="A527" s="179">
        <v>4619</v>
      </c>
      <c r="B527" s="178" t="s">
        <v>379</v>
      </c>
      <c r="C527" s="161">
        <v>22625.06</v>
      </c>
      <c r="D527" s="161">
        <v>1029.49</v>
      </c>
      <c r="E527" s="162">
        <v>18</v>
      </c>
      <c r="F527" s="161">
        <v>1011.49</v>
      </c>
      <c r="G527" s="161">
        <v>23636.55</v>
      </c>
    </row>
    <row r="528" spans="1:7" customFormat="1" ht="15" customHeight="1">
      <c r="A528" s="179">
        <v>46191</v>
      </c>
      <c r="B528" s="178" t="s">
        <v>380</v>
      </c>
      <c r="C528" s="161">
        <v>22625.06</v>
      </c>
      <c r="D528" s="161">
        <v>1029.49</v>
      </c>
      <c r="E528" s="162">
        <v>18</v>
      </c>
      <c r="F528" s="161">
        <v>1011.49</v>
      </c>
      <c r="G528" s="161">
        <v>23636.55</v>
      </c>
    </row>
    <row r="529" spans="1:7" customFormat="1" ht="15" customHeight="1">
      <c r="A529" s="179">
        <v>461919</v>
      </c>
      <c r="B529" s="178" t="s">
        <v>380</v>
      </c>
      <c r="C529" s="161">
        <v>22625.06</v>
      </c>
      <c r="D529" s="161">
        <v>1029.49</v>
      </c>
      <c r="E529" s="162">
        <v>18</v>
      </c>
      <c r="F529" s="161">
        <v>1011.49</v>
      </c>
      <c r="G529" s="161">
        <v>23636.55</v>
      </c>
    </row>
    <row r="530" spans="1:7" customFormat="1" ht="15" customHeight="1">
      <c r="A530" s="179">
        <v>46191901</v>
      </c>
      <c r="B530" s="178" t="s">
        <v>379</v>
      </c>
      <c r="C530" s="161">
        <v>22625.06</v>
      </c>
      <c r="D530" s="161">
        <v>1029.49</v>
      </c>
      <c r="E530" s="162">
        <v>18</v>
      </c>
      <c r="F530" s="161">
        <v>1011.49</v>
      </c>
      <c r="G530" s="161">
        <v>23636.55</v>
      </c>
    </row>
    <row r="531" spans="1:7" customFormat="1" ht="15" customHeight="1">
      <c r="A531" s="179">
        <v>461919019</v>
      </c>
      <c r="B531" s="178" t="s">
        <v>313</v>
      </c>
      <c r="C531" s="161">
        <v>22625.06</v>
      </c>
      <c r="D531" s="161">
        <v>1029.49</v>
      </c>
      <c r="E531" s="162">
        <v>18</v>
      </c>
      <c r="F531" s="161">
        <v>1011.49</v>
      </c>
      <c r="G531" s="161">
        <v>23636.55</v>
      </c>
    </row>
    <row r="532" spans="1:7" customFormat="1" ht="15" customHeight="1">
      <c r="A532" s="179">
        <v>461919019000001</v>
      </c>
      <c r="B532" s="178" t="s">
        <v>313</v>
      </c>
      <c r="C532" s="161">
        <v>22369.84</v>
      </c>
      <c r="D532" s="161">
        <v>1011.49</v>
      </c>
      <c r="E532" s="162">
        <v>0</v>
      </c>
      <c r="F532" s="161">
        <v>1011.49</v>
      </c>
      <c r="G532" s="161">
        <v>23381.33</v>
      </c>
    </row>
    <row r="533" spans="1:7" customFormat="1" ht="15" customHeight="1">
      <c r="A533" s="179">
        <v>461919019000006</v>
      </c>
      <c r="B533" s="178" t="s">
        <v>381</v>
      </c>
      <c r="C533" s="161">
        <v>178.92</v>
      </c>
      <c r="D533" s="161">
        <v>0</v>
      </c>
      <c r="E533" s="162">
        <v>0</v>
      </c>
      <c r="F533" s="161">
        <v>0</v>
      </c>
      <c r="G533" s="161">
        <v>178.92</v>
      </c>
    </row>
    <row r="534" spans="1:7" customFormat="1" ht="15" customHeight="1">
      <c r="A534" s="179">
        <v>461919019000009</v>
      </c>
      <c r="B534" s="178" t="s">
        <v>528</v>
      </c>
      <c r="C534" s="161">
        <v>76.3</v>
      </c>
      <c r="D534" s="161">
        <v>18</v>
      </c>
      <c r="E534" s="162">
        <v>18</v>
      </c>
      <c r="F534" s="161">
        <v>0</v>
      </c>
      <c r="G534" s="161">
        <v>76.3</v>
      </c>
    </row>
    <row r="535" spans="1:7" customFormat="1" ht="15" customHeight="1">
      <c r="A535" s="179">
        <v>462</v>
      </c>
      <c r="B535" s="178" t="s">
        <v>382</v>
      </c>
      <c r="C535" s="161">
        <v>2034430.1</v>
      </c>
      <c r="D535" s="161">
        <v>1182132.21</v>
      </c>
      <c r="E535" s="162">
        <v>86402.82</v>
      </c>
      <c r="F535" s="161">
        <v>1095729.3899999999</v>
      </c>
      <c r="G535" s="161">
        <v>3130159.49</v>
      </c>
    </row>
    <row r="536" spans="1:7" customFormat="1" ht="15" customHeight="1">
      <c r="A536" s="179">
        <v>4621</v>
      </c>
      <c r="B536" s="178" t="s">
        <v>383</v>
      </c>
      <c r="C536" s="161">
        <v>2034430.1</v>
      </c>
      <c r="D536" s="161">
        <v>1182132.21</v>
      </c>
      <c r="E536" s="162">
        <v>86402.82</v>
      </c>
      <c r="F536" s="161">
        <v>1095729.3899999999</v>
      </c>
      <c r="G536" s="161">
        <v>3130159.49</v>
      </c>
    </row>
    <row r="537" spans="1:7" customFormat="1" ht="15" customHeight="1">
      <c r="A537" s="179">
        <v>46211</v>
      </c>
      <c r="B537" s="178" t="s">
        <v>384</v>
      </c>
      <c r="C537" s="161">
        <v>2034430.1</v>
      </c>
      <c r="D537" s="161">
        <v>1182132.21</v>
      </c>
      <c r="E537" s="162">
        <v>86402.82</v>
      </c>
      <c r="F537" s="161">
        <v>1095729.3899999999</v>
      </c>
      <c r="G537" s="161">
        <v>3130159.49</v>
      </c>
    </row>
    <row r="538" spans="1:7" customFormat="1" ht="15" customHeight="1">
      <c r="A538" s="179">
        <v>462119</v>
      </c>
      <c r="B538" s="178" t="s">
        <v>384</v>
      </c>
      <c r="C538" s="161">
        <v>2034430.1</v>
      </c>
      <c r="D538" s="161">
        <v>1182132.21</v>
      </c>
      <c r="E538" s="162">
        <v>86402.82</v>
      </c>
      <c r="F538" s="161">
        <v>1095729.3899999999</v>
      </c>
      <c r="G538" s="161">
        <v>3130159.49</v>
      </c>
    </row>
    <row r="539" spans="1:7" customFormat="1" ht="15" customHeight="1">
      <c r="A539" s="179">
        <v>462119011</v>
      </c>
      <c r="B539" s="178" t="s">
        <v>385</v>
      </c>
      <c r="C539" s="161">
        <v>94751.22</v>
      </c>
      <c r="D539" s="161">
        <v>20180.689999999999</v>
      </c>
      <c r="E539" s="162">
        <v>0</v>
      </c>
      <c r="F539" s="161">
        <v>20180.689999999999</v>
      </c>
      <c r="G539" s="161">
        <v>114931.91</v>
      </c>
    </row>
    <row r="540" spans="1:7" customFormat="1" ht="15" customHeight="1">
      <c r="A540" s="179">
        <v>462119011000001</v>
      </c>
      <c r="B540" s="178" t="s">
        <v>386</v>
      </c>
      <c r="C540" s="161">
        <v>40176.339999999997</v>
      </c>
      <c r="D540" s="161">
        <v>13798</v>
      </c>
      <c r="E540" s="162">
        <v>0</v>
      </c>
      <c r="F540" s="161">
        <v>13798</v>
      </c>
      <c r="G540" s="161">
        <v>53974.34</v>
      </c>
    </row>
    <row r="541" spans="1:7" customFormat="1" ht="15" customHeight="1">
      <c r="A541" s="179">
        <v>462119011000003</v>
      </c>
      <c r="B541" s="178" t="s">
        <v>387</v>
      </c>
      <c r="C541" s="161">
        <v>54574.879999999997</v>
      </c>
      <c r="D541" s="161">
        <v>6382.69</v>
      </c>
      <c r="E541" s="162">
        <v>0</v>
      </c>
      <c r="F541" s="161">
        <v>6382.69</v>
      </c>
      <c r="G541" s="161">
        <v>60957.57</v>
      </c>
    </row>
    <row r="542" spans="1:7" customFormat="1" ht="15" customHeight="1">
      <c r="A542" s="179">
        <v>462119012</v>
      </c>
      <c r="B542" s="178" t="s">
        <v>388</v>
      </c>
      <c r="C542" s="161">
        <v>106076.15</v>
      </c>
      <c r="D542" s="161">
        <v>12664.6</v>
      </c>
      <c r="E542" s="162">
        <v>0</v>
      </c>
      <c r="F542" s="161">
        <v>12664.6</v>
      </c>
      <c r="G542" s="161">
        <v>118740.75</v>
      </c>
    </row>
    <row r="543" spans="1:7" customFormat="1" ht="15" customHeight="1">
      <c r="A543" s="179">
        <v>462119012000001</v>
      </c>
      <c r="B543" s="178" t="s">
        <v>389</v>
      </c>
      <c r="C543" s="161">
        <v>106076.15</v>
      </c>
      <c r="D543" s="161">
        <v>12664.6</v>
      </c>
      <c r="E543" s="162">
        <v>0</v>
      </c>
      <c r="F543" s="161">
        <v>12664.6</v>
      </c>
      <c r="G543" s="161">
        <v>118740.75</v>
      </c>
    </row>
    <row r="544" spans="1:7" customFormat="1" ht="15" customHeight="1">
      <c r="A544" s="179">
        <v>462119013</v>
      </c>
      <c r="B544" s="178" t="s">
        <v>390</v>
      </c>
      <c r="C544" s="161">
        <v>174630.45</v>
      </c>
      <c r="D544" s="161">
        <v>784196.62</v>
      </c>
      <c r="E544" s="162">
        <v>9720</v>
      </c>
      <c r="F544" s="161">
        <v>774476.62</v>
      </c>
      <c r="G544" s="161">
        <v>949107.07</v>
      </c>
    </row>
    <row r="545" spans="1:7" customFormat="1" ht="15" customHeight="1">
      <c r="A545" s="179">
        <v>462119013000002</v>
      </c>
      <c r="B545" s="178" t="s">
        <v>391</v>
      </c>
      <c r="C545" s="161">
        <v>127547.53</v>
      </c>
      <c r="D545" s="161">
        <v>779206.63</v>
      </c>
      <c r="E545" s="162">
        <v>9720</v>
      </c>
      <c r="F545" s="161">
        <v>769486.63</v>
      </c>
      <c r="G545" s="161">
        <v>897034.16</v>
      </c>
    </row>
    <row r="546" spans="1:7" customFormat="1" ht="15" customHeight="1">
      <c r="A546" s="179">
        <v>462119013000003</v>
      </c>
      <c r="B546" s="178" t="s">
        <v>392</v>
      </c>
      <c r="C546" s="161">
        <v>47082.92</v>
      </c>
      <c r="D546" s="161">
        <v>4989.99</v>
      </c>
      <c r="E546" s="162">
        <v>0</v>
      </c>
      <c r="F546" s="161">
        <v>4989.99</v>
      </c>
      <c r="G546" s="161">
        <v>52072.91</v>
      </c>
    </row>
    <row r="547" spans="1:7" customFormat="1" ht="15" customHeight="1">
      <c r="A547" s="179">
        <v>462119014</v>
      </c>
      <c r="B547" s="178" t="s">
        <v>393</v>
      </c>
      <c r="C547" s="161">
        <v>689388.3</v>
      </c>
      <c r="D547" s="161">
        <v>178230.9</v>
      </c>
      <c r="E547" s="162">
        <v>52650.23</v>
      </c>
      <c r="F547" s="161">
        <v>125580.67</v>
      </c>
      <c r="G547" s="161">
        <v>814968.97</v>
      </c>
    </row>
    <row r="548" spans="1:7" customFormat="1" ht="15" customHeight="1">
      <c r="A548" s="179">
        <v>462119014000001</v>
      </c>
      <c r="B548" s="178" t="s">
        <v>394</v>
      </c>
      <c r="C548" s="161">
        <v>216032.48</v>
      </c>
      <c r="D548" s="161">
        <v>31931.439999999999</v>
      </c>
      <c r="E548" s="162">
        <v>13294.15</v>
      </c>
      <c r="F548" s="161">
        <v>18637.29</v>
      </c>
      <c r="G548" s="161">
        <v>234669.77</v>
      </c>
    </row>
    <row r="549" spans="1:7" customFormat="1" ht="15" customHeight="1">
      <c r="A549" s="179">
        <v>462119014000004</v>
      </c>
      <c r="B549" s="178" t="s">
        <v>395</v>
      </c>
      <c r="C549" s="161">
        <v>218066.49</v>
      </c>
      <c r="D549" s="161">
        <v>38973.31</v>
      </c>
      <c r="E549" s="162">
        <v>18326.73</v>
      </c>
      <c r="F549" s="161">
        <v>20646.580000000002</v>
      </c>
      <c r="G549" s="161">
        <v>238713.07</v>
      </c>
    </row>
    <row r="550" spans="1:7" customFormat="1" ht="15" customHeight="1">
      <c r="A550" s="179">
        <v>462119014000005</v>
      </c>
      <c r="B550" s="178" t="s">
        <v>396</v>
      </c>
      <c r="C550" s="161">
        <v>-867.62</v>
      </c>
      <c r="D550" s="161">
        <v>41672.68</v>
      </c>
      <c r="E550" s="162">
        <v>9772.7800000000007</v>
      </c>
      <c r="F550" s="161">
        <v>31899.9</v>
      </c>
      <c r="G550" s="161">
        <v>31032.28</v>
      </c>
    </row>
    <row r="551" spans="1:7" customFormat="1" ht="15" customHeight="1">
      <c r="A551" s="179">
        <v>462119014000006</v>
      </c>
      <c r="B551" s="178" t="s">
        <v>627</v>
      </c>
      <c r="C551" s="161">
        <v>5766</v>
      </c>
      <c r="D551" s="161">
        <v>0</v>
      </c>
      <c r="E551" s="162">
        <v>0</v>
      </c>
      <c r="F551" s="161">
        <v>0</v>
      </c>
      <c r="G551" s="161">
        <v>5766</v>
      </c>
    </row>
    <row r="552" spans="1:7" customFormat="1" ht="15" customHeight="1">
      <c r="A552" s="179">
        <v>462119014000007</v>
      </c>
      <c r="B552" s="178" t="s">
        <v>397</v>
      </c>
      <c r="C552" s="161">
        <v>152990.59</v>
      </c>
      <c r="D552" s="161">
        <v>43140.33</v>
      </c>
      <c r="E552" s="162">
        <v>0</v>
      </c>
      <c r="F552" s="161">
        <v>43140.33</v>
      </c>
      <c r="G552" s="161">
        <v>196130.92</v>
      </c>
    </row>
    <row r="553" spans="1:7" customFormat="1" ht="15" customHeight="1">
      <c r="A553" s="179">
        <v>462119014000012</v>
      </c>
      <c r="B553" s="178" t="s">
        <v>398</v>
      </c>
      <c r="C553" s="161">
        <v>97400.36</v>
      </c>
      <c r="D553" s="161">
        <v>22513.14</v>
      </c>
      <c r="E553" s="162">
        <v>11256.57</v>
      </c>
      <c r="F553" s="161">
        <v>11256.57</v>
      </c>
      <c r="G553" s="161">
        <v>108656.93</v>
      </c>
    </row>
    <row r="554" spans="1:7" customFormat="1" ht="15" customHeight="1">
      <c r="A554" s="179">
        <v>462119015</v>
      </c>
      <c r="B554" s="178" t="s">
        <v>399</v>
      </c>
      <c r="C554" s="161">
        <v>7463.34</v>
      </c>
      <c r="D554" s="161">
        <v>840.37</v>
      </c>
      <c r="E554" s="162">
        <v>101.09</v>
      </c>
      <c r="F554" s="161">
        <v>739.28</v>
      </c>
      <c r="G554" s="161">
        <v>8202.6200000000008</v>
      </c>
    </row>
    <row r="555" spans="1:7" customFormat="1" ht="15" customHeight="1">
      <c r="A555" s="179">
        <v>462119015000001</v>
      </c>
      <c r="B555" s="178" t="s">
        <v>400</v>
      </c>
      <c r="C555" s="161">
        <v>7463.34</v>
      </c>
      <c r="D555" s="161">
        <v>840.37</v>
      </c>
      <c r="E555" s="162">
        <v>101.09</v>
      </c>
      <c r="F555" s="161">
        <v>739.28</v>
      </c>
      <c r="G555" s="161">
        <v>8202.6200000000008</v>
      </c>
    </row>
    <row r="556" spans="1:7" customFormat="1" ht="15" customHeight="1">
      <c r="A556" s="179">
        <v>462119019</v>
      </c>
      <c r="B556" s="178" t="s">
        <v>313</v>
      </c>
      <c r="C556" s="161">
        <v>962120.64</v>
      </c>
      <c r="D556" s="161">
        <v>186019.03</v>
      </c>
      <c r="E556" s="162">
        <v>23931.5</v>
      </c>
      <c r="F556" s="161">
        <v>162087.53</v>
      </c>
      <c r="G556" s="161">
        <v>1124208.17</v>
      </c>
    </row>
    <row r="557" spans="1:7" customFormat="1" ht="15" customHeight="1">
      <c r="A557" s="179">
        <v>462119019000001</v>
      </c>
      <c r="B557" s="178" t="s">
        <v>401</v>
      </c>
      <c r="C557" s="161">
        <v>7850.26</v>
      </c>
      <c r="D557" s="161">
        <v>0</v>
      </c>
      <c r="E557" s="162">
        <v>0</v>
      </c>
      <c r="F557" s="161">
        <v>0</v>
      </c>
      <c r="G557" s="161">
        <v>7850.26</v>
      </c>
    </row>
    <row r="558" spans="1:7" customFormat="1" ht="15" customHeight="1">
      <c r="A558" s="179">
        <v>462119019000002</v>
      </c>
      <c r="B558" s="178" t="s">
        <v>402</v>
      </c>
      <c r="C558" s="161">
        <v>786995.15</v>
      </c>
      <c r="D558" s="161">
        <v>126411</v>
      </c>
      <c r="E558" s="162">
        <v>1291.5</v>
      </c>
      <c r="F558" s="161">
        <v>125119.5</v>
      </c>
      <c r="G558" s="161">
        <v>912114.65</v>
      </c>
    </row>
    <row r="559" spans="1:7" customFormat="1" ht="15" customHeight="1">
      <c r="A559" s="179">
        <v>462119019000004</v>
      </c>
      <c r="B559" s="178" t="s">
        <v>403</v>
      </c>
      <c r="C559" s="161">
        <v>166585.23000000001</v>
      </c>
      <c r="D559" s="161">
        <v>59608.03</v>
      </c>
      <c r="E559" s="162">
        <v>22640</v>
      </c>
      <c r="F559" s="161">
        <v>36968.03</v>
      </c>
      <c r="G559" s="161">
        <v>203553.26</v>
      </c>
    </row>
    <row r="560" spans="1:7" customFormat="1" ht="15" customHeight="1">
      <c r="A560" s="179">
        <v>462119019000008</v>
      </c>
      <c r="B560" s="178" t="s">
        <v>622</v>
      </c>
      <c r="C560" s="161">
        <v>690</v>
      </c>
      <c r="D560" s="161">
        <v>0</v>
      </c>
      <c r="E560" s="162">
        <v>0</v>
      </c>
      <c r="F560" s="161">
        <v>0</v>
      </c>
      <c r="G560" s="161">
        <v>690</v>
      </c>
    </row>
    <row r="561" spans="1:7" customFormat="1" ht="15" customHeight="1">
      <c r="A561" s="179">
        <v>463</v>
      </c>
      <c r="B561" s="178" t="s">
        <v>404</v>
      </c>
      <c r="C561" s="161">
        <v>1485882.42</v>
      </c>
      <c r="D561" s="161">
        <v>332827.94</v>
      </c>
      <c r="E561" s="162">
        <v>123853.73</v>
      </c>
      <c r="F561" s="161">
        <v>208974.21</v>
      </c>
      <c r="G561" s="161">
        <v>1694856.63</v>
      </c>
    </row>
    <row r="562" spans="1:7" customFormat="1" ht="15" customHeight="1">
      <c r="A562" s="179">
        <v>4631</v>
      </c>
      <c r="B562" s="178" t="s">
        <v>405</v>
      </c>
      <c r="C562" s="161">
        <v>245600.3</v>
      </c>
      <c r="D562" s="161">
        <v>33101.230000000003</v>
      </c>
      <c r="E562" s="162">
        <v>2400.48</v>
      </c>
      <c r="F562" s="161">
        <v>30700.75</v>
      </c>
      <c r="G562" s="161">
        <v>276301.05</v>
      </c>
    </row>
    <row r="563" spans="1:7" customFormat="1" ht="15" customHeight="1">
      <c r="A563" s="179">
        <v>46311</v>
      </c>
      <c r="B563" s="178" t="s">
        <v>406</v>
      </c>
      <c r="C563" s="161">
        <v>245600.3</v>
      </c>
      <c r="D563" s="161">
        <v>33101.230000000003</v>
      </c>
      <c r="E563" s="162">
        <v>2400.48</v>
      </c>
      <c r="F563" s="161">
        <v>30700.75</v>
      </c>
      <c r="G563" s="161">
        <v>276301.05</v>
      </c>
    </row>
    <row r="564" spans="1:7" customFormat="1" ht="15" customHeight="1">
      <c r="A564" s="179">
        <v>463119</v>
      </c>
      <c r="B564" s="178" t="s">
        <v>405</v>
      </c>
      <c r="C564" s="161">
        <v>245600.3</v>
      </c>
      <c r="D564" s="161">
        <v>33101.230000000003</v>
      </c>
      <c r="E564" s="162">
        <v>2400.48</v>
      </c>
      <c r="F564" s="161">
        <v>30700.75</v>
      </c>
      <c r="G564" s="161">
        <v>276301.05</v>
      </c>
    </row>
    <row r="565" spans="1:7" customFormat="1" ht="15" customHeight="1">
      <c r="A565" s="179">
        <v>46311901</v>
      </c>
      <c r="B565" s="178" t="s">
        <v>405</v>
      </c>
      <c r="C565" s="161">
        <v>245600.3</v>
      </c>
      <c r="D565" s="161">
        <v>33101.230000000003</v>
      </c>
      <c r="E565" s="162">
        <v>2400.48</v>
      </c>
      <c r="F565" s="161">
        <v>30700.75</v>
      </c>
      <c r="G565" s="161">
        <v>276301.05</v>
      </c>
    </row>
    <row r="566" spans="1:7" customFormat="1" ht="15" customHeight="1">
      <c r="A566" s="179">
        <v>463119011</v>
      </c>
      <c r="B566" s="178" t="s">
        <v>407</v>
      </c>
      <c r="C566" s="161">
        <v>180082.88</v>
      </c>
      <c r="D566" s="161">
        <v>24910.84</v>
      </c>
      <c r="E566" s="162">
        <v>2400.48</v>
      </c>
      <c r="F566" s="161">
        <v>22510.36</v>
      </c>
      <c r="G566" s="161">
        <v>202593.24</v>
      </c>
    </row>
    <row r="567" spans="1:7" customFormat="1" ht="15" customHeight="1">
      <c r="A567" s="179">
        <v>463119011000001</v>
      </c>
      <c r="B567" s="178" t="s">
        <v>407</v>
      </c>
      <c r="C567" s="161">
        <v>180082.88</v>
      </c>
      <c r="D567" s="161">
        <v>24910.84</v>
      </c>
      <c r="E567" s="162">
        <v>2400.48</v>
      </c>
      <c r="F567" s="161">
        <v>22510.36</v>
      </c>
      <c r="G567" s="161">
        <v>202593.24</v>
      </c>
    </row>
    <row r="568" spans="1:7" customFormat="1" ht="15" customHeight="1">
      <c r="A568" s="179">
        <v>463119013</v>
      </c>
      <c r="B568" s="178" t="s">
        <v>408</v>
      </c>
      <c r="C568" s="161">
        <v>65517.42</v>
      </c>
      <c r="D568" s="161">
        <v>8190.39</v>
      </c>
      <c r="E568" s="162">
        <v>0</v>
      </c>
      <c r="F568" s="161">
        <v>8190.39</v>
      </c>
      <c r="G568" s="161">
        <v>73707.81</v>
      </c>
    </row>
    <row r="569" spans="1:7" customFormat="1" ht="15" customHeight="1">
      <c r="A569" s="179">
        <v>463119013000001</v>
      </c>
      <c r="B569" s="178" t="s">
        <v>409</v>
      </c>
      <c r="C569" s="161">
        <v>65517.42</v>
      </c>
      <c r="D569" s="161">
        <v>8190.39</v>
      </c>
      <c r="E569" s="162">
        <v>0</v>
      </c>
      <c r="F569" s="161">
        <v>8190.39</v>
      </c>
      <c r="G569" s="161">
        <v>73707.81</v>
      </c>
    </row>
    <row r="570" spans="1:7" customFormat="1" ht="15" customHeight="1">
      <c r="A570" s="179">
        <v>4633</v>
      </c>
      <c r="B570" s="178" t="s">
        <v>410</v>
      </c>
      <c r="C570" s="161">
        <v>30198.880000000001</v>
      </c>
      <c r="D570" s="161">
        <v>6281.88</v>
      </c>
      <c r="E570" s="162">
        <v>2524.8200000000002</v>
      </c>
      <c r="F570" s="161">
        <v>3757.06</v>
      </c>
      <c r="G570" s="161">
        <v>33955.94</v>
      </c>
    </row>
    <row r="571" spans="1:7" customFormat="1" ht="15" customHeight="1">
      <c r="A571" s="179">
        <v>46331</v>
      </c>
      <c r="B571" s="178" t="s">
        <v>411</v>
      </c>
      <c r="C571" s="161">
        <v>30198.880000000001</v>
      </c>
      <c r="D571" s="161">
        <v>6281.88</v>
      </c>
      <c r="E571" s="162">
        <v>2524.8200000000002</v>
      </c>
      <c r="F571" s="161">
        <v>3757.06</v>
      </c>
      <c r="G571" s="161">
        <v>33955.94</v>
      </c>
    </row>
    <row r="572" spans="1:7" customFormat="1" ht="15" customHeight="1">
      <c r="A572" s="179">
        <v>463319</v>
      </c>
      <c r="B572" s="178" t="s">
        <v>411</v>
      </c>
      <c r="C572" s="161">
        <v>30198.880000000001</v>
      </c>
      <c r="D572" s="161">
        <v>6281.88</v>
      </c>
      <c r="E572" s="162">
        <v>2524.8200000000002</v>
      </c>
      <c r="F572" s="161">
        <v>3757.06</v>
      </c>
      <c r="G572" s="161">
        <v>33955.94</v>
      </c>
    </row>
    <row r="573" spans="1:7" customFormat="1" ht="15" customHeight="1">
      <c r="A573" s="179">
        <v>46331901</v>
      </c>
      <c r="B573" s="178" t="s">
        <v>410</v>
      </c>
      <c r="C573" s="161">
        <v>30198.880000000001</v>
      </c>
      <c r="D573" s="161">
        <v>6281.88</v>
      </c>
      <c r="E573" s="162">
        <v>2524.8200000000002</v>
      </c>
      <c r="F573" s="161">
        <v>3757.06</v>
      </c>
      <c r="G573" s="161">
        <v>33955.94</v>
      </c>
    </row>
    <row r="574" spans="1:7" customFormat="1" ht="15" customHeight="1">
      <c r="A574" s="179">
        <v>463319011</v>
      </c>
      <c r="B574" s="178" t="s">
        <v>407</v>
      </c>
      <c r="C574" s="161">
        <v>4847.41</v>
      </c>
      <c r="D574" s="161">
        <v>3487.8</v>
      </c>
      <c r="E574" s="162">
        <v>2524.8200000000002</v>
      </c>
      <c r="F574" s="161">
        <v>962.98</v>
      </c>
      <c r="G574" s="161">
        <v>5810.39</v>
      </c>
    </row>
    <row r="575" spans="1:7" customFormat="1" ht="15" customHeight="1">
      <c r="A575" s="179">
        <v>463319011000002</v>
      </c>
      <c r="B575" s="178" t="s">
        <v>412</v>
      </c>
      <c r="C575" s="161">
        <v>4847.41</v>
      </c>
      <c r="D575" s="161">
        <v>3487.8</v>
      </c>
      <c r="E575" s="162">
        <v>2524.8200000000002</v>
      </c>
      <c r="F575" s="161">
        <v>962.98</v>
      </c>
      <c r="G575" s="161">
        <v>5810.39</v>
      </c>
    </row>
    <row r="576" spans="1:7" customFormat="1" ht="15" customHeight="1">
      <c r="A576" s="179">
        <v>463319012</v>
      </c>
      <c r="B576" s="178" t="s">
        <v>413</v>
      </c>
      <c r="C576" s="161">
        <v>24351.47</v>
      </c>
      <c r="D576" s="161">
        <v>2524.8200000000002</v>
      </c>
      <c r="E576" s="162">
        <v>0</v>
      </c>
      <c r="F576" s="161">
        <v>2524.8200000000002</v>
      </c>
      <c r="G576" s="161">
        <v>26876.29</v>
      </c>
    </row>
    <row r="577" spans="1:7" customFormat="1" ht="15" customHeight="1">
      <c r="A577" s="179">
        <v>463319012000002</v>
      </c>
      <c r="B577" s="178" t="s">
        <v>414</v>
      </c>
      <c r="C577" s="161">
        <v>24351.47</v>
      </c>
      <c r="D577" s="161">
        <v>2524.8200000000002</v>
      </c>
      <c r="E577" s="162">
        <v>0</v>
      </c>
      <c r="F577" s="161">
        <v>2524.8200000000002</v>
      </c>
      <c r="G577" s="161">
        <v>26876.29</v>
      </c>
    </row>
    <row r="578" spans="1:7" customFormat="1" ht="15" customHeight="1">
      <c r="A578" s="179">
        <v>463319013</v>
      </c>
      <c r="B578" s="178" t="s">
        <v>415</v>
      </c>
      <c r="C578" s="161">
        <v>1000</v>
      </c>
      <c r="D578" s="161">
        <v>269.26</v>
      </c>
      <c r="E578" s="162">
        <v>0</v>
      </c>
      <c r="F578" s="161">
        <v>269.26</v>
      </c>
      <c r="G578" s="161">
        <v>1269.26</v>
      </c>
    </row>
    <row r="579" spans="1:7" customFormat="1" ht="15" customHeight="1">
      <c r="A579" s="179">
        <v>463319013000001</v>
      </c>
      <c r="B579" s="178" t="s">
        <v>416</v>
      </c>
      <c r="C579" s="161">
        <v>1000</v>
      </c>
      <c r="D579" s="161">
        <v>269.26</v>
      </c>
      <c r="E579" s="162">
        <v>0</v>
      </c>
      <c r="F579" s="161">
        <v>269.26</v>
      </c>
      <c r="G579" s="161">
        <v>1269.26</v>
      </c>
    </row>
    <row r="580" spans="1:7" customFormat="1" ht="15" customHeight="1">
      <c r="A580" s="179">
        <v>4637</v>
      </c>
      <c r="B580" s="178" t="s">
        <v>417</v>
      </c>
      <c r="C580" s="161">
        <v>12213.16</v>
      </c>
      <c r="D580" s="161">
        <v>515.04</v>
      </c>
      <c r="E580" s="162">
        <v>0</v>
      </c>
      <c r="F580" s="161">
        <v>515.04</v>
      </c>
      <c r="G580" s="161">
        <v>12728.2</v>
      </c>
    </row>
    <row r="581" spans="1:7" customFormat="1" ht="15" customHeight="1">
      <c r="A581" s="179">
        <v>46371</v>
      </c>
      <c r="B581" s="178" t="s">
        <v>418</v>
      </c>
      <c r="C581" s="161">
        <v>12213.16</v>
      </c>
      <c r="D581" s="161">
        <v>515.04</v>
      </c>
      <c r="E581" s="162">
        <v>0</v>
      </c>
      <c r="F581" s="161">
        <v>515.04</v>
      </c>
      <c r="G581" s="161">
        <v>12728.2</v>
      </c>
    </row>
    <row r="582" spans="1:7" customFormat="1" ht="15" customHeight="1">
      <c r="A582" s="179">
        <v>463719</v>
      </c>
      <c r="B582" s="178" t="s">
        <v>418</v>
      </c>
      <c r="C582" s="161">
        <v>12213.16</v>
      </c>
      <c r="D582" s="161">
        <v>515.04</v>
      </c>
      <c r="E582" s="162">
        <v>0</v>
      </c>
      <c r="F582" s="161">
        <v>515.04</v>
      </c>
      <c r="G582" s="161">
        <v>12728.2</v>
      </c>
    </row>
    <row r="583" spans="1:7" customFormat="1" ht="15" customHeight="1">
      <c r="A583" s="179">
        <v>46371901</v>
      </c>
      <c r="B583" s="178" t="s">
        <v>419</v>
      </c>
      <c r="C583" s="161">
        <v>12213.16</v>
      </c>
      <c r="D583" s="161">
        <v>515.04</v>
      </c>
      <c r="E583" s="162">
        <v>0</v>
      </c>
      <c r="F583" s="161">
        <v>515.04</v>
      </c>
      <c r="G583" s="161">
        <v>12728.2</v>
      </c>
    </row>
    <row r="584" spans="1:7" customFormat="1" ht="15" customHeight="1">
      <c r="A584" s="179">
        <v>463719011</v>
      </c>
      <c r="B584" s="178" t="s">
        <v>420</v>
      </c>
      <c r="C584" s="161">
        <v>12213.16</v>
      </c>
      <c r="D584" s="161">
        <v>515.04</v>
      </c>
      <c r="E584" s="162">
        <v>0</v>
      </c>
      <c r="F584" s="161">
        <v>515.04</v>
      </c>
      <c r="G584" s="161">
        <v>12728.2</v>
      </c>
    </row>
    <row r="585" spans="1:7" customFormat="1" ht="15" customHeight="1">
      <c r="A585" s="179">
        <v>463719011000001</v>
      </c>
      <c r="B585" s="178" t="s">
        <v>421</v>
      </c>
      <c r="C585" s="161">
        <v>3464</v>
      </c>
      <c r="D585" s="161">
        <v>75.430000000000007</v>
      </c>
      <c r="E585" s="162">
        <v>0</v>
      </c>
      <c r="F585" s="161">
        <v>75.430000000000007</v>
      </c>
      <c r="G585" s="161">
        <v>3539.43</v>
      </c>
    </row>
    <row r="586" spans="1:7" customFormat="1" ht="15" customHeight="1">
      <c r="A586" s="179">
        <v>463719011000002</v>
      </c>
      <c r="B586" s="178" t="s">
        <v>422</v>
      </c>
      <c r="C586" s="161">
        <v>4373.32</v>
      </c>
      <c r="D586" s="161">
        <v>418.29</v>
      </c>
      <c r="E586" s="162">
        <v>0</v>
      </c>
      <c r="F586" s="161">
        <v>418.29</v>
      </c>
      <c r="G586" s="161">
        <v>4791.6099999999997</v>
      </c>
    </row>
    <row r="587" spans="1:7" customFormat="1" ht="15" customHeight="1">
      <c r="A587" s="179">
        <v>463719011000003</v>
      </c>
      <c r="B587" s="178" t="s">
        <v>423</v>
      </c>
      <c r="C587" s="161">
        <v>2109.06</v>
      </c>
      <c r="D587" s="161">
        <v>21.32</v>
      </c>
      <c r="E587" s="162">
        <v>0</v>
      </c>
      <c r="F587" s="161">
        <v>21.32</v>
      </c>
      <c r="G587" s="161">
        <v>2130.38</v>
      </c>
    </row>
    <row r="588" spans="1:7" customFormat="1" ht="15" customHeight="1">
      <c r="A588" s="179">
        <v>463719011000004</v>
      </c>
      <c r="B588" s="178" t="s">
        <v>424</v>
      </c>
      <c r="C588" s="161">
        <v>2266.7800000000002</v>
      </c>
      <c r="D588" s="161">
        <v>0</v>
      </c>
      <c r="E588" s="162">
        <v>0</v>
      </c>
      <c r="F588" s="161">
        <v>0</v>
      </c>
      <c r="G588" s="161">
        <v>2266.7800000000002</v>
      </c>
    </row>
    <row r="589" spans="1:7" customFormat="1" ht="15" customHeight="1">
      <c r="A589" s="179">
        <v>4638</v>
      </c>
      <c r="B589" s="178" t="s">
        <v>425</v>
      </c>
      <c r="C589" s="161">
        <v>258593.04</v>
      </c>
      <c r="D589" s="161">
        <v>32324.13</v>
      </c>
      <c r="E589" s="162">
        <v>0</v>
      </c>
      <c r="F589" s="161">
        <v>32324.13</v>
      </c>
      <c r="G589" s="161">
        <v>290917.17</v>
      </c>
    </row>
    <row r="590" spans="1:7" customFormat="1" ht="15" customHeight="1">
      <c r="A590" s="179">
        <v>46381</v>
      </c>
      <c r="B590" s="178" t="s">
        <v>426</v>
      </c>
      <c r="C590" s="161">
        <v>258593.04</v>
      </c>
      <c r="D590" s="161">
        <v>32324.13</v>
      </c>
      <c r="E590" s="162">
        <v>0</v>
      </c>
      <c r="F590" s="161">
        <v>32324.13</v>
      </c>
      <c r="G590" s="161">
        <v>290917.17</v>
      </c>
    </row>
    <row r="591" spans="1:7" customFormat="1" ht="15" customHeight="1">
      <c r="A591" s="179">
        <v>463819</v>
      </c>
      <c r="B591" s="178" t="s">
        <v>426</v>
      </c>
      <c r="C591" s="161">
        <v>258593.04</v>
      </c>
      <c r="D591" s="161">
        <v>32324.13</v>
      </c>
      <c r="E591" s="162">
        <v>0</v>
      </c>
      <c r="F591" s="161">
        <v>32324.13</v>
      </c>
      <c r="G591" s="161">
        <v>290917.17</v>
      </c>
    </row>
    <row r="592" spans="1:7" customFormat="1" ht="15" customHeight="1">
      <c r="A592" s="179">
        <v>46381901</v>
      </c>
      <c r="B592" s="178" t="s">
        <v>425</v>
      </c>
      <c r="C592" s="161">
        <v>258593.04</v>
      </c>
      <c r="D592" s="161">
        <v>32324.13</v>
      </c>
      <c r="E592" s="162">
        <v>0</v>
      </c>
      <c r="F592" s="161">
        <v>32324.13</v>
      </c>
      <c r="G592" s="161">
        <v>290917.17</v>
      </c>
    </row>
    <row r="593" spans="1:7" customFormat="1" ht="15" customHeight="1">
      <c r="A593" s="179">
        <v>463819011</v>
      </c>
      <c r="B593" s="178" t="s">
        <v>425</v>
      </c>
      <c r="C593" s="161">
        <v>258593.04</v>
      </c>
      <c r="D593" s="161">
        <v>32324.13</v>
      </c>
      <c r="E593" s="162">
        <v>0</v>
      </c>
      <c r="F593" s="161">
        <v>32324.13</v>
      </c>
      <c r="G593" s="161">
        <v>290917.17</v>
      </c>
    </row>
    <row r="594" spans="1:7" customFormat="1" ht="15" customHeight="1">
      <c r="A594" s="179">
        <v>463819011000002</v>
      </c>
      <c r="B594" s="178" t="s">
        <v>427</v>
      </c>
      <c r="C594" s="161">
        <v>107335.03999999999</v>
      </c>
      <c r="D594" s="161">
        <v>13416.88</v>
      </c>
      <c r="E594" s="162">
        <v>0</v>
      </c>
      <c r="F594" s="161">
        <v>13416.88</v>
      </c>
      <c r="G594" s="161">
        <v>120751.92</v>
      </c>
    </row>
    <row r="595" spans="1:7" customFormat="1" ht="15" customHeight="1">
      <c r="A595" s="179">
        <v>463819011000003</v>
      </c>
      <c r="B595" s="178" t="s">
        <v>428</v>
      </c>
      <c r="C595" s="161">
        <v>151258</v>
      </c>
      <c r="D595" s="161">
        <v>18907.25</v>
      </c>
      <c r="E595" s="162">
        <v>0</v>
      </c>
      <c r="F595" s="161">
        <v>18907.25</v>
      </c>
      <c r="G595" s="161">
        <v>170165.25</v>
      </c>
    </row>
    <row r="596" spans="1:7" customFormat="1" ht="15" customHeight="1">
      <c r="A596" s="179">
        <v>4639</v>
      </c>
      <c r="B596" s="178" t="s">
        <v>429</v>
      </c>
      <c r="C596" s="161">
        <v>939277.04</v>
      </c>
      <c r="D596" s="161">
        <v>260605.66</v>
      </c>
      <c r="E596" s="162">
        <v>118928.43</v>
      </c>
      <c r="F596" s="161">
        <v>141677.23000000001</v>
      </c>
      <c r="G596" s="161">
        <v>1080954.27</v>
      </c>
    </row>
    <row r="597" spans="1:7" customFormat="1" ht="15" customHeight="1">
      <c r="A597" s="179">
        <v>46391</v>
      </c>
      <c r="B597" s="178" t="s">
        <v>430</v>
      </c>
      <c r="C597" s="161">
        <v>939277.04</v>
      </c>
      <c r="D597" s="161">
        <v>260605.66</v>
      </c>
      <c r="E597" s="162">
        <v>118928.43</v>
      </c>
      <c r="F597" s="161">
        <v>141677.23000000001</v>
      </c>
      <c r="G597" s="161">
        <v>1080954.27</v>
      </c>
    </row>
    <row r="598" spans="1:7" customFormat="1" ht="15" customHeight="1">
      <c r="A598" s="179">
        <v>463919</v>
      </c>
      <c r="B598" s="178" t="s">
        <v>430</v>
      </c>
      <c r="C598" s="161">
        <v>939277.04</v>
      </c>
      <c r="D598" s="161">
        <v>260605.66</v>
      </c>
      <c r="E598" s="162">
        <v>118928.43</v>
      </c>
      <c r="F598" s="161">
        <v>141677.23000000001</v>
      </c>
      <c r="G598" s="161">
        <v>1080954.27</v>
      </c>
    </row>
    <row r="599" spans="1:7" customFormat="1" ht="15" customHeight="1">
      <c r="A599" s="179">
        <v>46391901</v>
      </c>
      <c r="B599" s="178" t="s">
        <v>429</v>
      </c>
      <c r="C599" s="161">
        <v>939277.04</v>
      </c>
      <c r="D599" s="161">
        <v>260605.66</v>
      </c>
      <c r="E599" s="162">
        <v>118928.43</v>
      </c>
      <c r="F599" s="161">
        <v>141677.23000000001</v>
      </c>
      <c r="G599" s="161">
        <v>1080954.27</v>
      </c>
    </row>
    <row r="600" spans="1:7" customFormat="1" ht="15" customHeight="1">
      <c r="A600" s="179">
        <v>463919011</v>
      </c>
      <c r="B600" s="178" t="s">
        <v>431</v>
      </c>
      <c r="C600" s="161">
        <v>2861.77</v>
      </c>
      <c r="D600" s="161">
        <v>909.76</v>
      </c>
      <c r="E600" s="162">
        <v>283.39</v>
      </c>
      <c r="F600" s="161">
        <v>626.37</v>
      </c>
      <c r="G600" s="161">
        <v>3488.14</v>
      </c>
    </row>
    <row r="601" spans="1:7" customFormat="1" ht="15" customHeight="1">
      <c r="A601" s="179">
        <v>463919011000001</v>
      </c>
      <c r="B601" s="178" t="s">
        <v>432</v>
      </c>
      <c r="C601" s="161">
        <v>2861.77</v>
      </c>
      <c r="D601" s="161">
        <v>909.76</v>
      </c>
      <c r="E601" s="162">
        <v>283.39</v>
      </c>
      <c r="F601" s="161">
        <v>626.37</v>
      </c>
      <c r="G601" s="161">
        <v>3488.14</v>
      </c>
    </row>
    <row r="602" spans="1:7" customFormat="1" ht="15" customHeight="1">
      <c r="A602" s="179">
        <v>463919012</v>
      </c>
      <c r="B602" s="178" t="s">
        <v>433</v>
      </c>
      <c r="C602" s="161">
        <v>15901.98</v>
      </c>
      <c r="D602" s="161">
        <v>2395.1</v>
      </c>
      <c r="E602" s="162">
        <v>0</v>
      </c>
      <c r="F602" s="161">
        <v>2395.1</v>
      </c>
      <c r="G602" s="161">
        <v>18297.080000000002</v>
      </c>
    </row>
    <row r="603" spans="1:7" customFormat="1" ht="15" customHeight="1">
      <c r="A603" s="179">
        <v>463919012000004</v>
      </c>
      <c r="B603" s="178" t="s">
        <v>434</v>
      </c>
      <c r="C603" s="161">
        <v>15901.98</v>
      </c>
      <c r="D603" s="161">
        <v>2395.1</v>
      </c>
      <c r="E603" s="162">
        <v>0</v>
      </c>
      <c r="F603" s="161">
        <v>2395.1</v>
      </c>
      <c r="G603" s="161">
        <v>18297.080000000002</v>
      </c>
    </row>
    <row r="604" spans="1:7" customFormat="1" ht="15" customHeight="1">
      <c r="A604" s="179">
        <v>463919013</v>
      </c>
      <c r="B604" s="178" t="s">
        <v>435</v>
      </c>
      <c r="C604" s="161">
        <v>149733.63</v>
      </c>
      <c r="D604" s="161">
        <v>48846.47</v>
      </c>
      <c r="E604" s="162">
        <v>21670.720000000001</v>
      </c>
      <c r="F604" s="161">
        <v>27175.75</v>
      </c>
      <c r="G604" s="161">
        <v>176909.38</v>
      </c>
    </row>
    <row r="605" spans="1:7" customFormat="1" ht="15" customHeight="1">
      <c r="A605" s="179">
        <v>463919013000001</v>
      </c>
      <c r="B605" s="178" t="s">
        <v>436</v>
      </c>
      <c r="C605" s="161">
        <v>144641.04999999999</v>
      </c>
      <c r="D605" s="161">
        <v>48170.89</v>
      </c>
      <c r="E605" s="162">
        <v>21332.93</v>
      </c>
      <c r="F605" s="161">
        <v>26837.96</v>
      </c>
      <c r="G605" s="161">
        <v>171479.01</v>
      </c>
    </row>
    <row r="606" spans="1:7" customFormat="1" ht="15" customHeight="1">
      <c r="A606" s="179">
        <v>463919013000002</v>
      </c>
      <c r="B606" s="178" t="s">
        <v>437</v>
      </c>
      <c r="C606" s="161">
        <v>5092.58</v>
      </c>
      <c r="D606" s="161">
        <v>675.58</v>
      </c>
      <c r="E606" s="162">
        <v>337.79</v>
      </c>
      <c r="F606" s="161">
        <v>337.79</v>
      </c>
      <c r="G606" s="161">
        <v>5430.37</v>
      </c>
    </row>
    <row r="607" spans="1:7" customFormat="1" ht="15" customHeight="1">
      <c r="A607" s="179">
        <v>463919014</v>
      </c>
      <c r="B607" s="178" t="s">
        <v>438</v>
      </c>
      <c r="C607" s="161">
        <v>152092.76</v>
      </c>
      <c r="D607" s="161">
        <v>25611.61</v>
      </c>
      <c r="E607" s="162">
        <v>6320.12</v>
      </c>
      <c r="F607" s="161">
        <v>19291.490000000002</v>
      </c>
      <c r="G607" s="161">
        <v>171384.25</v>
      </c>
    </row>
    <row r="608" spans="1:7" customFormat="1" ht="15" customHeight="1">
      <c r="A608" s="179">
        <v>463919014000002</v>
      </c>
      <c r="B608" s="178" t="s">
        <v>439</v>
      </c>
      <c r="C608" s="161">
        <v>16700.810000000001</v>
      </c>
      <c r="D608" s="161">
        <v>0</v>
      </c>
      <c r="E608" s="162">
        <v>0</v>
      </c>
      <c r="F608" s="161">
        <v>0</v>
      </c>
      <c r="G608" s="161">
        <v>16700.810000000001</v>
      </c>
    </row>
    <row r="609" spans="1:7" customFormat="1" ht="15" customHeight="1">
      <c r="A609" s="179">
        <v>463919014000003</v>
      </c>
      <c r="B609" s="178" t="s">
        <v>440</v>
      </c>
      <c r="C609" s="161">
        <v>63931.49</v>
      </c>
      <c r="D609" s="161">
        <v>16764.240000000002</v>
      </c>
      <c r="E609" s="162">
        <v>6320.12</v>
      </c>
      <c r="F609" s="161">
        <v>10444.120000000001</v>
      </c>
      <c r="G609" s="161">
        <v>74375.61</v>
      </c>
    </row>
    <row r="610" spans="1:7" customFormat="1" ht="15" customHeight="1">
      <c r="A610" s="179">
        <v>463919014000004</v>
      </c>
      <c r="B610" s="178" t="s">
        <v>441</v>
      </c>
      <c r="C610" s="161">
        <v>54117.19</v>
      </c>
      <c r="D610" s="161">
        <v>7511.36</v>
      </c>
      <c r="E610" s="162">
        <v>0</v>
      </c>
      <c r="F610" s="161">
        <v>7511.36</v>
      </c>
      <c r="G610" s="161">
        <v>61628.55</v>
      </c>
    </row>
    <row r="611" spans="1:7" customFormat="1" ht="15" customHeight="1">
      <c r="A611" s="179">
        <v>463919014000006</v>
      </c>
      <c r="B611" s="178" t="s">
        <v>442</v>
      </c>
      <c r="C611" s="161">
        <v>17343.27</v>
      </c>
      <c r="D611" s="161">
        <v>1336.01</v>
      </c>
      <c r="E611" s="162">
        <v>0</v>
      </c>
      <c r="F611" s="161">
        <v>1336.01</v>
      </c>
      <c r="G611" s="161">
        <v>18679.28</v>
      </c>
    </row>
    <row r="612" spans="1:7" customFormat="1" ht="15" customHeight="1">
      <c r="A612" s="179">
        <v>463919019</v>
      </c>
      <c r="B612" s="178" t="s">
        <v>429</v>
      </c>
      <c r="C612" s="161">
        <v>618686.9</v>
      </c>
      <c r="D612" s="161">
        <v>182842.72</v>
      </c>
      <c r="E612" s="162">
        <v>90654.2</v>
      </c>
      <c r="F612" s="161">
        <v>92188.52</v>
      </c>
      <c r="G612" s="161">
        <v>710875.42</v>
      </c>
    </row>
    <row r="613" spans="1:7" customFormat="1" ht="15" customHeight="1">
      <c r="A613" s="179">
        <v>463919019000001</v>
      </c>
      <c r="B613" s="178" t="s">
        <v>628</v>
      </c>
      <c r="C613" s="161">
        <v>3909.55</v>
      </c>
      <c r="D613" s="161">
        <v>0</v>
      </c>
      <c r="E613" s="162">
        <v>0</v>
      </c>
      <c r="F613" s="161">
        <v>0</v>
      </c>
      <c r="G613" s="161">
        <v>3909.55</v>
      </c>
    </row>
    <row r="614" spans="1:7" customFormat="1" ht="15" customHeight="1">
      <c r="A614" s="179">
        <v>463919019000002</v>
      </c>
      <c r="B614" s="178" t="s">
        <v>443</v>
      </c>
      <c r="C614" s="161">
        <v>586941.96</v>
      </c>
      <c r="D614" s="161">
        <v>178633.61</v>
      </c>
      <c r="E614" s="162">
        <v>89210.23</v>
      </c>
      <c r="F614" s="161">
        <v>89423.38</v>
      </c>
      <c r="G614" s="161">
        <v>676365.34</v>
      </c>
    </row>
    <row r="615" spans="1:7" customFormat="1" ht="15" customHeight="1">
      <c r="A615" s="179">
        <v>463919019000003</v>
      </c>
      <c r="B615" s="178" t="s">
        <v>509</v>
      </c>
      <c r="C615" s="161">
        <v>25743.15</v>
      </c>
      <c r="D615" s="161">
        <v>4072.31</v>
      </c>
      <c r="E615" s="162">
        <v>1443.97</v>
      </c>
      <c r="F615" s="161">
        <v>2628.34</v>
      </c>
      <c r="G615" s="161">
        <v>28371.49</v>
      </c>
    </row>
    <row r="616" spans="1:7" customFormat="1" ht="15" customHeight="1">
      <c r="A616" s="179">
        <v>463919019000005</v>
      </c>
      <c r="B616" s="178" t="s">
        <v>444</v>
      </c>
      <c r="C616" s="161">
        <v>2092.2399999999998</v>
      </c>
      <c r="D616" s="161">
        <v>136.80000000000001</v>
      </c>
      <c r="E616" s="162">
        <v>0</v>
      </c>
      <c r="F616" s="161">
        <v>136.80000000000001</v>
      </c>
      <c r="G616" s="161">
        <v>2229.04</v>
      </c>
    </row>
    <row r="617" spans="1:7" customFormat="1" ht="15" customHeight="1">
      <c r="A617" s="179">
        <v>464</v>
      </c>
      <c r="B617" s="178" t="s">
        <v>445</v>
      </c>
      <c r="C617" s="161">
        <v>101708.89</v>
      </c>
      <c r="D617" s="161">
        <v>0</v>
      </c>
      <c r="E617" s="162">
        <v>0</v>
      </c>
      <c r="F617" s="161">
        <v>0</v>
      </c>
      <c r="G617" s="161">
        <v>101708.89</v>
      </c>
    </row>
    <row r="618" spans="1:7" customFormat="1" ht="15" customHeight="1">
      <c r="A618" s="179">
        <v>4641</v>
      </c>
      <c r="B618" s="178" t="s">
        <v>446</v>
      </c>
      <c r="C618" s="161">
        <v>101708.89</v>
      </c>
      <c r="D618" s="161">
        <v>0</v>
      </c>
      <c r="E618" s="162">
        <v>0</v>
      </c>
      <c r="F618" s="161">
        <v>0</v>
      </c>
      <c r="G618" s="161">
        <v>101708.89</v>
      </c>
    </row>
    <row r="619" spans="1:7" customFormat="1" ht="15" customHeight="1">
      <c r="A619" s="179">
        <v>46411</v>
      </c>
      <c r="B619" s="178" t="s">
        <v>447</v>
      </c>
      <c r="C619" s="161">
        <v>101708.89</v>
      </c>
      <c r="D619" s="161">
        <v>0</v>
      </c>
      <c r="E619" s="162">
        <v>0</v>
      </c>
      <c r="F619" s="161">
        <v>0</v>
      </c>
      <c r="G619" s="161">
        <v>101708.89</v>
      </c>
    </row>
    <row r="620" spans="1:7" customFormat="1" ht="15" customHeight="1">
      <c r="A620" s="179">
        <v>464119</v>
      </c>
      <c r="B620" s="178" t="s">
        <v>447</v>
      </c>
      <c r="C620" s="161">
        <v>101708.89</v>
      </c>
      <c r="D620" s="161">
        <v>0</v>
      </c>
      <c r="E620" s="162">
        <v>0</v>
      </c>
      <c r="F620" s="161">
        <v>0</v>
      </c>
      <c r="G620" s="161">
        <v>101708.89</v>
      </c>
    </row>
    <row r="621" spans="1:7" customFormat="1" ht="15" customHeight="1">
      <c r="A621" s="179">
        <v>46411901</v>
      </c>
      <c r="B621" s="178" t="s">
        <v>446</v>
      </c>
      <c r="C621" s="161">
        <v>101708.89</v>
      </c>
      <c r="D621" s="161">
        <v>0</v>
      </c>
      <c r="E621" s="162">
        <v>0</v>
      </c>
      <c r="F621" s="161">
        <v>0</v>
      </c>
      <c r="G621" s="161">
        <v>101708.89</v>
      </c>
    </row>
    <row r="622" spans="1:7" customFormat="1" ht="15" customHeight="1">
      <c r="A622" s="179">
        <v>464119011</v>
      </c>
      <c r="B622" s="178" t="s">
        <v>446</v>
      </c>
      <c r="C622" s="161">
        <v>101708.89</v>
      </c>
      <c r="D622" s="161">
        <v>0</v>
      </c>
      <c r="E622" s="162">
        <v>0</v>
      </c>
      <c r="F622" s="161">
        <v>0</v>
      </c>
      <c r="G622" s="161">
        <v>101708.89</v>
      </c>
    </row>
    <row r="623" spans="1:7" customFormat="1" ht="15" customHeight="1">
      <c r="A623" s="179">
        <v>464119011000018</v>
      </c>
      <c r="B623" s="178" t="s">
        <v>510</v>
      </c>
      <c r="C623" s="161">
        <v>624</v>
      </c>
      <c r="D623" s="161">
        <v>0</v>
      </c>
      <c r="E623" s="162">
        <v>0</v>
      </c>
      <c r="F623" s="161">
        <v>0</v>
      </c>
      <c r="G623" s="161">
        <v>624</v>
      </c>
    </row>
    <row r="624" spans="1:7" customFormat="1" ht="15" customHeight="1">
      <c r="A624" s="179">
        <v>464119011000024</v>
      </c>
      <c r="B624" s="178" t="s">
        <v>449</v>
      </c>
      <c r="C624" s="161">
        <v>16491.060000000001</v>
      </c>
      <c r="D624" s="161">
        <v>0</v>
      </c>
      <c r="E624" s="162">
        <v>0</v>
      </c>
      <c r="F624" s="161">
        <v>0</v>
      </c>
      <c r="G624" s="161">
        <v>16491.060000000001</v>
      </c>
    </row>
    <row r="625" spans="1:7" customFormat="1" ht="15" customHeight="1">
      <c r="A625" s="179">
        <v>464119011000032</v>
      </c>
      <c r="B625" s="178" t="s">
        <v>623</v>
      </c>
      <c r="C625" s="161">
        <v>59268.98</v>
      </c>
      <c r="D625" s="161">
        <v>0</v>
      </c>
      <c r="E625" s="162">
        <v>0</v>
      </c>
      <c r="F625" s="161">
        <v>0</v>
      </c>
      <c r="G625" s="161">
        <v>59268.98</v>
      </c>
    </row>
    <row r="626" spans="1:7" customFormat="1" ht="15" customHeight="1">
      <c r="A626" s="179">
        <v>464119011000034</v>
      </c>
      <c r="B626" s="178" t="s">
        <v>620</v>
      </c>
      <c r="C626" s="161">
        <v>25324.85</v>
      </c>
      <c r="D626" s="161">
        <v>0</v>
      </c>
      <c r="E626" s="162">
        <v>0</v>
      </c>
      <c r="F626" s="161">
        <v>0</v>
      </c>
      <c r="G626" s="161">
        <v>25324.85</v>
      </c>
    </row>
    <row r="627" spans="1:7" customFormat="1" ht="15" customHeight="1">
      <c r="A627" s="179">
        <v>465</v>
      </c>
      <c r="B627" s="178" t="s">
        <v>452</v>
      </c>
      <c r="C627" s="161">
        <v>1289724.6299999999</v>
      </c>
      <c r="D627" s="161">
        <v>601213.91</v>
      </c>
      <c r="E627" s="162">
        <v>400228.65</v>
      </c>
      <c r="F627" s="161">
        <v>200985.26</v>
      </c>
      <c r="G627" s="161">
        <v>1490709.89</v>
      </c>
    </row>
    <row r="628" spans="1:7" customFormat="1" ht="15" customHeight="1">
      <c r="A628" s="179">
        <v>4653</v>
      </c>
      <c r="B628" s="178" t="s">
        <v>453</v>
      </c>
      <c r="C628" s="161">
        <v>1044629.33</v>
      </c>
      <c r="D628" s="161">
        <v>526200.27</v>
      </c>
      <c r="E628" s="162">
        <v>392744.92</v>
      </c>
      <c r="F628" s="161">
        <v>133455.35</v>
      </c>
      <c r="G628" s="161">
        <v>1178084.68</v>
      </c>
    </row>
    <row r="629" spans="1:7" customFormat="1" ht="15" customHeight="1">
      <c r="A629" s="179">
        <v>46531</v>
      </c>
      <c r="B629" s="178" t="s">
        <v>454</v>
      </c>
      <c r="C629" s="161">
        <v>1044629.33</v>
      </c>
      <c r="D629" s="161">
        <v>526200.27</v>
      </c>
      <c r="E629" s="162">
        <v>392744.92</v>
      </c>
      <c r="F629" s="161">
        <v>133455.35</v>
      </c>
      <c r="G629" s="161">
        <v>1178084.68</v>
      </c>
    </row>
    <row r="630" spans="1:7" customFormat="1" ht="15" customHeight="1">
      <c r="A630" s="179">
        <v>465319</v>
      </c>
      <c r="B630" s="178" t="s">
        <v>454</v>
      </c>
      <c r="C630" s="161">
        <v>1044629.33</v>
      </c>
      <c r="D630" s="161">
        <v>526200.27</v>
      </c>
      <c r="E630" s="162">
        <v>392744.92</v>
      </c>
      <c r="F630" s="161">
        <v>133455.35</v>
      </c>
      <c r="G630" s="161">
        <v>1178084.68</v>
      </c>
    </row>
    <row r="631" spans="1:7" customFormat="1" ht="15" customHeight="1">
      <c r="A631" s="179">
        <v>46531901</v>
      </c>
      <c r="B631" s="178" t="s">
        <v>453</v>
      </c>
      <c r="C631" s="161">
        <v>1044629.33</v>
      </c>
      <c r="D631" s="161">
        <v>526200.27</v>
      </c>
      <c r="E631" s="162">
        <v>392744.92</v>
      </c>
      <c r="F631" s="161">
        <v>133455.35</v>
      </c>
      <c r="G631" s="161">
        <v>1178084.68</v>
      </c>
    </row>
    <row r="632" spans="1:7" customFormat="1" ht="15" customHeight="1">
      <c r="A632" s="179">
        <v>465319011</v>
      </c>
      <c r="B632" s="178" t="s">
        <v>453</v>
      </c>
      <c r="C632" s="161">
        <v>1044629.33</v>
      </c>
      <c r="D632" s="161">
        <v>526200.27</v>
      </c>
      <c r="E632" s="162">
        <v>392744.92</v>
      </c>
      <c r="F632" s="161">
        <v>133455.35</v>
      </c>
      <c r="G632" s="161">
        <v>1178084.68</v>
      </c>
    </row>
    <row r="633" spans="1:7" customFormat="1" ht="15" customHeight="1">
      <c r="A633" s="179">
        <v>465319011000001</v>
      </c>
      <c r="B633" s="178" t="s">
        <v>453</v>
      </c>
      <c r="C633" s="161">
        <v>1044629.33</v>
      </c>
      <c r="D633" s="161">
        <v>526200.27</v>
      </c>
      <c r="E633" s="162">
        <v>392744.92</v>
      </c>
      <c r="F633" s="161">
        <v>133455.35</v>
      </c>
      <c r="G633" s="161">
        <v>1178084.68</v>
      </c>
    </row>
    <row r="634" spans="1:7" customFormat="1" ht="15" customHeight="1">
      <c r="A634" s="179">
        <v>4658</v>
      </c>
      <c r="B634" s="178" t="s">
        <v>455</v>
      </c>
      <c r="C634" s="161">
        <v>245095.3</v>
      </c>
      <c r="D634" s="161">
        <v>75013.64</v>
      </c>
      <c r="E634" s="162">
        <v>7483.73</v>
      </c>
      <c r="F634" s="161">
        <v>67529.91</v>
      </c>
      <c r="G634" s="161">
        <v>312625.21000000002</v>
      </c>
    </row>
    <row r="635" spans="1:7" customFormat="1" ht="15" customHeight="1">
      <c r="A635" s="179">
        <v>46581</v>
      </c>
      <c r="B635" s="178" t="s">
        <v>456</v>
      </c>
      <c r="C635" s="161">
        <v>245095.3</v>
      </c>
      <c r="D635" s="161">
        <v>75013.64</v>
      </c>
      <c r="E635" s="162">
        <v>7483.73</v>
      </c>
      <c r="F635" s="161">
        <v>67529.91</v>
      </c>
      <c r="G635" s="161">
        <v>312625.21000000002</v>
      </c>
    </row>
    <row r="636" spans="1:7" customFormat="1" ht="15" customHeight="1">
      <c r="A636" s="179">
        <v>465819</v>
      </c>
      <c r="B636" s="178" t="s">
        <v>456</v>
      </c>
      <c r="C636" s="161">
        <v>245095.3</v>
      </c>
      <c r="D636" s="161">
        <v>75013.64</v>
      </c>
      <c r="E636" s="162">
        <v>7483.73</v>
      </c>
      <c r="F636" s="161">
        <v>67529.91</v>
      </c>
      <c r="G636" s="161">
        <v>312625.21000000002</v>
      </c>
    </row>
    <row r="637" spans="1:7" customFormat="1" ht="15" customHeight="1">
      <c r="A637" s="179">
        <v>46581901</v>
      </c>
      <c r="B637" s="178" t="s">
        <v>455</v>
      </c>
      <c r="C637" s="161">
        <v>245095.3</v>
      </c>
      <c r="D637" s="161">
        <v>75013.64</v>
      </c>
      <c r="E637" s="162">
        <v>7483.73</v>
      </c>
      <c r="F637" s="161">
        <v>67529.91</v>
      </c>
      <c r="G637" s="161">
        <v>312625.21000000002</v>
      </c>
    </row>
    <row r="638" spans="1:7" customFormat="1" ht="15" customHeight="1">
      <c r="A638" s="179">
        <v>465819019</v>
      </c>
      <c r="B638" s="178" t="s">
        <v>455</v>
      </c>
      <c r="C638" s="161">
        <v>245095.3</v>
      </c>
      <c r="D638" s="161">
        <v>75013.64</v>
      </c>
      <c r="E638" s="162">
        <v>7483.73</v>
      </c>
      <c r="F638" s="161">
        <v>67529.91</v>
      </c>
      <c r="G638" s="161">
        <v>312625.21000000002</v>
      </c>
    </row>
    <row r="639" spans="1:7" customFormat="1" ht="15" customHeight="1">
      <c r="A639" s="179">
        <v>465819019000002</v>
      </c>
      <c r="B639" s="178" t="s">
        <v>457</v>
      </c>
      <c r="C639" s="161">
        <v>245095.3</v>
      </c>
      <c r="D639" s="161">
        <v>75013.64</v>
      </c>
      <c r="E639" s="162">
        <v>7483.73</v>
      </c>
      <c r="F639" s="161">
        <v>67529.91</v>
      </c>
      <c r="G639" s="161">
        <v>312625.21000000002</v>
      </c>
    </row>
    <row r="640" spans="1:7" customFormat="1" ht="15" customHeight="1">
      <c r="A640" s="179">
        <v>468</v>
      </c>
      <c r="B640" s="178" t="s">
        <v>458</v>
      </c>
      <c r="C640" s="161">
        <v>18081396.93</v>
      </c>
      <c r="D640" s="161">
        <v>1044304.49</v>
      </c>
      <c r="E640" s="162">
        <v>3591.13</v>
      </c>
      <c r="F640" s="161">
        <v>1040713.36</v>
      </c>
      <c r="G640" s="161">
        <v>19122110.289999999</v>
      </c>
    </row>
    <row r="641" spans="1:7" customFormat="1" ht="15" customHeight="1">
      <c r="A641" s="179">
        <v>4681</v>
      </c>
      <c r="B641" s="178" t="s">
        <v>458</v>
      </c>
      <c r="C641" s="161">
        <v>18081396.93</v>
      </c>
      <c r="D641" s="161">
        <v>1044304.49</v>
      </c>
      <c r="E641" s="162">
        <v>3591.13</v>
      </c>
      <c r="F641" s="161">
        <v>1040713.36</v>
      </c>
      <c r="G641" s="161">
        <v>19122110.289999999</v>
      </c>
    </row>
    <row r="642" spans="1:7" customFormat="1" ht="15" customHeight="1">
      <c r="A642" s="179">
        <v>46811</v>
      </c>
      <c r="B642" s="178" t="s">
        <v>459</v>
      </c>
      <c r="C642" s="161">
        <v>18081396.93</v>
      </c>
      <c r="D642" s="161">
        <v>1044304.49</v>
      </c>
      <c r="E642" s="162">
        <v>3591.13</v>
      </c>
      <c r="F642" s="161">
        <v>1040713.36</v>
      </c>
      <c r="G642" s="161">
        <v>19122110.289999999</v>
      </c>
    </row>
    <row r="643" spans="1:7" customFormat="1" ht="15" customHeight="1">
      <c r="A643" s="179">
        <v>468119</v>
      </c>
      <c r="B643" s="178" t="s">
        <v>459</v>
      </c>
      <c r="C643" s="161">
        <v>18081396.93</v>
      </c>
      <c r="D643" s="161">
        <v>1044304.49</v>
      </c>
      <c r="E643" s="162">
        <v>3591.13</v>
      </c>
      <c r="F643" s="161">
        <v>1040713.36</v>
      </c>
      <c r="G643" s="161">
        <v>19122110.289999999</v>
      </c>
    </row>
    <row r="644" spans="1:7" customFormat="1" ht="15" customHeight="1">
      <c r="A644" s="179">
        <v>46811901</v>
      </c>
      <c r="B644" s="178" t="s">
        <v>460</v>
      </c>
      <c r="C644" s="161">
        <v>18081396.93</v>
      </c>
      <c r="D644" s="161">
        <v>1044304.49</v>
      </c>
      <c r="E644" s="162">
        <v>3591.13</v>
      </c>
      <c r="F644" s="161">
        <v>1040713.36</v>
      </c>
      <c r="G644" s="161">
        <v>19122110.289999999</v>
      </c>
    </row>
    <row r="645" spans="1:7" customFormat="1" ht="15" customHeight="1">
      <c r="A645" s="179">
        <v>468119011</v>
      </c>
      <c r="B645" s="178" t="s">
        <v>461</v>
      </c>
      <c r="C645" s="161">
        <v>10981.74</v>
      </c>
      <c r="D645" s="161">
        <v>1568.82</v>
      </c>
      <c r="E645" s="162">
        <v>0</v>
      </c>
      <c r="F645" s="161">
        <v>1568.82</v>
      </c>
      <c r="G645" s="161">
        <v>12550.56</v>
      </c>
    </row>
    <row r="646" spans="1:7" customFormat="1" ht="15" customHeight="1">
      <c r="A646" s="179">
        <v>468119011000001</v>
      </c>
      <c r="B646" s="178" t="s">
        <v>461</v>
      </c>
      <c r="C646" s="161">
        <v>10981.74</v>
      </c>
      <c r="D646" s="161">
        <v>1568.82</v>
      </c>
      <c r="E646" s="162">
        <v>0</v>
      </c>
      <c r="F646" s="161">
        <v>1568.82</v>
      </c>
      <c r="G646" s="161">
        <v>12550.56</v>
      </c>
    </row>
    <row r="647" spans="1:7" customFormat="1" ht="15" customHeight="1">
      <c r="A647" s="179">
        <v>468119012</v>
      </c>
      <c r="B647" s="178" t="s">
        <v>462</v>
      </c>
      <c r="C647" s="161">
        <v>211905.63</v>
      </c>
      <c r="D647" s="161">
        <v>25303.7</v>
      </c>
      <c r="E647" s="162">
        <v>0</v>
      </c>
      <c r="F647" s="161">
        <v>25303.7</v>
      </c>
      <c r="G647" s="161">
        <v>237209.33</v>
      </c>
    </row>
    <row r="648" spans="1:7" customFormat="1" ht="15" customHeight="1">
      <c r="A648" s="179">
        <v>468119012000002</v>
      </c>
      <c r="B648" s="178" t="s">
        <v>463</v>
      </c>
      <c r="C648" s="161">
        <v>211905.63</v>
      </c>
      <c r="D648" s="161">
        <v>25303.7</v>
      </c>
      <c r="E648" s="162">
        <v>0</v>
      </c>
      <c r="F648" s="161">
        <v>25303.7</v>
      </c>
      <c r="G648" s="161">
        <v>237209.33</v>
      </c>
    </row>
    <row r="649" spans="1:7" customFormat="1" ht="15" customHeight="1">
      <c r="A649" s="179">
        <v>468119013</v>
      </c>
      <c r="B649" s="178" t="s">
        <v>464</v>
      </c>
      <c r="C649" s="161">
        <v>17509.38</v>
      </c>
      <c r="D649" s="161">
        <v>4838.1499999999996</v>
      </c>
      <c r="E649" s="162">
        <v>0</v>
      </c>
      <c r="F649" s="161">
        <v>4838.1499999999996</v>
      </c>
      <c r="G649" s="161">
        <v>22347.53</v>
      </c>
    </row>
    <row r="650" spans="1:7" customFormat="1" ht="15" customHeight="1">
      <c r="A650" s="179">
        <v>468119013000002</v>
      </c>
      <c r="B650" s="178" t="s">
        <v>466</v>
      </c>
      <c r="C650" s="161">
        <v>17509.38</v>
      </c>
      <c r="D650" s="161">
        <v>4838.1499999999996</v>
      </c>
      <c r="E650" s="162">
        <v>0</v>
      </c>
      <c r="F650" s="161">
        <v>4838.1499999999996</v>
      </c>
      <c r="G650" s="161">
        <v>22347.53</v>
      </c>
    </row>
    <row r="651" spans="1:7" customFormat="1" ht="15" customHeight="1">
      <c r="A651" s="179">
        <v>468119019</v>
      </c>
      <c r="B651" s="178" t="s">
        <v>313</v>
      </c>
      <c r="C651" s="161">
        <v>17841000.18</v>
      </c>
      <c r="D651" s="161">
        <v>1012593.82</v>
      </c>
      <c r="E651" s="162">
        <v>3591.13</v>
      </c>
      <c r="F651" s="161">
        <v>1009002.69</v>
      </c>
      <c r="G651" s="161">
        <v>18850002.870000001</v>
      </c>
    </row>
    <row r="652" spans="1:7" customFormat="1" ht="15" customHeight="1">
      <c r="A652" s="179">
        <v>468119019000001</v>
      </c>
      <c r="B652" s="178" t="s">
        <v>467</v>
      </c>
      <c r="C652" s="161">
        <v>21148.76</v>
      </c>
      <c r="D652" s="161">
        <v>769.47</v>
      </c>
      <c r="E652" s="162">
        <v>0</v>
      </c>
      <c r="F652" s="161">
        <v>769.47</v>
      </c>
      <c r="G652" s="161">
        <v>21918.23</v>
      </c>
    </row>
    <row r="653" spans="1:7" customFormat="1" ht="15" customHeight="1">
      <c r="A653" s="179">
        <v>468119019000002</v>
      </c>
      <c r="B653" s="178" t="s">
        <v>468</v>
      </c>
      <c r="C653" s="161">
        <v>746.2</v>
      </c>
      <c r="D653" s="161">
        <v>845.32</v>
      </c>
      <c r="E653" s="162">
        <v>769.47</v>
      </c>
      <c r="F653" s="161">
        <v>75.849999999999994</v>
      </c>
      <c r="G653" s="161">
        <v>822.05</v>
      </c>
    </row>
    <row r="654" spans="1:7" customFormat="1" ht="15" customHeight="1">
      <c r="A654" s="179">
        <v>468119019000004</v>
      </c>
      <c r="B654" s="178" t="s">
        <v>469</v>
      </c>
      <c r="C654" s="161">
        <v>9104.7999999999993</v>
      </c>
      <c r="D654" s="161">
        <v>1479.02</v>
      </c>
      <c r="E654" s="162">
        <v>117.1</v>
      </c>
      <c r="F654" s="161">
        <v>1361.92</v>
      </c>
      <c r="G654" s="161">
        <v>10466.719999999999</v>
      </c>
    </row>
    <row r="655" spans="1:7" customFormat="1" ht="15" customHeight="1">
      <c r="A655" s="179">
        <v>468119019000006</v>
      </c>
      <c r="B655" s="178" t="s">
        <v>624</v>
      </c>
      <c r="C655" s="161">
        <v>120</v>
      </c>
      <c r="D655" s="161">
        <v>0</v>
      </c>
      <c r="E655" s="162">
        <v>0</v>
      </c>
      <c r="F655" s="161">
        <v>0</v>
      </c>
      <c r="G655" s="161">
        <v>120</v>
      </c>
    </row>
    <row r="656" spans="1:7" customFormat="1" ht="15" customHeight="1">
      <c r="A656" s="179">
        <v>468119019000007</v>
      </c>
      <c r="B656" s="178" t="s">
        <v>470</v>
      </c>
      <c r="C656" s="161">
        <v>12159.79</v>
      </c>
      <c r="D656" s="161">
        <v>1736.5</v>
      </c>
      <c r="E656" s="162">
        <v>0</v>
      </c>
      <c r="F656" s="161">
        <v>1736.5</v>
      </c>
      <c r="G656" s="161">
        <v>13896.29</v>
      </c>
    </row>
    <row r="657" spans="1:7" customFormat="1" ht="15" customHeight="1">
      <c r="A657" s="179">
        <v>468119019000008</v>
      </c>
      <c r="B657" s="178" t="s">
        <v>471</v>
      </c>
      <c r="C657" s="161">
        <v>53996.08</v>
      </c>
      <c r="D657" s="161">
        <v>11957.67</v>
      </c>
      <c r="E657" s="162">
        <v>1664.14</v>
      </c>
      <c r="F657" s="161">
        <v>10293.530000000001</v>
      </c>
      <c r="G657" s="161">
        <v>64289.61</v>
      </c>
    </row>
    <row r="658" spans="1:7" customFormat="1" ht="15" customHeight="1">
      <c r="A658" s="179">
        <v>468119019000009</v>
      </c>
      <c r="B658" s="178" t="s">
        <v>472</v>
      </c>
      <c r="C658" s="161">
        <v>11051.07</v>
      </c>
      <c r="D658" s="161">
        <v>1420.2</v>
      </c>
      <c r="E658" s="162">
        <v>138</v>
      </c>
      <c r="F658" s="161">
        <v>1282.2</v>
      </c>
      <c r="G658" s="161">
        <v>12333.27</v>
      </c>
    </row>
    <row r="659" spans="1:7" customFormat="1" ht="15" customHeight="1">
      <c r="A659" s="179">
        <v>468119019000011</v>
      </c>
      <c r="B659" s="178" t="s">
        <v>399</v>
      </c>
      <c r="C659" s="161">
        <v>306.13</v>
      </c>
      <c r="D659" s="161">
        <v>0</v>
      </c>
      <c r="E659" s="162">
        <v>0</v>
      </c>
      <c r="F659" s="161">
        <v>0</v>
      </c>
      <c r="G659" s="161">
        <v>306.13</v>
      </c>
    </row>
    <row r="660" spans="1:7" customFormat="1" ht="15" customHeight="1">
      <c r="A660" s="179">
        <v>468119019000012</v>
      </c>
      <c r="B660" s="178" t="s">
        <v>473</v>
      </c>
      <c r="C660" s="161">
        <v>3147.35</v>
      </c>
      <c r="D660" s="161">
        <v>0</v>
      </c>
      <c r="E660" s="162">
        <v>0</v>
      </c>
      <c r="F660" s="161">
        <v>0</v>
      </c>
      <c r="G660" s="161">
        <v>3147.35</v>
      </c>
    </row>
    <row r="661" spans="1:7" customFormat="1" ht="15" customHeight="1">
      <c r="A661" s="179">
        <v>468119019000013</v>
      </c>
      <c r="B661" s="178" t="s">
        <v>460</v>
      </c>
      <c r="C661" s="161">
        <v>33092.86</v>
      </c>
      <c r="D661" s="161">
        <v>2928.49</v>
      </c>
      <c r="E661" s="162">
        <v>0</v>
      </c>
      <c r="F661" s="161">
        <v>2928.49</v>
      </c>
      <c r="G661" s="161">
        <v>36021.35</v>
      </c>
    </row>
    <row r="662" spans="1:7" customFormat="1" ht="15" customHeight="1">
      <c r="A662" s="179">
        <v>468119019000014</v>
      </c>
      <c r="B662" s="178" t="s">
        <v>474</v>
      </c>
      <c r="C662" s="161">
        <v>6082.62</v>
      </c>
      <c r="D662" s="161">
        <v>746.8</v>
      </c>
      <c r="E662" s="162">
        <v>118</v>
      </c>
      <c r="F662" s="161">
        <v>628.79999999999995</v>
      </c>
      <c r="G662" s="161">
        <v>6711.42</v>
      </c>
    </row>
    <row r="663" spans="1:7" customFormat="1" ht="15" customHeight="1">
      <c r="A663" s="179">
        <v>468119019000022</v>
      </c>
      <c r="B663" s="178" t="s">
        <v>475</v>
      </c>
      <c r="C663" s="161">
        <v>118893.75</v>
      </c>
      <c r="D663" s="161">
        <v>8555.1200000000008</v>
      </c>
      <c r="E663" s="162">
        <v>784.42</v>
      </c>
      <c r="F663" s="161">
        <v>7770.7</v>
      </c>
      <c r="G663" s="161">
        <v>126664.45</v>
      </c>
    </row>
    <row r="664" spans="1:7" customFormat="1" ht="15" customHeight="1">
      <c r="A664" s="179">
        <v>468119019000023</v>
      </c>
      <c r="B664" s="178" t="s">
        <v>476</v>
      </c>
      <c r="C664" s="161">
        <v>1306.69</v>
      </c>
      <c r="D664" s="161">
        <v>160.53</v>
      </c>
      <c r="E664" s="162">
        <v>0</v>
      </c>
      <c r="F664" s="161">
        <v>160.53</v>
      </c>
      <c r="G664" s="161">
        <v>1467.22</v>
      </c>
    </row>
    <row r="665" spans="1:7" customFormat="1" ht="15" customHeight="1">
      <c r="A665" s="179">
        <v>468119019000024</v>
      </c>
      <c r="B665" s="178" t="s">
        <v>477</v>
      </c>
      <c r="C665" s="161">
        <v>17569844.079999998</v>
      </c>
      <c r="D665" s="161">
        <v>981994.7</v>
      </c>
      <c r="E665" s="162">
        <v>0</v>
      </c>
      <c r="F665" s="161">
        <v>981994.7</v>
      </c>
      <c r="G665" s="161">
        <v>18551838.780000001</v>
      </c>
    </row>
    <row r="666" spans="1:7" customFormat="1" ht="15" customHeight="1">
      <c r="A666" s="179">
        <v>6</v>
      </c>
      <c r="B666" s="178" t="s">
        <v>478</v>
      </c>
      <c r="C666" s="161">
        <v>-2682595.86</v>
      </c>
      <c r="D666" s="161">
        <v>20633165.550000001</v>
      </c>
      <c r="E666" s="162">
        <v>17473679.550000001</v>
      </c>
      <c r="F666" s="161">
        <v>3159486</v>
      </c>
      <c r="G666" s="161">
        <v>476890.14</v>
      </c>
    </row>
    <row r="667" spans="1:7" customFormat="1" ht="15" customHeight="1">
      <c r="A667" s="179">
        <v>61</v>
      </c>
      <c r="B667" s="178" t="s">
        <v>479</v>
      </c>
      <c r="C667" s="161">
        <v>-425815.46</v>
      </c>
      <c r="D667" s="161">
        <v>15322134.710000001</v>
      </c>
      <c r="E667" s="162">
        <v>14818164.130000001</v>
      </c>
      <c r="F667" s="161">
        <v>503970.58</v>
      </c>
      <c r="G667" s="161">
        <v>78155.12</v>
      </c>
    </row>
    <row r="668" spans="1:7" customFormat="1" ht="15" customHeight="1">
      <c r="A668" s="179">
        <v>611</v>
      </c>
      <c r="B668" s="178" t="s">
        <v>480</v>
      </c>
      <c r="C668" s="161">
        <v>-425815.46</v>
      </c>
      <c r="D668" s="161">
        <v>15322134.710000001</v>
      </c>
      <c r="E668" s="162">
        <v>14818164.130000001</v>
      </c>
      <c r="F668" s="161">
        <v>503970.58</v>
      </c>
      <c r="G668" s="161">
        <v>78155.12</v>
      </c>
    </row>
    <row r="669" spans="1:7" customFormat="1" ht="15" customHeight="1">
      <c r="A669" s="179">
        <v>6111</v>
      </c>
      <c r="B669" s="178" t="s">
        <v>69</v>
      </c>
      <c r="C669" s="161">
        <v>568508.24</v>
      </c>
      <c r="D669" s="161">
        <v>34235.82</v>
      </c>
      <c r="E669" s="162">
        <v>0</v>
      </c>
      <c r="F669" s="161">
        <v>34235.82</v>
      </c>
      <c r="G669" s="161">
        <v>602744.06000000006</v>
      </c>
    </row>
    <row r="670" spans="1:7" customFormat="1" ht="15" customHeight="1">
      <c r="A670" s="179">
        <v>61111</v>
      </c>
      <c r="B670" s="178" t="s">
        <v>481</v>
      </c>
      <c r="C670" s="161">
        <v>568508.24</v>
      </c>
      <c r="D670" s="161">
        <v>34235.82</v>
      </c>
      <c r="E670" s="162">
        <v>0</v>
      </c>
      <c r="F670" s="161">
        <v>34235.82</v>
      </c>
      <c r="G670" s="161">
        <v>602744.06000000006</v>
      </c>
    </row>
    <row r="671" spans="1:7" customFormat="1" ht="15" customHeight="1">
      <c r="A671" s="179">
        <v>611119</v>
      </c>
      <c r="B671" s="178" t="s">
        <v>481</v>
      </c>
      <c r="C671" s="161">
        <v>568508.24</v>
      </c>
      <c r="D671" s="161">
        <v>34235.82</v>
      </c>
      <c r="E671" s="162">
        <v>0</v>
      </c>
      <c r="F671" s="161">
        <v>34235.82</v>
      </c>
      <c r="G671" s="161">
        <v>602744.06000000006</v>
      </c>
    </row>
    <row r="672" spans="1:7" customFormat="1" ht="15" customHeight="1">
      <c r="A672" s="179">
        <v>61111901</v>
      </c>
      <c r="B672" s="178" t="s">
        <v>69</v>
      </c>
      <c r="C672" s="161">
        <v>568508.24</v>
      </c>
      <c r="D672" s="161">
        <v>34235.82</v>
      </c>
      <c r="E672" s="162">
        <v>0</v>
      </c>
      <c r="F672" s="161">
        <v>34235.82</v>
      </c>
      <c r="G672" s="161">
        <v>602744.06000000006</v>
      </c>
    </row>
    <row r="673" spans="1:8" customFormat="1" ht="15" customHeight="1">
      <c r="A673" s="179">
        <v>611119011</v>
      </c>
      <c r="B673" s="178" t="s">
        <v>482</v>
      </c>
      <c r="C673" s="161">
        <v>568508.24</v>
      </c>
      <c r="D673" s="161">
        <v>34235.82</v>
      </c>
      <c r="E673" s="162">
        <v>0</v>
      </c>
      <c r="F673" s="161">
        <v>34235.82</v>
      </c>
      <c r="G673" s="161">
        <v>602744.06000000006</v>
      </c>
    </row>
    <row r="674" spans="1:8" customFormat="1" ht="15" customHeight="1">
      <c r="A674" s="179">
        <v>611119011000001</v>
      </c>
      <c r="B674" s="178" t="s">
        <v>482</v>
      </c>
      <c r="C674" s="161">
        <v>568508.24</v>
      </c>
      <c r="D674" s="161">
        <v>34235.82</v>
      </c>
      <c r="E674" s="162">
        <v>0</v>
      </c>
      <c r="F674" s="161">
        <v>34235.82</v>
      </c>
      <c r="G674" s="161">
        <v>602744.06000000006</v>
      </c>
    </row>
    <row r="675" spans="1:8" customFormat="1" ht="15" customHeight="1">
      <c r="A675" s="179">
        <v>6112</v>
      </c>
      <c r="B675" s="178" t="s">
        <v>483</v>
      </c>
      <c r="C675" s="161">
        <v>204367.31</v>
      </c>
      <c r="D675" s="161">
        <v>11946.34</v>
      </c>
      <c r="E675" s="162">
        <v>0</v>
      </c>
      <c r="F675" s="161">
        <v>11946.34</v>
      </c>
      <c r="G675" s="161">
        <v>216313.65</v>
      </c>
    </row>
    <row r="676" spans="1:8" customFormat="1" ht="15" customHeight="1">
      <c r="A676" s="179">
        <v>61121</v>
      </c>
      <c r="B676" s="178" t="s">
        <v>484</v>
      </c>
      <c r="C676" s="161">
        <v>204367.31</v>
      </c>
      <c r="D676" s="161">
        <v>11946.34</v>
      </c>
      <c r="E676" s="162">
        <v>0</v>
      </c>
      <c r="F676" s="161">
        <v>11946.34</v>
      </c>
      <c r="G676" s="161">
        <v>216313.65</v>
      </c>
    </row>
    <row r="677" spans="1:8" customFormat="1" ht="15" customHeight="1">
      <c r="A677" s="179">
        <v>611219</v>
      </c>
      <c r="B677" s="178" t="s">
        <v>484</v>
      </c>
      <c r="C677" s="161">
        <v>204367.31</v>
      </c>
      <c r="D677" s="161">
        <v>11946.34</v>
      </c>
      <c r="E677" s="162">
        <v>0</v>
      </c>
      <c r="F677" s="161">
        <v>11946.34</v>
      </c>
      <c r="G677" s="161">
        <v>216313.65</v>
      </c>
    </row>
    <row r="678" spans="1:8" customFormat="1" ht="15" customHeight="1">
      <c r="A678" s="179">
        <v>61121901</v>
      </c>
      <c r="B678" s="178" t="s">
        <v>483</v>
      </c>
      <c r="C678" s="161">
        <v>204367.31</v>
      </c>
      <c r="D678" s="161">
        <v>11946.34</v>
      </c>
      <c r="E678" s="162">
        <v>0</v>
      </c>
      <c r="F678" s="161">
        <v>11946.34</v>
      </c>
      <c r="G678" s="161">
        <v>216313.65</v>
      </c>
    </row>
    <row r="679" spans="1:8" customFormat="1" ht="15" customHeight="1">
      <c r="A679" s="179">
        <v>611219011</v>
      </c>
      <c r="B679" s="178" t="s">
        <v>113</v>
      </c>
      <c r="C679" s="161">
        <v>204367.31</v>
      </c>
      <c r="D679" s="161">
        <v>11946.34</v>
      </c>
      <c r="E679" s="162">
        <v>0</v>
      </c>
      <c r="F679" s="161">
        <v>11946.34</v>
      </c>
      <c r="G679" s="161">
        <v>216313.65</v>
      </c>
      <c r="H679">
        <f>G679/1000</f>
        <v>216.31365</v>
      </c>
    </row>
    <row r="680" spans="1:8" customFormat="1" ht="15" customHeight="1">
      <c r="A680" s="179">
        <v>611219011000001</v>
      </c>
      <c r="B680" s="178" t="s">
        <v>113</v>
      </c>
      <c r="C680" s="161">
        <v>204367.31</v>
      </c>
      <c r="D680" s="161">
        <v>11946.34</v>
      </c>
      <c r="E680" s="162">
        <v>0</v>
      </c>
      <c r="F680" s="161">
        <v>11946.34</v>
      </c>
      <c r="G680" s="161">
        <v>216313.65</v>
      </c>
    </row>
    <row r="681" spans="1:8" customFormat="1" ht="15" customHeight="1">
      <c r="A681" s="179">
        <v>6119</v>
      </c>
      <c r="B681" s="178" t="s">
        <v>485</v>
      </c>
      <c r="C681" s="161">
        <v>-1198691.01</v>
      </c>
      <c r="D681" s="161">
        <v>15275952.550000001</v>
      </c>
      <c r="E681" s="162">
        <v>14818164.130000001</v>
      </c>
      <c r="F681" s="161">
        <v>457788.42</v>
      </c>
      <c r="G681" s="161">
        <v>-740902.59</v>
      </c>
    </row>
    <row r="682" spans="1:8" customFormat="1" ht="15" customHeight="1">
      <c r="A682" s="179">
        <v>61191</v>
      </c>
      <c r="B682" s="178" t="s">
        <v>486</v>
      </c>
      <c r="C682" s="161">
        <v>-1198691.01</v>
      </c>
      <c r="D682" s="161">
        <v>15275952.550000001</v>
      </c>
      <c r="E682" s="162">
        <v>14818164.130000001</v>
      </c>
      <c r="F682" s="161">
        <v>457788.42</v>
      </c>
      <c r="G682" s="161">
        <v>-740902.59</v>
      </c>
    </row>
    <row r="683" spans="1:8" customFormat="1" ht="15" customHeight="1">
      <c r="A683" s="179">
        <v>611919</v>
      </c>
      <c r="B683" s="178" t="s">
        <v>486</v>
      </c>
      <c r="C683" s="161">
        <v>-1198691.01</v>
      </c>
      <c r="D683" s="161">
        <v>15275952.550000001</v>
      </c>
      <c r="E683" s="162">
        <v>14818164.130000001</v>
      </c>
      <c r="F683" s="161">
        <v>457788.42</v>
      </c>
      <c r="G683" s="161">
        <v>-740902.59</v>
      </c>
    </row>
    <row r="684" spans="1:8" customFormat="1" ht="15" customHeight="1">
      <c r="A684" s="179">
        <v>61191901</v>
      </c>
      <c r="B684" s="178" t="s">
        <v>485</v>
      </c>
      <c r="C684" s="161">
        <v>-1198691.01</v>
      </c>
      <c r="D684" s="161">
        <v>15275952.550000001</v>
      </c>
      <c r="E684" s="162">
        <v>14818164.130000001</v>
      </c>
      <c r="F684" s="161">
        <v>457788.42</v>
      </c>
      <c r="G684" s="161">
        <v>-740902.59</v>
      </c>
    </row>
    <row r="685" spans="1:8" customFormat="1" ht="15" customHeight="1">
      <c r="A685" s="179">
        <v>611919011</v>
      </c>
      <c r="B685" s="178" t="s">
        <v>485</v>
      </c>
      <c r="C685" s="161">
        <v>-1198691.01</v>
      </c>
      <c r="D685" s="161">
        <v>15275952.550000001</v>
      </c>
      <c r="E685" s="162">
        <v>14818164.130000001</v>
      </c>
      <c r="F685" s="161">
        <v>457788.42</v>
      </c>
      <c r="G685" s="161">
        <v>-740902.59</v>
      </c>
    </row>
    <row r="686" spans="1:8" customFormat="1" ht="15" customHeight="1">
      <c r="A686" s="179">
        <v>611919011000001</v>
      </c>
      <c r="B686" s="178" t="s">
        <v>112</v>
      </c>
      <c r="C686" s="161">
        <v>243274.41</v>
      </c>
      <c r="D686" s="161">
        <v>5496703.5</v>
      </c>
      <c r="E686" s="162">
        <v>5482481.6600000001</v>
      </c>
      <c r="F686" s="161">
        <v>14221.84</v>
      </c>
      <c r="G686" s="161">
        <v>257496.25</v>
      </c>
    </row>
    <row r="687" spans="1:8" customFormat="1" ht="15" customHeight="1">
      <c r="A687" s="179">
        <v>611919011000002</v>
      </c>
      <c r="B687" s="178" t="s">
        <v>114</v>
      </c>
      <c r="C687" s="161">
        <v>87578.79</v>
      </c>
      <c r="D687" s="161">
        <v>1978813.26</v>
      </c>
      <c r="E687" s="162">
        <v>1973693.4</v>
      </c>
      <c r="F687" s="161">
        <v>5119.8599999999997</v>
      </c>
      <c r="G687" s="161">
        <v>92698.65</v>
      </c>
    </row>
    <row r="688" spans="1:8" customFormat="1" ht="15" customHeight="1">
      <c r="A688" s="179">
        <v>611919011000003</v>
      </c>
      <c r="B688" s="178" t="s">
        <v>107</v>
      </c>
      <c r="C688" s="161">
        <v>-1124664.8600000001</v>
      </c>
      <c r="D688" s="161">
        <v>5735614.5499999998</v>
      </c>
      <c r="E688" s="162">
        <v>5413227.2599999998</v>
      </c>
      <c r="F688" s="161">
        <v>322387.28999999998</v>
      </c>
      <c r="G688" s="161">
        <v>-802277.57</v>
      </c>
    </row>
    <row r="689" spans="1:7" customFormat="1" ht="15" customHeight="1">
      <c r="A689" s="179">
        <v>611919011000004</v>
      </c>
      <c r="B689" s="178" t="s">
        <v>109</v>
      </c>
      <c r="C689" s="161">
        <v>-404879.35</v>
      </c>
      <c r="D689" s="161">
        <v>2064821.24</v>
      </c>
      <c r="E689" s="162">
        <v>1948761.81</v>
      </c>
      <c r="F689" s="161">
        <v>116059.43</v>
      </c>
      <c r="G689" s="161">
        <v>-288819.92</v>
      </c>
    </row>
    <row r="690" spans="1:7" customFormat="1" ht="15" customHeight="1">
      <c r="A690" s="179">
        <v>69</v>
      </c>
      <c r="B690" s="178" t="s">
        <v>487</v>
      </c>
      <c r="C690" s="161">
        <v>-2256780.4</v>
      </c>
      <c r="D690" s="161">
        <v>5311030.84</v>
      </c>
      <c r="E690" s="162">
        <v>2655515.42</v>
      </c>
      <c r="F690" s="161">
        <v>2655515.42</v>
      </c>
      <c r="G690" s="161">
        <v>398735.02</v>
      </c>
    </row>
    <row r="691" spans="1:7" customFormat="1" ht="15" customHeight="1">
      <c r="A691" s="179">
        <v>691</v>
      </c>
      <c r="B691" s="178" t="s">
        <v>488</v>
      </c>
      <c r="C691" s="161">
        <v>-2256780.4</v>
      </c>
      <c r="D691" s="161">
        <v>5311030.84</v>
      </c>
      <c r="E691" s="162">
        <v>2655515.42</v>
      </c>
      <c r="F691" s="161">
        <v>2655515.42</v>
      </c>
      <c r="G691" s="161">
        <v>398735.02</v>
      </c>
    </row>
    <row r="692" spans="1:7" customFormat="1" ht="15" customHeight="1">
      <c r="A692" s="179">
        <v>6911</v>
      </c>
      <c r="B692" s="178" t="s">
        <v>488</v>
      </c>
      <c r="C692" s="161">
        <v>-2256780.4</v>
      </c>
      <c r="D692" s="161">
        <v>5311030.84</v>
      </c>
      <c r="E692" s="162">
        <v>2655515.42</v>
      </c>
      <c r="F692" s="161">
        <v>2655515.42</v>
      </c>
      <c r="G692" s="161">
        <v>398735.02</v>
      </c>
    </row>
    <row r="693" spans="1:7" customFormat="1" ht="15" customHeight="1">
      <c r="A693" s="179">
        <v>69111</v>
      </c>
      <c r="B693" s="178" t="s">
        <v>489</v>
      </c>
      <c r="C693" s="161">
        <v>-2256780.4</v>
      </c>
      <c r="D693" s="161">
        <v>5311030.84</v>
      </c>
      <c r="E693" s="162">
        <v>2655515.42</v>
      </c>
      <c r="F693" s="161">
        <v>2655515.42</v>
      </c>
      <c r="G693" s="161">
        <v>398735.02</v>
      </c>
    </row>
    <row r="694" spans="1:7" customFormat="1" ht="15" customHeight="1">
      <c r="A694" s="179">
        <v>691119</v>
      </c>
      <c r="B694" s="178" t="s">
        <v>489</v>
      </c>
      <c r="C694" s="161">
        <v>-2256780.4</v>
      </c>
      <c r="D694" s="161">
        <v>5311030.84</v>
      </c>
      <c r="E694" s="162">
        <v>2655515.42</v>
      </c>
      <c r="F694" s="161">
        <v>2655515.42</v>
      </c>
      <c r="G694" s="161">
        <v>398735.02</v>
      </c>
    </row>
    <row r="695" spans="1:7" customFormat="1" ht="15" customHeight="1">
      <c r="A695" s="179">
        <v>69111901</v>
      </c>
      <c r="B695" s="178" t="s">
        <v>488</v>
      </c>
      <c r="C695" s="161">
        <v>-2256780.4</v>
      </c>
      <c r="D695" s="161">
        <v>5311030.84</v>
      </c>
      <c r="E695" s="162">
        <v>2655515.42</v>
      </c>
      <c r="F695" s="161">
        <v>2655515.42</v>
      </c>
      <c r="G695" s="161">
        <v>398735.02</v>
      </c>
    </row>
    <row r="696" spans="1:7" customFormat="1" ht="15" customHeight="1">
      <c r="A696" s="179">
        <v>691119011</v>
      </c>
      <c r="B696" s="178" t="s">
        <v>488</v>
      </c>
      <c r="C696" s="161">
        <v>-2256780.4</v>
      </c>
      <c r="D696" s="161">
        <v>5311030.84</v>
      </c>
      <c r="E696" s="162">
        <v>2655515.42</v>
      </c>
      <c r="F696" s="161">
        <v>2655515.42</v>
      </c>
      <c r="G696" s="161">
        <v>398735.02</v>
      </c>
    </row>
    <row r="697" spans="1:7" customFormat="1" ht="15" customHeight="1">
      <c r="A697" s="179">
        <v>691119011000001</v>
      </c>
      <c r="B697" s="178" t="s">
        <v>488</v>
      </c>
      <c r="C697" s="161">
        <v>-2256780.4</v>
      </c>
      <c r="D697" s="161">
        <v>5311030.84</v>
      </c>
      <c r="E697" s="162">
        <v>2655515.42</v>
      </c>
      <c r="F697" s="161">
        <v>2655515.42</v>
      </c>
      <c r="G697" s="161">
        <v>398735.02</v>
      </c>
    </row>
    <row r="698" spans="1:7" customFormat="1" ht="15" customHeight="1">
      <c r="A698" s="19"/>
      <c r="B698" s="19"/>
      <c r="C698" s="20"/>
      <c r="D698" s="20"/>
      <c r="E698" s="20"/>
      <c r="F698" s="20"/>
      <c r="G698" s="20"/>
    </row>
    <row r="699" spans="1:7" customFormat="1" ht="15" customHeight="1">
      <c r="A699" s="19"/>
      <c r="B699" s="19"/>
      <c r="C699" s="20"/>
      <c r="D699" s="20"/>
      <c r="E699" s="20"/>
      <c r="F699" s="20"/>
      <c r="G699" s="20"/>
    </row>
    <row r="700" spans="1:7" customFormat="1" ht="15" customHeight="1">
      <c r="A700" s="19"/>
      <c r="B700" s="19"/>
      <c r="C700" s="20"/>
      <c r="D700" s="20"/>
      <c r="E700" s="20"/>
      <c r="F700" s="20"/>
      <c r="G700" s="20"/>
    </row>
    <row r="701" spans="1:7" customFormat="1" ht="15" customHeight="1">
      <c r="A701" s="19"/>
      <c r="B701" s="19"/>
      <c r="C701" s="20"/>
      <c r="D701" s="20"/>
      <c r="E701" s="20"/>
      <c r="F701" s="20"/>
      <c r="G701" s="20"/>
    </row>
    <row r="702" spans="1:7" customFormat="1" ht="15" customHeight="1">
      <c r="A702" s="19"/>
      <c r="B702" s="19"/>
      <c r="C702" s="20"/>
      <c r="D702" s="20"/>
      <c r="E702" s="20"/>
      <c r="F702" s="20"/>
      <c r="G702" s="20"/>
    </row>
    <row r="703" spans="1:7" customFormat="1" ht="15" customHeight="1">
      <c r="A703" s="19"/>
      <c r="B703" s="19"/>
      <c r="C703" s="20"/>
      <c r="D703" s="20"/>
      <c r="E703" s="20"/>
      <c r="F703" s="20"/>
      <c r="G703" s="20"/>
    </row>
    <row r="704" spans="1:7" customFormat="1" ht="15" customHeight="1">
      <c r="A704" s="19"/>
      <c r="B704" s="19"/>
      <c r="C704" s="20"/>
      <c r="D704" s="20"/>
      <c r="E704" s="20"/>
      <c r="F704" s="20"/>
      <c r="G704" s="20"/>
    </row>
    <row r="705" spans="1:7" customFormat="1" ht="15" customHeight="1">
      <c r="A705" s="19"/>
      <c r="B705" s="19"/>
      <c r="C705" s="20"/>
      <c r="D705" s="20"/>
      <c r="E705" s="20"/>
      <c r="F705" s="20"/>
      <c r="G705" s="20"/>
    </row>
    <row r="706" spans="1:7" customFormat="1" ht="15" customHeight="1">
      <c r="A706" s="19"/>
      <c r="B706" s="19"/>
      <c r="C706" s="20"/>
      <c r="D706" s="20"/>
      <c r="E706" s="20"/>
      <c r="F706" s="20"/>
      <c r="G706" s="20"/>
    </row>
    <row r="707" spans="1:7" customFormat="1" ht="15" customHeight="1">
      <c r="A707" s="21"/>
      <c r="C707" s="22"/>
      <c r="D707" s="22"/>
      <c r="E707" s="22"/>
      <c r="F707" s="22"/>
      <c r="G707" s="22"/>
    </row>
    <row r="708" spans="1:7" customFormat="1" ht="15" customHeight="1">
      <c r="A708" s="21"/>
      <c r="C708" s="22"/>
      <c r="D708" s="22"/>
      <c r="E708" s="22"/>
      <c r="F708" s="22"/>
      <c r="G708" s="22"/>
    </row>
    <row r="709" spans="1:7" customFormat="1" ht="15" customHeight="1">
      <c r="A709" s="21"/>
      <c r="C709" s="22"/>
      <c r="D709" s="22"/>
      <c r="E709" s="22"/>
      <c r="F709" s="22"/>
      <c r="G709" s="22"/>
    </row>
    <row r="710" spans="1:7" customFormat="1" ht="15" customHeight="1">
      <c r="A710" s="21"/>
      <c r="C710" s="22"/>
      <c r="D710" s="22"/>
      <c r="E710" s="22"/>
      <c r="F710" s="22"/>
      <c r="G710" s="22"/>
    </row>
    <row r="711" spans="1:7" customFormat="1" ht="15" customHeight="1">
      <c r="A711" s="21"/>
      <c r="C711" s="22"/>
      <c r="D711" s="22"/>
      <c r="E711" s="22"/>
      <c r="F711" s="22"/>
      <c r="G711" s="22"/>
    </row>
    <row r="712" spans="1:7" customFormat="1" ht="15" customHeight="1">
      <c r="A712" s="21"/>
      <c r="C712" s="22"/>
      <c r="D712" s="22"/>
      <c r="E712" s="22"/>
      <c r="F712" s="22"/>
      <c r="G712" s="22"/>
    </row>
    <row r="713" spans="1:7" customFormat="1" ht="15" customHeight="1">
      <c r="A713" s="21"/>
      <c r="C713" s="22"/>
      <c r="D713" s="22"/>
      <c r="E713" s="22"/>
      <c r="F713" s="22"/>
      <c r="G713" s="22"/>
    </row>
    <row r="714" spans="1:7" customFormat="1" ht="15" customHeight="1">
      <c r="A714" s="21"/>
      <c r="C714" s="22"/>
      <c r="D714" s="22"/>
      <c r="E714" s="22"/>
      <c r="F714" s="22"/>
      <c r="G714" s="22"/>
    </row>
    <row r="715" spans="1:7" customFormat="1" ht="15" customHeight="1">
      <c r="A715" s="21"/>
      <c r="C715" s="22"/>
      <c r="D715" s="22"/>
      <c r="E715" s="22"/>
      <c r="F715" s="22"/>
      <c r="G715" s="22"/>
    </row>
    <row r="716" spans="1:7" customFormat="1" ht="15" customHeight="1">
      <c r="A716" s="21"/>
      <c r="C716" s="22"/>
      <c r="D716" s="22"/>
      <c r="E716" s="22"/>
      <c r="F716" s="22"/>
      <c r="G716" s="22"/>
    </row>
    <row r="717" spans="1:7" customFormat="1" ht="15" customHeight="1">
      <c r="A717" s="21"/>
      <c r="C717" s="22"/>
      <c r="D717" s="22"/>
      <c r="E717" s="22"/>
      <c r="F717" s="22"/>
      <c r="G717" s="22"/>
    </row>
    <row r="718" spans="1:7" customFormat="1" ht="15" customHeight="1">
      <c r="A718" s="21"/>
      <c r="C718" s="22"/>
      <c r="D718" s="22"/>
      <c r="E718" s="22"/>
      <c r="F718" s="22"/>
      <c r="G718" s="22"/>
    </row>
    <row r="719" spans="1:7" customFormat="1" ht="15" customHeight="1">
      <c r="A719" s="21"/>
      <c r="C719" s="22"/>
      <c r="D719" s="22"/>
      <c r="E719" s="22"/>
      <c r="F719" s="22"/>
      <c r="G719" s="22"/>
    </row>
    <row r="720" spans="1:7" customFormat="1" ht="15" customHeight="1">
      <c r="A720" s="21"/>
      <c r="C720" s="22"/>
      <c r="D720" s="22"/>
      <c r="E720" s="22"/>
      <c r="F720" s="22"/>
      <c r="G720" s="22"/>
    </row>
    <row r="721" spans="1:7" customFormat="1" ht="15" customHeight="1">
      <c r="A721" s="21"/>
      <c r="C721" s="22"/>
      <c r="D721" s="22"/>
      <c r="E721" s="22"/>
      <c r="F721" s="22"/>
      <c r="G721" s="22"/>
    </row>
    <row r="722" spans="1:7" customFormat="1" ht="15" customHeight="1">
      <c r="A722" s="21"/>
      <c r="C722" s="22"/>
      <c r="D722" s="22"/>
      <c r="E722" s="22"/>
      <c r="F722" s="22"/>
      <c r="G722" s="22"/>
    </row>
    <row r="723" spans="1:7" customFormat="1" ht="15" customHeight="1">
      <c r="A723" s="21"/>
      <c r="C723" s="22"/>
      <c r="D723" s="22"/>
      <c r="E723" s="22"/>
      <c r="F723" s="22"/>
      <c r="G723" s="22"/>
    </row>
    <row r="724" spans="1:7" customFormat="1" ht="15" customHeight="1">
      <c r="A724" s="21"/>
      <c r="C724" s="22"/>
      <c r="D724" s="22"/>
      <c r="E724" s="22"/>
      <c r="F724" s="22"/>
      <c r="G724" s="22"/>
    </row>
    <row r="725" spans="1:7" customFormat="1" ht="15" customHeight="1">
      <c r="A725" s="21"/>
      <c r="C725" s="22"/>
      <c r="D725" s="22"/>
      <c r="E725" s="22"/>
      <c r="F725" s="22"/>
      <c r="G725" s="22"/>
    </row>
    <row r="726" spans="1:7" customFormat="1" ht="15" customHeight="1">
      <c r="A726" s="21"/>
      <c r="C726" s="22"/>
      <c r="D726" s="22"/>
      <c r="E726" s="22"/>
      <c r="F726" s="22"/>
      <c r="G726" s="22"/>
    </row>
    <row r="727" spans="1:7" customFormat="1" ht="15" customHeight="1">
      <c r="A727" s="21"/>
      <c r="C727" s="22"/>
      <c r="D727" s="22"/>
      <c r="E727" s="22"/>
      <c r="F727" s="22"/>
      <c r="G727" s="22"/>
    </row>
    <row r="728" spans="1:7" customFormat="1" ht="15" customHeight="1">
      <c r="A728" s="21"/>
      <c r="C728" s="22"/>
      <c r="D728" s="22"/>
      <c r="E728" s="22"/>
      <c r="F728" s="22"/>
      <c r="G728" s="22"/>
    </row>
    <row r="729" spans="1:7" customFormat="1" ht="15" customHeight="1">
      <c r="A729" s="21"/>
      <c r="C729" s="22"/>
      <c r="D729" s="22"/>
      <c r="E729" s="22"/>
      <c r="F729" s="22"/>
      <c r="G729" s="22"/>
    </row>
    <row r="730" spans="1:7" customFormat="1" ht="15" customHeight="1">
      <c r="A730" s="21"/>
      <c r="C730" s="22"/>
      <c r="D730" s="22"/>
      <c r="E730" s="22"/>
      <c r="F730" s="22"/>
      <c r="G730" s="22"/>
    </row>
    <row r="731" spans="1:7" customFormat="1" ht="15" customHeight="1">
      <c r="A731" s="21"/>
      <c r="C731" s="22"/>
      <c r="D731" s="22"/>
      <c r="E731" s="22"/>
      <c r="F731" s="22"/>
      <c r="G731" s="22"/>
    </row>
    <row r="732" spans="1:7" customFormat="1" ht="15" customHeight="1">
      <c r="A732" s="21"/>
      <c r="C732" s="22"/>
      <c r="D732" s="22"/>
      <c r="E732" s="22"/>
      <c r="F732" s="22"/>
      <c r="G732" s="22"/>
    </row>
    <row r="733" spans="1:7" customFormat="1" ht="15" customHeight="1">
      <c r="A733" s="21"/>
      <c r="C733" s="22"/>
      <c r="D733" s="22"/>
      <c r="E733" s="22"/>
      <c r="F733" s="22"/>
      <c r="G733" s="22"/>
    </row>
    <row r="734" spans="1:7" customFormat="1" ht="15" customHeight="1">
      <c r="A734" s="21"/>
      <c r="C734" s="22"/>
      <c r="D734" s="22"/>
      <c r="E734" s="22"/>
      <c r="F734" s="22"/>
      <c r="G734" s="22"/>
    </row>
    <row r="735" spans="1:7" customFormat="1" ht="15" customHeight="1">
      <c r="A735" s="21"/>
      <c r="C735" s="22"/>
      <c r="D735" s="22"/>
      <c r="E735" s="22"/>
      <c r="F735" s="22"/>
      <c r="G735" s="22"/>
    </row>
    <row r="736" spans="1:7" customFormat="1" ht="15" customHeight="1">
      <c r="A736" s="21"/>
      <c r="C736" s="22"/>
      <c r="D736" s="22"/>
      <c r="E736" s="22"/>
      <c r="F736" s="22"/>
      <c r="G736" s="22"/>
    </row>
    <row r="737" spans="1:7" customFormat="1" ht="15" customHeight="1">
      <c r="A737" s="21"/>
      <c r="C737" s="22"/>
      <c r="D737" s="22"/>
      <c r="E737" s="22"/>
      <c r="F737" s="22"/>
      <c r="G737" s="22"/>
    </row>
    <row r="738" spans="1:7" customFormat="1" ht="15" customHeight="1">
      <c r="A738" s="21"/>
      <c r="C738" s="22"/>
      <c r="D738" s="22"/>
      <c r="E738" s="22"/>
      <c r="F738" s="22"/>
      <c r="G738" s="22"/>
    </row>
    <row r="739" spans="1:7" customFormat="1" ht="15" customHeight="1">
      <c r="A739" s="21"/>
      <c r="C739" s="22"/>
      <c r="D739" s="22"/>
      <c r="E739" s="22"/>
      <c r="F739" s="22"/>
      <c r="G739" s="22"/>
    </row>
    <row r="740" spans="1:7" customFormat="1" ht="15" customHeight="1">
      <c r="A740" s="21"/>
      <c r="C740" s="22"/>
      <c r="D740" s="22"/>
      <c r="E740" s="22"/>
      <c r="F740" s="22"/>
      <c r="G740" s="22"/>
    </row>
    <row r="741" spans="1:7" customFormat="1" ht="15" customHeight="1">
      <c r="A741" s="21"/>
      <c r="C741" s="22"/>
      <c r="D741" s="22"/>
      <c r="E741" s="22"/>
      <c r="F741" s="22"/>
      <c r="G741" s="22"/>
    </row>
    <row r="742" spans="1:7" customFormat="1" ht="15" customHeight="1">
      <c r="A742" s="21"/>
      <c r="C742" s="22"/>
      <c r="D742" s="22"/>
      <c r="E742" s="22"/>
      <c r="F742" s="22"/>
      <c r="G742" s="22"/>
    </row>
    <row r="743" spans="1:7" customFormat="1" ht="15" customHeight="1">
      <c r="A743" s="21"/>
      <c r="C743" s="22"/>
      <c r="D743" s="22"/>
      <c r="E743" s="22"/>
      <c r="F743" s="22"/>
      <c r="G743" s="22"/>
    </row>
    <row r="744" spans="1:7" customFormat="1" ht="15" customHeight="1">
      <c r="A744" s="21"/>
      <c r="C744" s="22"/>
      <c r="D744" s="22"/>
      <c r="E744" s="22"/>
      <c r="F744" s="22"/>
      <c r="G744" s="22"/>
    </row>
    <row r="745" spans="1:7" customFormat="1" ht="15" customHeight="1">
      <c r="A745" s="21"/>
      <c r="C745" s="22"/>
      <c r="D745" s="22"/>
      <c r="E745" s="22"/>
      <c r="F745" s="22"/>
      <c r="G745" s="22"/>
    </row>
    <row r="746" spans="1:7" customFormat="1" ht="15" customHeight="1">
      <c r="A746" s="21"/>
      <c r="C746" s="22"/>
      <c r="D746" s="22"/>
      <c r="E746" s="22"/>
      <c r="F746" s="22"/>
      <c r="G746" s="22"/>
    </row>
    <row r="747" spans="1:7" customFormat="1" ht="15" customHeight="1">
      <c r="A747" s="21"/>
      <c r="C747" s="22"/>
      <c r="D747" s="22"/>
      <c r="E747" s="22"/>
      <c r="F747" s="22"/>
      <c r="G747" s="22"/>
    </row>
    <row r="748" spans="1:7" customFormat="1" ht="15" customHeight="1">
      <c r="A748" s="21"/>
      <c r="C748" s="22"/>
      <c r="D748" s="22"/>
      <c r="E748" s="22"/>
      <c r="F748" s="22"/>
      <c r="G748" s="22"/>
    </row>
    <row r="749" spans="1:7" customFormat="1" ht="15" customHeight="1">
      <c r="A749" s="21"/>
      <c r="C749" s="22"/>
      <c r="D749" s="22"/>
      <c r="E749" s="22"/>
      <c r="F749" s="22"/>
      <c r="G749" s="22"/>
    </row>
    <row r="750" spans="1:7" customFormat="1" ht="15" customHeight="1">
      <c r="A750" s="21"/>
      <c r="C750" s="22"/>
      <c r="D750" s="22"/>
      <c r="E750" s="22"/>
      <c r="F750" s="22"/>
      <c r="G750" s="22"/>
    </row>
    <row r="751" spans="1:7" customFormat="1" ht="15" customHeight="1">
      <c r="A751" s="21"/>
      <c r="C751" s="22"/>
      <c r="D751" s="22"/>
      <c r="E751" s="22"/>
      <c r="F751" s="22"/>
      <c r="G751" s="22"/>
    </row>
    <row r="752" spans="1:7" customFormat="1" ht="15" customHeight="1">
      <c r="A752" s="21"/>
      <c r="C752" s="22"/>
      <c r="D752" s="22"/>
      <c r="E752" s="22"/>
      <c r="F752" s="22"/>
      <c r="G752" s="22"/>
    </row>
    <row r="753" spans="1:7" customFormat="1" ht="15" customHeight="1">
      <c r="A753" s="21"/>
      <c r="C753" s="22"/>
      <c r="D753" s="22"/>
      <c r="E753" s="22"/>
      <c r="F753" s="22"/>
      <c r="G753" s="22"/>
    </row>
    <row r="754" spans="1:7" customFormat="1" ht="15" customHeight="1">
      <c r="A754" s="21"/>
      <c r="C754" s="22"/>
      <c r="D754" s="22"/>
      <c r="E754" s="22"/>
      <c r="F754" s="22"/>
      <c r="G754" s="22"/>
    </row>
    <row r="755" spans="1:7" customFormat="1" ht="15" customHeight="1">
      <c r="A755" s="21"/>
      <c r="C755" s="22"/>
      <c r="D755" s="22"/>
      <c r="E755" s="22"/>
      <c r="F755" s="22"/>
      <c r="G755" s="22"/>
    </row>
    <row r="756" spans="1:7" customFormat="1" ht="15" customHeight="1">
      <c r="A756" s="21"/>
      <c r="C756" s="22"/>
      <c r="D756" s="22"/>
      <c r="E756" s="22"/>
      <c r="F756" s="22"/>
      <c r="G756" s="22"/>
    </row>
    <row r="757" spans="1:7" customFormat="1" ht="15" customHeight="1">
      <c r="A757" s="21"/>
      <c r="C757" s="22"/>
      <c r="D757" s="22"/>
      <c r="E757" s="22"/>
      <c r="F757" s="22"/>
      <c r="G757" s="22"/>
    </row>
    <row r="758" spans="1:7" customFormat="1" ht="15" customHeight="1">
      <c r="A758" s="21"/>
      <c r="C758" s="22"/>
      <c r="D758" s="22"/>
      <c r="E758" s="22"/>
      <c r="F758" s="22"/>
      <c r="G758" s="22"/>
    </row>
    <row r="759" spans="1:7" customFormat="1" ht="15" customHeight="1">
      <c r="A759" s="21"/>
      <c r="C759" s="22"/>
      <c r="D759" s="22"/>
      <c r="E759" s="22"/>
      <c r="F759" s="22"/>
      <c r="G759" s="22"/>
    </row>
    <row r="760" spans="1:7" customFormat="1" ht="15" customHeight="1">
      <c r="A760" s="21"/>
      <c r="C760" s="22"/>
      <c r="D760" s="22"/>
      <c r="E760" s="22"/>
      <c r="F760" s="22"/>
      <c r="G760" s="22"/>
    </row>
    <row r="761" spans="1:7" customFormat="1" ht="15" customHeight="1">
      <c r="A761" s="21"/>
      <c r="C761" s="22"/>
      <c r="D761" s="22"/>
      <c r="E761" s="22"/>
      <c r="F761" s="22"/>
      <c r="G761" s="22"/>
    </row>
    <row r="762" spans="1:7" customFormat="1" ht="15" customHeight="1">
      <c r="A762" s="21"/>
      <c r="C762" s="22"/>
      <c r="D762" s="22"/>
      <c r="E762" s="22"/>
      <c r="F762" s="22"/>
      <c r="G762" s="22"/>
    </row>
    <row r="763" spans="1:7" customFormat="1" ht="15" customHeight="1">
      <c r="A763" s="21"/>
      <c r="C763" s="22"/>
      <c r="D763" s="22"/>
      <c r="E763" s="22"/>
      <c r="F763" s="22"/>
      <c r="G763" s="22"/>
    </row>
    <row r="764" spans="1:7" customFormat="1" ht="15" customHeight="1">
      <c r="A764" s="21"/>
      <c r="C764" s="22"/>
      <c r="D764" s="22"/>
      <c r="E764" s="22"/>
      <c r="F764" s="22"/>
      <c r="G764" s="22"/>
    </row>
    <row r="765" spans="1:7" customFormat="1" ht="15" customHeight="1">
      <c r="A765" s="21"/>
      <c r="C765" s="22"/>
      <c r="D765" s="22"/>
      <c r="E765" s="22"/>
      <c r="F765" s="22"/>
      <c r="G765" s="22"/>
    </row>
    <row r="766" spans="1:7" customFormat="1" ht="15" customHeight="1">
      <c r="A766" s="21"/>
      <c r="C766" s="22"/>
      <c r="D766" s="22"/>
      <c r="E766" s="22"/>
      <c r="F766" s="22"/>
      <c r="G766" s="22"/>
    </row>
    <row r="767" spans="1:7" customFormat="1" ht="15" customHeight="1">
      <c r="A767" s="21"/>
      <c r="C767" s="22"/>
      <c r="D767" s="22"/>
      <c r="E767" s="22"/>
      <c r="F767" s="22"/>
      <c r="G767" s="22"/>
    </row>
    <row r="768" spans="1:7" customFormat="1" ht="15" customHeight="1">
      <c r="A768" s="21"/>
      <c r="C768" s="22"/>
      <c r="D768" s="22"/>
      <c r="E768" s="22"/>
      <c r="F768" s="22"/>
      <c r="G768" s="22"/>
    </row>
    <row r="769" spans="1:7" customFormat="1" ht="15" customHeight="1">
      <c r="A769" s="21"/>
      <c r="C769" s="22"/>
      <c r="D769" s="22"/>
      <c r="E769" s="22"/>
      <c r="F769" s="22"/>
      <c r="G769" s="22"/>
    </row>
    <row r="770" spans="1:7" customFormat="1" ht="15" customHeight="1">
      <c r="A770" s="21"/>
      <c r="C770" s="22"/>
      <c r="D770" s="22"/>
      <c r="E770" s="22"/>
      <c r="F770" s="22"/>
      <c r="G770" s="22"/>
    </row>
    <row r="771" spans="1:7" customFormat="1" ht="15" customHeight="1">
      <c r="A771" s="21"/>
      <c r="C771" s="22"/>
      <c r="D771" s="22"/>
      <c r="E771" s="22"/>
      <c r="F771" s="22"/>
      <c r="G771" s="22"/>
    </row>
    <row r="772" spans="1:7" customFormat="1" ht="15" customHeight="1">
      <c r="A772" s="21"/>
      <c r="C772" s="22"/>
      <c r="D772" s="22"/>
      <c r="E772" s="22"/>
      <c r="F772" s="22"/>
      <c r="G772" s="22"/>
    </row>
    <row r="773" spans="1:7" customFormat="1" ht="15" customHeight="1">
      <c r="A773" s="21"/>
      <c r="C773" s="22"/>
      <c r="D773" s="22"/>
      <c r="E773" s="22"/>
      <c r="F773" s="22"/>
      <c r="G773" s="22"/>
    </row>
    <row r="774" spans="1:7" customFormat="1" ht="15" customHeight="1">
      <c r="A774" s="21"/>
      <c r="C774" s="22"/>
      <c r="D774" s="22"/>
      <c r="E774" s="22"/>
      <c r="F774" s="22"/>
      <c r="G774" s="22"/>
    </row>
    <row r="775" spans="1:7" customFormat="1" ht="15" customHeight="1">
      <c r="A775" s="21"/>
      <c r="C775" s="22"/>
      <c r="D775" s="22"/>
      <c r="E775" s="22"/>
      <c r="F775" s="22"/>
      <c r="G775" s="22"/>
    </row>
    <row r="776" spans="1:7" customFormat="1" ht="15" customHeight="1">
      <c r="A776" s="21"/>
      <c r="C776" s="22"/>
      <c r="D776" s="22"/>
      <c r="E776" s="22"/>
      <c r="F776" s="22"/>
      <c r="G776" s="22"/>
    </row>
    <row r="777" spans="1:7" customFormat="1" ht="15" customHeight="1">
      <c r="A777" s="21"/>
      <c r="C777" s="22"/>
      <c r="D777" s="22"/>
      <c r="E777" s="22"/>
      <c r="F777" s="22"/>
      <c r="G777" s="22"/>
    </row>
    <row r="778" spans="1:7" customFormat="1" ht="15" customHeight="1">
      <c r="A778" s="21"/>
      <c r="C778" s="22"/>
      <c r="D778" s="22"/>
      <c r="E778" s="22"/>
      <c r="F778" s="22"/>
      <c r="G778" s="22"/>
    </row>
    <row r="779" spans="1:7" customFormat="1" ht="15" customHeight="1">
      <c r="A779" s="21"/>
      <c r="C779" s="22"/>
      <c r="D779" s="22"/>
      <c r="E779" s="22"/>
      <c r="F779" s="22"/>
      <c r="G779" s="22"/>
    </row>
    <row r="780" spans="1:7" customFormat="1" ht="15" customHeight="1">
      <c r="A780" s="21"/>
      <c r="C780" s="22"/>
      <c r="D780" s="22"/>
      <c r="E780" s="22"/>
      <c r="F780" s="22"/>
      <c r="G780" s="22"/>
    </row>
    <row r="781" spans="1:7" customFormat="1" ht="15" customHeight="1">
      <c r="A781" s="21"/>
      <c r="C781" s="22"/>
      <c r="D781" s="22"/>
      <c r="E781" s="22"/>
      <c r="F781" s="22"/>
      <c r="G781" s="22"/>
    </row>
    <row r="782" spans="1:7" customFormat="1" ht="15" customHeight="1">
      <c r="A782" s="21"/>
      <c r="C782" s="22"/>
      <c r="D782" s="22"/>
      <c r="E782" s="22"/>
      <c r="F782" s="22"/>
      <c r="G782" s="22"/>
    </row>
    <row r="783" spans="1:7" customFormat="1" ht="15" customHeight="1">
      <c r="A783" s="21"/>
      <c r="C783" s="22"/>
      <c r="D783" s="22"/>
      <c r="E783" s="22"/>
      <c r="F783" s="22"/>
      <c r="G783" s="22"/>
    </row>
    <row r="784" spans="1:7" customFormat="1" ht="15" customHeight="1">
      <c r="A784" s="21"/>
      <c r="C784" s="22"/>
      <c r="D784" s="22"/>
      <c r="E784" s="22"/>
      <c r="F784" s="22"/>
      <c r="G784" s="22"/>
    </row>
    <row r="785" spans="1:7" customFormat="1" ht="15" customHeight="1">
      <c r="A785" s="21"/>
      <c r="C785" s="22"/>
      <c r="D785" s="22"/>
      <c r="E785" s="22"/>
      <c r="F785" s="22"/>
      <c r="G785" s="22"/>
    </row>
    <row r="786" spans="1:7" customFormat="1" ht="15" customHeight="1">
      <c r="A786" s="21"/>
      <c r="C786" s="22"/>
      <c r="D786" s="22"/>
      <c r="E786" s="22"/>
      <c r="F786" s="22"/>
      <c r="G786" s="22"/>
    </row>
    <row r="787" spans="1:7" customFormat="1" ht="15" customHeight="1">
      <c r="A787" s="21"/>
      <c r="C787" s="22"/>
      <c r="D787" s="22"/>
      <c r="E787" s="22"/>
      <c r="F787" s="22"/>
      <c r="G787" s="22"/>
    </row>
    <row r="788" spans="1:7" customFormat="1" ht="15" customHeight="1">
      <c r="A788" s="21"/>
      <c r="C788" s="22"/>
      <c r="D788" s="22"/>
      <c r="E788" s="22"/>
      <c r="F788" s="22"/>
      <c r="G788" s="22"/>
    </row>
    <row r="789" spans="1:7" customFormat="1" ht="15" customHeight="1">
      <c r="A789" s="21"/>
      <c r="C789" s="22"/>
      <c r="D789" s="22"/>
      <c r="E789" s="22"/>
      <c r="F789" s="22"/>
      <c r="G789" s="22"/>
    </row>
    <row r="790" spans="1:7" customFormat="1" ht="15" customHeight="1">
      <c r="A790" s="21"/>
      <c r="C790" s="22"/>
      <c r="D790" s="22"/>
      <c r="E790" s="22"/>
      <c r="F790" s="22"/>
      <c r="G790" s="22"/>
    </row>
    <row r="791" spans="1:7" customFormat="1" ht="15" customHeight="1">
      <c r="A791" s="21"/>
      <c r="C791" s="22"/>
      <c r="D791" s="22"/>
      <c r="E791" s="22"/>
      <c r="F791" s="22"/>
      <c r="G791" s="22"/>
    </row>
    <row r="792" spans="1:7" customFormat="1" ht="15" customHeight="1">
      <c r="A792" s="21"/>
      <c r="C792" s="22"/>
      <c r="D792" s="22"/>
      <c r="E792" s="22"/>
      <c r="F792" s="22"/>
      <c r="G792" s="22"/>
    </row>
    <row r="793" spans="1:7" customFormat="1" ht="15" customHeight="1">
      <c r="A793" s="21"/>
      <c r="C793" s="22"/>
      <c r="D793" s="22"/>
      <c r="E793" s="22"/>
      <c r="F793" s="22"/>
      <c r="G793" s="22"/>
    </row>
    <row r="794" spans="1:7" customFormat="1" ht="15" customHeight="1">
      <c r="A794" s="21"/>
      <c r="C794" s="22"/>
      <c r="D794" s="22"/>
      <c r="E794" s="22"/>
      <c r="F794" s="22"/>
      <c r="G794" s="22"/>
    </row>
    <row r="795" spans="1:7" customFormat="1" ht="15" customHeight="1">
      <c r="A795" s="21"/>
      <c r="C795" s="22"/>
      <c r="D795" s="22"/>
      <c r="E795" s="22"/>
      <c r="F795" s="22"/>
      <c r="G795" s="22"/>
    </row>
    <row r="796" spans="1:7" customFormat="1" ht="15" customHeight="1">
      <c r="A796" s="21"/>
      <c r="C796" s="22"/>
      <c r="D796" s="22"/>
      <c r="E796" s="22"/>
      <c r="F796" s="22"/>
      <c r="G796" s="22"/>
    </row>
    <row r="797" spans="1:7" customFormat="1" ht="15" customHeight="1">
      <c r="A797" s="21"/>
      <c r="C797" s="22"/>
      <c r="D797" s="22"/>
      <c r="E797" s="22"/>
      <c r="F797" s="22"/>
      <c r="G797" s="22"/>
    </row>
    <row r="798" spans="1:7" customFormat="1" ht="15" customHeight="1">
      <c r="A798" s="21"/>
      <c r="C798" s="22"/>
      <c r="D798" s="22"/>
      <c r="E798" s="22"/>
      <c r="F798" s="22"/>
      <c r="G798" s="22"/>
    </row>
    <row r="799" spans="1:7" customFormat="1" ht="15" customHeight="1">
      <c r="A799" s="21"/>
      <c r="C799" s="22"/>
      <c r="D799" s="22"/>
      <c r="E799" s="22"/>
      <c r="F799" s="22"/>
      <c r="G799" s="22"/>
    </row>
    <row r="800" spans="1:7" customFormat="1" ht="15" customHeight="1">
      <c r="A800" s="21"/>
      <c r="C800" s="22"/>
      <c r="D800" s="22"/>
      <c r="E800" s="22"/>
      <c r="F800" s="22"/>
      <c r="G800" s="22"/>
    </row>
    <row r="801" spans="1:7" customFormat="1" ht="15" customHeight="1">
      <c r="A801" s="21"/>
      <c r="C801" s="22"/>
      <c r="D801" s="22"/>
      <c r="E801" s="22"/>
      <c r="F801" s="22"/>
      <c r="G801" s="22"/>
    </row>
    <row r="802" spans="1:7" customFormat="1" ht="15" customHeight="1">
      <c r="A802" s="21"/>
      <c r="C802" s="22"/>
      <c r="D802" s="22"/>
      <c r="E802" s="22"/>
      <c r="F802" s="22"/>
      <c r="G802" s="22"/>
    </row>
    <row r="803" spans="1:7" customFormat="1" ht="15" customHeight="1">
      <c r="A803" s="21"/>
      <c r="C803" s="22"/>
      <c r="D803" s="22"/>
      <c r="E803" s="22"/>
      <c r="F803" s="22"/>
      <c r="G803" s="22"/>
    </row>
    <row r="804" spans="1:7" customFormat="1" ht="15" customHeight="1">
      <c r="A804" s="21"/>
      <c r="C804" s="22"/>
      <c r="D804" s="22"/>
      <c r="E804" s="22"/>
      <c r="F804" s="22"/>
      <c r="G804" s="22"/>
    </row>
    <row r="805" spans="1:7" customFormat="1" ht="15" customHeight="1">
      <c r="A805" s="21"/>
      <c r="C805" s="22"/>
      <c r="D805" s="22"/>
      <c r="E805" s="22"/>
      <c r="F805" s="22"/>
      <c r="G805" s="22"/>
    </row>
    <row r="806" spans="1:7" customFormat="1" ht="15" customHeight="1">
      <c r="A806" s="21"/>
      <c r="C806" s="22"/>
      <c r="D806" s="22"/>
      <c r="E806" s="22"/>
      <c r="F806" s="22"/>
      <c r="G806" s="22"/>
    </row>
    <row r="807" spans="1:7" customFormat="1" ht="15" customHeight="1">
      <c r="A807" s="21"/>
      <c r="C807" s="22"/>
      <c r="D807" s="22"/>
      <c r="E807" s="22"/>
      <c r="F807" s="22"/>
      <c r="G807" s="22"/>
    </row>
    <row r="808" spans="1:7" customFormat="1" ht="15" customHeight="1">
      <c r="A808" s="21"/>
      <c r="C808" s="22"/>
      <c r="D808" s="22"/>
      <c r="E808" s="22"/>
      <c r="F808" s="22"/>
      <c r="G808" s="22"/>
    </row>
    <row r="809" spans="1:7" customFormat="1" ht="15" customHeight="1">
      <c r="A809" s="21"/>
      <c r="C809" s="22"/>
      <c r="D809" s="22"/>
      <c r="E809" s="22"/>
      <c r="F809" s="22"/>
      <c r="G809" s="22"/>
    </row>
    <row r="810" spans="1:7" customFormat="1" ht="15" customHeight="1">
      <c r="A810" s="21"/>
      <c r="C810" s="22"/>
      <c r="D810" s="22"/>
      <c r="E810" s="22"/>
      <c r="F810" s="22"/>
      <c r="G810" s="22"/>
    </row>
    <row r="811" spans="1:7" customFormat="1" ht="15" customHeight="1">
      <c r="A811" s="21"/>
      <c r="C811" s="22"/>
      <c r="D811" s="22"/>
      <c r="E811" s="22"/>
      <c r="F811" s="22"/>
      <c r="G811" s="22"/>
    </row>
    <row r="812" spans="1:7" customFormat="1" ht="15" customHeight="1">
      <c r="A812" s="21"/>
      <c r="C812" s="22"/>
      <c r="D812" s="22"/>
      <c r="E812" s="22"/>
      <c r="F812" s="22"/>
      <c r="G812" s="22"/>
    </row>
    <row r="813" spans="1:7" customFormat="1" ht="15" customHeight="1">
      <c r="A813" s="21"/>
      <c r="C813" s="22"/>
      <c r="D813" s="22"/>
      <c r="E813" s="22"/>
      <c r="F813" s="22"/>
      <c r="G813" s="22"/>
    </row>
    <row r="814" spans="1:7" customFormat="1" ht="15" customHeight="1">
      <c r="A814" s="21"/>
      <c r="C814" s="22"/>
      <c r="D814" s="22"/>
      <c r="E814" s="22"/>
      <c r="F814" s="22"/>
      <c r="G814" s="22"/>
    </row>
    <row r="815" spans="1:7" customFormat="1" ht="15" customHeight="1">
      <c r="A815" s="21"/>
      <c r="C815" s="22"/>
      <c r="D815" s="22"/>
      <c r="E815" s="22"/>
      <c r="F815" s="22"/>
      <c r="G815" s="22"/>
    </row>
    <row r="816" spans="1:7" customFormat="1" ht="15" customHeight="1">
      <c r="A816" s="21"/>
      <c r="C816" s="22"/>
      <c r="D816" s="22"/>
      <c r="E816" s="22"/>
      <c r="F816" s="22"/>
      <c r="G816" s="22"/>
    </row>
    <row r="817" spans="1:7" customFormat="1" ht="15" customHeight="1">
      <c r="A817" s="21"/>
      <c r="C817" s="22"/>
      <c r="D817" s="22"/>
      <c r="E817" s="22"/>
      <c r="F817" s="22"/>
      <c r="G817" s="22"/>
    </row>
    <row r="818" spans="1:7" customFormat="1" ht="15" customHeight="1">
      <c r="A818" s="21"/>
      <c r="C818" s="22"/>
      <c r="D818" s="22"/>
      <c r="E818" s="22"/>
      <c r="F818" s="22"/>
      <c r="G818" s="22"/>
    </row>
    <row r="819" spans="1:7" customFormat="1" ht="15" customHeight="1">
      <c r="A819" s="21"/>
      <c r="C819" s="22"/>
      <c r="D819" s="22"/>
      <c r="E819" s="22"/>
      <c r="F819" s="22"/>
      <c r="G819" s="22"/>
    </row>
    <row r="820" spans="1:7" customFormat="1" ht="15" customHeight="1">
      <c r="A820" s="21"/>
      <c r="C820" s="22"/>
      <c r="D820" s="22"/>
      <c r="E820" s="22"/>
      <c r="F820" s="22"/>
      <c r="G820" s="22"/>
    </row>
    <row r="821" spans="1:7" customFormat="1" ht="15" customHeight="1">
      <c r="A821" s="21"/>
      <c r="C821" s="22"/>
      <c r="D821" s="22"/>
      <c r="E821" s="22"/>
      <c r="F821" s="22"/>
      <c r="G821" s="22"/>
    </row>
    <row r="822" spans="1:7" customFormat="1" ht="15" customHeight="1">
      <c r="A822" s="21"/>
      <c r="C822" s="22"/>
      <c r="D822" s="22"/>
      <c r="E822" s="22"/>
      <c r="F822" s="22"/>
      <c r="G822" s="22"/>
    </row>
    <row r="823" spans="1:7" customFormat="1" ht="15" customHeight="1">
      <c r="A823" s="21"/>
      <c r="C823" s="22"/>
      <c r="D823" s="22"/>
      <c r="E823" s="22"/>
      <c r="F823" s="22"/>
      <c r="G823" s="22"/>
    </row>
    <row r="824" spans="1:7" customFormat="1" ht="15" customHeight="1">
      <c r="A824" s="21"/>
      <c r="C824" s="22"/>
      <c r="D824" s="22"/>
      <c r="E824" s="22"/>
      <c r="F824" s="22"/>
      <c r="G824" s="22"/>
    </row>
    <row r="825" spans="1:7" customFormat="1" ht="15" customHeight="1">
      <c r="A825" s="21"/>
      <c r="C825" s="22"/>
      <c r="D825" s="22"/>
      <c r="E825" s="22"/>
      <c r="F825" s="22"/>
      <c r="G825" s="22"/>
    </row>
    <row r="826" spans="1:7" customFormat="1" ht="15" customHeight="1">
      <c r="A826" s="21"/>
      <c r="C826" s="22"/>
      <c r="D826" s="22"/>
      <c r="E826" s="22"/>
      <c r="F826" s="22"/>
      <c r="G826" s="22"/>
    </row>
    <row r="827" spans="1:7" customFormat="1" ht="15" customHeight="1">
      <c r="A827" s="21"/>
      <c r="C827" s="22"/>
      <c r="D827" s="22"/>
      <c r="E827" s="22"/>
      <c r="F827" s="22"/>
      <c r="G827" s="22"/>
    </row>
    <row r="828" spans="1:7" customFormat="1" ht="15" customHeight="1">
      <c r="A828" s="21"/>
      <c r="C828" s="22"/>
      <c r="D828" s="22"/>
      <c r="E828" s="22"/>
      <c r="F828" s="22"/>
      <c r="G828" s="22"/>
    </row>
    <row r="829" spans="1:7" customFormat="1" ht="15" customHeight="1">
      <c r="A829" s="21"/>
      <c r="C829" s="22"/>
      <c r="D829" s="22"/>
      <c r="E829" s="22"/>
      <c r="F829" s="22"/>
      <c r="G829" s="22"/>
    </row>
    <row r="830" spans="1:7" customFormat="1" ht="15" customHeight="1">
      <c r="A830" s="21"/>
      <c r="C830" s="22"/>
      <c r="D830" s="22"/>
      <c r="E830" s="22"/>
      <c r="F830" s="22"/>
      <c r="G830" s="22"/>
    </row>
    <row r="831" spans="1:7" customFormat="1" ht="15" customHeight="1">
      <c r="A831" s="21"/>
      <c r="C831" s="22"/>
      <c r="D831" s="22"/>
      <c r="E831" s="22"/>
      <c r="F831" s="22"/>
      <c r="G831" s="22"/>
    </row>
    <row r="832" spans="1:7" customFormat="1" ht="15" customHeight="1">
      <c r="A832" s="21"/>
      <c r="C832" s="22"/>
      <c r="D832" s="22"/>
      <c r="E832" s="22"/>
      <c r="F832" s="22"/>
      <c r="G832" s="22"/>
    </row>
    <row r="833" spans="1:7" customFormat="1" ht="15" customHeight="1">
      <c r="A833" s="21"/>
      <c r="C833" s="22"/>
      <c r="D833" s="22"/>
      <c r="E833" s="22"/>
      <c r="F833" s="22"/>
      <c r="G833" s="22"/>
    </row>
    <row r="834" spans="1:7" customFormat="1" ht="15" customHeight="1">
      <c r="A834" s="21"/>
      <c r="C834" s="22"/>
      <c r="D834" s="22"/>
      <c r="E834" s="22"/>
      <c r="F834" s="22"/>
      <c r="G834" s="22"/>
    </row>
    <row r="835" spans="1:7" customFormat="1" ht="15" customHeight="1">
      <c r="A835" s="21"/>
      <c r="C835" s="22"/>
      <c r="D835" s="22"/>
      <c r="E835" s="22"/>
      <c r="F835" s="22"/>
      <c r="G835" s="22"/>
    </row>
    <row r="836" spans="1:7" customFormat="1" ht="15" customHeight="1">
      <c r="A836" s="21"/>
      <c r="C836" s="22"/>
      <c r="D836" s="22"/>
      <c r="E836" s="22"/>
      <c r="F836" s="22"/>
      <c r="G836" s="22"/>
    </row>
    <row r="837" spans="1:7" customFormat="1" ht="15" customHeight="1">
      <c r="A837" s="21"/>
      <c r="C837" s="22"/>
      <c r="D837" s="22"/>
      <c r="E837" s="22"/>
      <c r="F837" s="22"/>
      <c r="G837" s="22"/>
    </row>
    <row r="838" spans="1:7" customFormat="1" ht="15" customHeight="1">
      <c r="A838" s="21"/>
      <c r="C838" s="22"/>
      <c r="D838" s="22"/>
      <c r="E838" s="22"/>
      <c r="F838" s="22"/>
      <c r="G838" s="22"/>
    </row>
    <row r="839" spans="1:7" customFormat="1" ht="15" customHeight="1">
      <c r="A839" s="21"/>
      <c r="C839" s="22"/>
      <c r="D839" s="22"/>
      <c r="E839" s="22"/>
      <c r="F839" s="22"/>
      <c r="G839" s="22"/>
    </row>
    <row r="840" spans="1:7" customFormat="1" ht="15" customHeight="1">
      <c r="A840" s="21"/>
      <c r="C840" s="22"/>
      <c r="D840" s="22"/>
      <c r="E840" s="22"/>
      <c r="F840" s="22"/>
      <c r="G840" s="22"/>
    </row>
    <row r="841" spans="1:7" customFormat="1" ht="15" customHeight="1">
      <c r="A841" s="21"/>
      <c r="C841" s="22"/>
      <c r="D841" s="22"/>
      <c r="E841" s="22"/>
      <c r="F841" s="22"/>
      <c r="G841" s="22"/>
    </row>
    <row r="842" spans="1:7" customFormat="1" ht="15" customHeight="1">
      <c r="A842" s="21"/>
      <c r="C842" s="22"/>
      <c r="D842" s="22"/>
      <c r="E842" s="22"/>
      <c r="F842" s="22"/>
      <c r="G842" s="22"/>
    </row>
    <row r="843" spans="1:7" customFormat="1" ht="15" customHeight="1">
      <c r="A843" s="21"/>
      <c r="C843" s="22"/>
      <c r="D843" s="22"/>
      <c r="E843" s="22"/>
      <c r="F843" s="22"/>
      <c r="G843" s="22"/>
    </row>
    <row r="844" spans="1:7" customFormat="1" ht="15" customHeight="1">
      <c r="A844" s="21"/>
      <c r="C844" s="22"/>
      <c r="D844" s="22"/>
      <c r="E844" s="22"/>
      <c r="F844" s="22"/>
      <c r="G844" s="22"/>
    </row>
    <row r="845" spans="1:7" customFormat="1" ht="15" customHeight="1">
      <c r="A845" s="21"/>
      <c r="C845" s="22"/>
      <c r="D845" s="22"/>
      <c r="E845" s="22"/>
      <c r="F845" s="22"/>
      <c r="G845" s="22"/>
    </row>
    <row r="846" spans="1:7" customFormat="1" ht="15" customHeight="1">
      <c r="A846" s="21"/>
      <c r="C846" s="22"/>
      <c r="D846" s="22"/>
      <c r="E846" s="22"/>
      <c r="F846" s="22"/>
      <c r="G846" s="22"/>
    </row>
    <row r="847" spans="1:7" customFormat="1" ht="15" customHeight="1">
      <c r="A847" s="21"/>
      <c r="C847" s="22"/>
      <c r="D847" s="22"/>
      <c r="E847" s="22"/>
      <c r="F847" s="22"/>
      <c r="G847" s="22"/>
    </row>
    <row r="848" spans="1:7" customFormat="1" ht="15" customHeight="1">
      <c r="A848" s="21"/>
      <c r="C848" s="22"/>
      <c r="D848" s="22"/>
      <c r="E848" s="22"/>
      <c r="F848" s="22"/>
      <c r="G848" s="22"/>
    </row>
    <row r="849" spans="1:7" customFormat="1" ht="15" customHeight="1">
      <c r="A849" s="21"/>
      <c r="C849" s="22"/>
      <c r="D849" s="22"/>
      <c r="E849" s="22"/>
      <c r="F849" s="22"/>
      <c r="G849" s="22"/>
    </row>
    <row r="850" spans="1:7" customFormat="1" ht="15" customHeight="1">
      <c r="A850" s="21"/>
      <c r="C850" s="22"/>
      <c r="D850" s="22"/>
      <c r="E850" s="22"/>
      <c r="F850" s="22"/>
      <c r="G850" s="22"/>
    </row>
    <row r="851" spans="1:7" customFormat="1" ht="15" customHeight="1">
      <c r="A851" s="21"/>
      <c r="C851" s="22"/>
      <c r="D851" s="22"/>
      <c r="E851" s="22"/>
      <c r="F851" s="22"/>
      <c r="G851" s="22"/>
    </row>
    <row r="852" spans="1:7" customFormat="1" ht="15" customHeight="1">
      <c r="A852" s="21"/>
      <c r="C852" s="22"/>
      <c r="D852" s="22"/>
      <c r="E852" s="22"/>
      <c r="F852" s="22"/>
      <c r="G852" s="22"/>
    </row>
    <row r="853" spans="1:7" customFormat="1" ht="15" customHeight="1">
      <c r="A853" s="21"/>
      <c r="C853" s="22"/>
      <c r="D853" s="22"/>
      <c r="E853" s="22"/>
      <c r="F853" s="22"/>
      <c r="G853" s="22"/>
    </row>
    <row r="854" spans="1:7" customFormat="1" ht="15" customHeight="1">
      <c r="A854" s="21"/>
      <c r="C854" s="22"/>
      <c r="D854" s="22"/>
      <c r="E854" s="22"/>
      <c r="F854" s="22"/>
      <c r="G854" s="22"/>
    </row>
    <row r="855" spans="1:7" customFormat="1" ht="15" customHeight="1">
      <c r="A855" s="21"/>
      <c r="C855" s="22"/>
      <c r="D855" s="22"/>
      <c r="E855" s="22"/>
      <c r="F855" s="22"/>
      <c r="G855" s="22"/>
    </row>
    <row r="856" spans="1:7" customFormat="1" ht="15" customHeight="1">
      <c r="A856" s="21"/>
      <c r="C856" s="22"/>
      <c r="D856" s="22"/>
      <c r="E856" s="22"/>
      <c r="F856" s="22"/>
      <c r="G856" s="22"/>
    </row>
    <row r="857" spans="1:7" customFormat="1" ht="15" customHeight="1">
      <c r="A857" s="21"/>
      <c r="C857" s="22"/>
      <c r="D857" s="22"/>
      <c r="E857" s="22"/>
      <c r="F857" s="22"/>
      <c r="G857" s="22"/>
    </row>
    <row r="858" spans="1:7" customFormat="1" ht="15" customHeight="1">
      <c r="A858" s="21"/>
      <c r="C858" s="22"/>
      <c r="D858" s="22"/>
      <c r="E858" s="22"/>
      <c r="F858" s="22"/>
      <c r="G858" s="22"/>
    </row>
    <row r="859" spans="1:7" customFormat="1" ht="15" customHeight="1">
      <c r="A859" s="21"/>
      <c r="C859" s="22"/>
      <c r="D859" s="22"/>
      <c r="E859" s="22"/>
      <c r="F859" s="22"/>
      <c r="G859" s="22"/>
    </row>
    <row r="860" spans="1:7" customFormat="1" ht="15" customHeight="1">
      <c r="A860" s="21"/>
      <c r="C860" s="22"/>
      <c r="D860" s="22"/>
      <c r="E860" s="22"/>
      <c r="F860" s="22"/>
      <c r="G860" s="22"/>
    </row>
    <row r="861" spans="1:7" customFormat="1" ht="15" customHeight="1">
      <c r="A861" s="21"/>
      <c r="C861" s="22"/>
      <c r="D861" s="22"/>
      <c r="E861" s="22"/>
      <c r="F861" s="22"/>
      <c r="G861" s="22"/>
    </row>
    <row r="862" spans="1:7" customFormat="1" ht="15" customHeight="1">
      <c r="A862" s="21"/>
      <c r="C862" s="22"/>
      <c r="D862" s="22"/>
      <c r="E862" s="22"/>
      <c r="F862" s="22"/>
      <c r="G862" s="22"/>
    </row>
    <row r="863" spans="1:7" customFormat="1" ht="15" customHeight="1">
      <c r="A863" s="21"/>
      <c r="C863" s="22"/>
      <c r="D863" s="22"/>
      <c r="E863" s="22"/>
      <c r="F863" s="22"/>
      <c r="G863" s="22"/>
    </row>
    <row r="864" spans="1:7" customFormat="1" ht="15" customHeight="1">
      <c r="A864" s="21"/>
      <c r="C864" s="22"/>
      <c r="D864" s="22"/>
      <c r="E864" s="22"/>
      <c r="F864" s="22"/>
      <c r="G864" s="22"/>
    </row>
    <row r="865" spans="1:7" customFormat="1" ht="15" customHeight="1">
      <c r="A865" s="21"/>
      <c r="C865" s="22"/>
      <c r="D865" s="22"/>
      <c r="E865" s="22"/>
      <c r="F865" s="22"/>
      <c r="G865" s="22"/>
    </row>
    <row r="866" spans="1:7" customFormat="1" ht="15" customHeight="1">
      <c r="A866" s="21"/>
      <c r="C866" s="22"/>
      <c r="D866" s="22"/>
      <c r="E866" s="22"/>
      <c r="F866" s="22"/>
      <c r="G866" s="22"/>
    </row>
    <row r="867" spans="1:7" customFormat="1" ht="15" customHeight="1">
      <c r="A867" s="21"/>
      <c r="C867" s="22"/>
      <c r="D867" s="22"/>
      <c r="E867" s="22"/>
      <c r="F867" s="22"/>
      <c r="G867" s="22"/>
    </row>
    <row r="868" spans="1:7" customFormat="1" ht="15" customHeight="1">
      <c r="A868" s="21"/>
      <c r="C868" s="22"/>
      <c r="D868" s="22"/>
      <c r="E868" s="22"/>
      <c r="F868" s="22"/>
      <c r="G868" s="22"/>
    </row>
    <row r="869" spans="1:7" customFormat="1" ht="15" customHeight="1">
      <c r="A869" s="21"/>
      <c r="C869" s="22"/>
      <c r="D869" s="22"/>
      <c r="E869" s="22"/>
      <c r="F869" s="22"/>
      <c r="G869" s="22"/>
    </row>
    <row r="870" spans="1:7" customFormat="1" ht="15" customHeight="1">
      <c r="A870" s="21"/>
      <c r="C870" s="22"/>
      <c r="D870" s="22"/>
      <c r="E870" s="22"/>
      <c r="F870" s="22"/>
      <c r="G870" s="22"/>
    </row>
    <row r="871" spans="1:7" customFormat="1" ht="15" customHeight="1">
      <c r="A871" s="21"/>
      <c r="C871" s="22"/>
      <c r="D871" s="22"/>
      <c r="E871" s="22"/>
      <c r="F871" s="22"/>
      <c r="G871" s="22"/>
    </row>
    <row r="872" spans="1:7" customFormat="1" ht="15" customHeight="1">
      <c r="A872" s="21"/>
      <c r="C872" s="22"/>
      <c r="D872" s="22"/>
      <c r="E872" s="22"/>
      <c r="F872" s="22"/>
      <c r="G872" s="22"/>
    </row>
    <row r="873" spans="1:7" customFormat="1" ht="15" customHeight="1">
      <c r="A873" s="21"/>
      <c r="C873" s="22"/>
      <c r="D873" s="22"/>
      <c r="E873" s="22"/>
      <c r="F873" s="22"/>
      <c r="G873" s="22"/>
    </row>
    <row r="874" spans="1:7" customFormat="1" ht="15" customHeight="1">
      <c r="A874" s="21"/>
      <c r="C874" s="22"/>
      <c r="D874" s="22"/>
      <c r="E874" s="22"/>
      <c r="F874" s="22"/>
      <c r="G874" s="22"/>
    </row>
    <row r="875" spans="1:7" customFormat="1" ht="15" customHeight="1">
      <c r="A875" s="21"/>
      <c r="C875" s="22"/>
      <c r="D875" s="22"/>
      <c r="E875" s="22"/>
      <c r="F875" s="22"/>
      <c r="G875" s="22"/>
    </row>
    <row r="876" spans="1:7" customFormat="1" ht="15" customHeight="1">
      <c r="A876" s="21"/>
      <c r="C876" s="22"/>
      <c r="D876" s="22"/>
      <c r="E876" s="22"/>
      <c r="F876" s="22"/>
      <c r="G876" s="22"/>
    </row>
    <row r="877" spans="1:7" customFormat="1" ht="15" customHeight="1">
      <c r="A877" s="21"/>
      <c r="C877" s="22"/>
      <c r="D877" s="22"/>
      <c r="E877" s="22"/>
      <c r="F877" s="22"/>
      <c r="G877" s="22"/>
    </row>
    <row r="878" spans="1:7" customFormat="1" ht="15" customHeight="1">
      <c r="A878" s="21"/>
      <c r="C878" s="22"/>
      <c r="D878" s="22"/>
      <c r="E878" s="22"/>
      <c r="F878" s="22"/>
      <c r="G878" s="22"/>
    </row>
    <row r="879" spans="1:7" customFormat="1" ht="15" customHeight="1">
      <c r="A879" s="21"/>
      <c r="C879" s="22"/>
      <c r="D879" s="22"/>
      <c r="E879" s="22"/>
      <c r="F879" s="22"/>
      <c r="G879" s="22"/>
    </row>
    <row r="880" spans="1:7" customFormat="1" ht="15" customHeight="1">
      <c r="A880" s="21"/>
      <c r="C880" s="22"/>
      <c r="D880" s="22"/>
      <c r="E880" s="22"/>
      <c r="F880" s="22"/>
      <c r="G880" s="22"/>
    </row>
    <row r="881" spans="1:7" customFormat="1" ht="15" customHeight="1">
      <c r="A881" s="21"/>
      <c r="C881" s="22"/>
      <c r="D881" s="22"/>
      <c r="E881" s="22"/>
      <c r="F881" s="22"/>
      <c r="G881" s="22"/>
    </row>
    <row r="882" spans="1:7" customFormat="1" ht="15" customHeight="1">
      <c r="A882" s="21"/>
      <c r="C882" s="22"/>
      <c r="D882" s="22"/>
      <c r="E882" s="22"/>
      <c r="F882" s="22"/>
      <c r="G882" s="22"/>
    </row>
    <row r="883" spans="1:7" customFormat="1" ht="15" customHeight="1">
      <c r="A883" s="21"/>
      <c r="C883" s="22"/>
      <c r="D883" s="22"/>
      <c r="E883" s="22"/>
      <c r="F883" s="22"/>
      <c r="G883" s="22"/>
    </row>
    <row r="884" spans="1:7" customFormat="1" ht="15" customHeight="1">
      <c r="A884" s="21"/>
      <c r="C884" s="22"/>
      <c r="D884" s="22"/>
      <c r="E884" s="22"/>
      <c r="F884" s="22"/>
      <c r="G884" s="22"/>
    </row>
    <row r="885" spans="1:7" customFormat="1" ht="15" customHeight="1">
      <c r="A885" s="21"/>
      <c r="C885" s="22"/>
      <c r="D885" s="22"/>
      <c r="E885" s="22"/>
      <c r="F885" s="22"/>
      <c r="G885" s="22"/>
    </row>
    <row r="886" spans="1:7" customFormat="1" ht="15" customHeight="1">
      <c r="A886" s="21"/>
      <c r="C886" s="22"/>
      <c r="D886" s="22"/>
      <c r="E886" s="22"/>
      <c r="F886" s="22"/>
      <c r="G886" s="22"/>
    </row>
    <row r="887" spans="1:7" customFormat="1" ht="15" customHeight="1">
      <c r="A887" s="21"/>
      <c r="C887" s="22"/>
      <c r="D887" s="22"/>
      <c r="E887" s="22"/>
      <c r="F887" s="22"/>
      <c r="G887" s="22"/>
    </row>
    <row r="888" spans="1:7" customFormat="1" ht="15" customHeight="1">
      <c r="A888" s="21"/>
      <c r="C888" s="22"/>
      <c r="D888" s="22"/>
      <c r="E888" s="22"/>
      <c r="F888" s="22"/>
      <c r="G888" s="22"/>
    </row>
    <row r="889" spans="1:7" customFormat="1" ht="15" customHeight="1">
      <c r="A889" s="21"/>
      <c r="C889" s="22"/>
      <c r="D889" s="22"/>
      <c r="E889" s="22"/>
      <c r="F889" s="22"/>
      <c r="G889" s="22"/>
    </row>
    <row r="890" spans="1:7" customFormat="1" ht="15" customHeight="1">
      <c r="A890" s="21"/>
      <c r="C890" s="22"/>
      <c r="D890" s="22"/>
      <c r="E890" s="22"/>
      <c r="F890" s="22"/>
      <c r="G890" s="22"/>
    </row>
    <row r="891" spans="1:7" customFormat="1" ht="15" customHeight="1">
      <c r="A891" s="21"/>
      <c r="C891" s="22"/>
      <c r="D891" s="22"/>
      <c r="E891" s="22"/>
      <c r="F891" s="22"/>
      <c r="G891" s="22"/>
    </row>
    <row r="892" spans="1:7" customFormat="1" ht="15" customHeight="1">
      <c r="A892" s="21"/>
      <c r="C892" s="22"/>
      <c r="D892" s="22"/>
      <c r="E892" s="22"/>
      <c r="F892" s="22"/>
      <c r="G892" s="22"/>
    </row>
    <row r="893" spans="1:7" customFormat="1" ht="15" customHeight="1">
      <c r="A893" s="21"/>
      <c r="C893" s="22"/>
      <c r="D893" s="22"/>
      <c r="E893" s="22"/>
      <c r="F893" s="22"/>
      <c r="G893" s="22"/>
    </row>
    <row r="894" spans="1:7" customFormat="1" ht="15" customHeight="1">
      <c r="A894" s="21"/>
      <c r="C894" s="22"/>
      <c r="D894" s="22"/>
      <c r="E894" s="22"/>
      <c r="F894" s="22"/>
      <c r="G894" s="22"/>
    </row>
    <row r="895" spans="1:7" customFormat="1" ht="15" customHeight="1">
      <c r="A895" s="21"/>
      <c r="C895" s="22"/>
      <c r="D895" s="22"/>
      <c r="E895" s="22"/>
      <c r="F895" s="22"/>
      <c r="G895" s="22"/>
    </row>
    <row r="896" spans="1:7" customFormat="1" ht="15" customHeight="1">
      <c r="A896" s="21"/>
      <c r="C896" s="22"/>
      <c r="D896" s="22"/>
      <c r="E896" s="22"/>
      <c r="F896" s="22"/>
      <c r="G896" s="22"/>
    </row>
    <row r="897" spans="1:7" customFormat="1" ht="15" customHeight="1">
      <c r="A897" s="21"/>
      <c r="C897" s="22"/>
      <c r="D897" s="22"/>
      <c r="E897" s="22"/>
      <c r="F897" s="22"/>
      <c r="G897" s="22"/>
    </row>
    <row r="898" spans="1:7" customFormat="1" ht="15" customHeight="1">
      <c r="A898" s="21"/>
      <c r="C898" s="22"/>
      <c r="D898" s="22"/>
      <c r="E898" s="22"/>
      <c r="F898" s="22"/>
      <c r="G898" s="22"/>
    </row>
    <row r="899" spans="1:7" customFormat="1" ht="15" customHeight="1">
      <c r="A899" s="21"/>
      <c r="C899" s="22"/>
      <c r="D899" s="22"/>
      <c r="E899" s="22"/>
      <c r="F899" s="22"/>
      <c r="G899" s="22"/>
    </row>
    <row r="900" spans="1:7" customFormat="1" ht="15" customHeight="1">
      <c r="A900" s="21"/>
      <c r="C900" s="22"/>
      <c r="D900" s="22"/>
      <c r="E900" s="22"/>
      <c r="F900" s="22"/>
      <c r="G900" s="22"/>
    </row>
    <row r="901" spans="1:7" customFormat="1" ht="15" customHeight="1">
      <c r="A901" s="21"/>
      <c r="C901" s="22"/>
      <c r="D901" s="22"/>
      <c r="E901" s="22"/>
      <c r="F901" s="22"/>
      <c r="G901" s="22"/>
    </row>
    <row r="902" spans="1:7" customFormat="1" ht="15" customHeight="1">
      <c r="A902" s="21"/>
      <c r="C902" s="22"/>
      <c r="D902" s="22"/>
      <c r="E902" s="22"/>
      <c r="F902" s="22"/>
      <c r="G902" s="22"/>
    </row>
    <row r="903" spans="1:7" customFormat="1" ht="15" customHeight="1">
      <c r="A903" s="21"/>
      <c r="C903" s="22"/>
      <c r="D903" s="22"/>
      <c r="E903" s="22"/>
      <c r="F903" s="22"/>
      <c r="G903" s="22"/>
    </row>
    <row r="904" spans="1:7" customFormat="1" ht="15" customHeight="1">
      <c r="A904" s="21"/>
      <c r="C904" s="22"/>
      <c r="D904" s="22"/>
      <c r="E904" s="22"/>
      <c r="F904" s="22"/>
      <c r="G904" s="22"/>
    </row>
    <row r="905" spans="1:7" customFormat="1" ht="15" customHeight="1">
      <c r="A905" s="21"/>
      <c r="C905" s="22"/>
      <c r="D905" s="22"/>
      <c r="E905" s="22"/>
      <c r="F905" s="22"/>
      <c r="G905" s="22"/>
    </row>
    <row r="906" spans="1:7" customFormat="1" ht="15" customHeight="1">
      <c r="A906" s="21"/>
      <c r="C906" s="22"/>
      <c r="D906" s="22"/>
      <c r="E906" s="22"/>
      <c r="F906" s="22"/>
      <c r="G906" s="22"/>
    </row>
    <row r="907" spans="1:7" customFormat="1" ht="15" customHeight="1">
      <c r="A907" s="21"/>
      <c r="C907" s="22"/>
      <c r="D907" s="22"/>
      <c r="E907" s="22"/>
      <c r="F907" s="22"/>
      <c r="G907" s="22"/>
    </row>
    <row r="908" spans="1:7" customFormat="1" ht="15" customHeight="1">
      <c r="A908" s="21"/>
      <c r="C908" s="22"/>
      <c r="D908" s="22"/>
      <c r="E908" s="22"/>
      <c r="F908" s="22"/>
      <c r="G908" s="22"/>
    </row>
    <row r="909" spans="1:7" customFormat="1" ht="15" customHeight="1">
      <c r="A909" s="21"/>
      <c r="C909" s="22"/>
      <c r="D909" s="22"/>
      <c r="E909" s="22"/>
      <c r="F909" s="22"/>
      <c r="G909" s="22"/>
    </row>
    <row r="910" spans="1:7" customFormat="1" ht="15" customHeight="1">
      <c r="A910" s="21"/>
      <c r="C910" s="22"/>
      <c r="D910" s="22"/>
      <c r="E910" s="22"/>
      <c r="F910" s="22"/>
      <c r="G910" s="22"/>
    </row>
    <row r="911" spans="1:7" customFormat="1" ht="15" customHeight="1">
      <c r="A911" s="21"/>
      <c r="C911" s="22"/>
      <c r="D911" s="22"/>
      <c r="E911" s="22"/>
      <c r="F911" s="22"/>
      <c r="G911" s="22"/>
    </row>
    <row r="912" spans="1:7" customFormat="1" ht="15" customHeight="1">
      <c r="A912" s="21"/>
      <c r="C912" s="22"/>
      <c r="D912" s="22"/>
      <c r="E912" s="22"/>
      <c r="F912" s="22"/>
      <c r="G912" s="22"/>
    </row>
    <row r="913" spans="1:7" customFormat="1" ht="15" customHeight="1">
      <c r="A913" s="21"/>
      <c r="C913" s="22"/>
      <c r="D913" s="22"/>
      <c r="E913" s="22"/>
      <c r="F913" s="22"/>
      <c r="G913" s="22"/>
    </row>
    <row r="914" spans="1:7" customFormat="1" ht="15" customHeight="1">
      <c r="A914" s="21"/>
      <c r="C914" s="22"/>
      <c r="D914" s="22"/>
      <c r="E914" s="22"/>
      <c r="F914" s="22"/>
      <c r="G914" s="22"/>
    </row>
    <row r="915" spans="1:7" customFormat="1" ht="15" customHeight="1">
      <c r="A915" s="21"/>
      <c r="C915" s="22"/>
      <c r="D915" s="22"/>
      <c r="E915" s="22"/>
      <c r="F915" s="22"/>
      <c r="G915" s="22"/>
    </row>
    <row r="916" spans="1:7" customFormat="1" ht="15" customHeight="1">
      <c r="A916" s="21"/>
      <c r="C916" s="22"/>
      <c r="D916" s="22"/>
      <c r="E916" s="22"/>
      <c r="F916" s="22"/>
      <c r="G916" s="22"/>
    </row>
    <row r="917" spans="1:7" customFormat="1" ht="15" customHeight="1">
      <c r="A917" s="21"/>
      <c r="C917" s="22"/>
      <c r="D917" s="22"/>
      <c r="E917" s="22"/>
      <c r="F917" s="22"/>
      <c r="G917" s="22"/>
    </row>
    <row r="918" spans="1:7" customFormat="1" ht="15" customHeight="1">
      <c r="A918" s="21"/>
      <c r="C918" s="22"/>
      <c r="D918" s="22"/>
      <c r="E918" s="22"/>
      <c r="F918" s="22"/>
      <c r="G918" s="22"/>
    </row>
    <row r="919" spans="1:7" customFormat="1" ht="15" customHeight="1">
      <c r="A919" s="21"/>
      <c r="C919" s="22"/>
      <c r="D919" s="22"/>
      <c r="E919" s="22"/>
      <c r="F919" s="22"/>
      <c r="G919" s="22"/>
    </row>
    <row r="920" spans="1:7" customFormat="1" ht="15" customHeight="1">
      <c r="A920" s="21"/>
      <c r="C920" s="22"/>
      <c r="D920" s="22"/>
      <c r="E920" s="22"/>
      <c r="F920" s="22"/>
      <c r="G920" s="22"/>
    </row>
    <row r="921" spans="1:7" customFormat="1" ht="15" customHeight="1">
      <c r="A921" s="21"/>
      <c r="C921" s="22"/>
      <c r="D921" s="22"/>
      <c r="E921" s="22"/>
      <c r="F921" s="22"/>
      <c r="G921" s="22"/>
    </row>
    <row r="922" spans="1:7" customFormat="1" ht="15" customHeight="1">
      <c r="A922" s="21"/>
      <c r="C922" s="22"/>
      <c r="D922" s="22"/>
      <c r="E922" s="22"/>
      <c r="F922" s="22"/>
      <c r="G922" s="22"/>
    </row>
    <row r="923" spans="1:7" customFormat="1" ht="15" customHeight="1">
      <c r="A923" s="21"/>
      <c r="C923" s="22"/>
      <c r="D923" s="22"/>
      <c r="E923" s="22"/>
      <c r="F923" s="22"/>
      <c r="G923" s="22"/>
    </row>
    <row r="924" spans="1:7" customFormat="1" ht="15" customHeight="1">
      <c r="A924" s="21"/>
      <c r="C924" s="22"/>
      <c r="D924" s="22"/>
      <c r="E924" s="22"/>
      <c r="F924" s="22"/>
      <c r="G924" s="22"/>
    </row>
    <row r="925" spans="1:7" customFormat="1" ht="15" customHeight="1">
      <c r="A925" s="21"/>
      <c r="C925" s="22"/>
      <c r="D925" s="22"/>
      <c r="E925" s="22"/>
      <c r="F925" s="22"/>
      <c r="G925" s="22"/>
    </row>
    <row r="926" spans="1:7" customFormat="1" ht="15" customHeight="1">
      <c r="A926" s="21"/>
      <c r="C926" s="22"/>
      <c r="D926" s="22"/>
      <c r="E926" s="22"/>
      <c r="F926" s="22"/>
      <c r="G926" s="22"/>
    </row>
    <row r="927" spans="1:7" customFormat="1" ht="15" customHeight="1">
      <c r="A927" s="21"/>
      <c r="C927" s="22"/>
      <c r="D927" s="22"/>
      <c r="E927" s="22"/>
      <c r="F927" s="22"/>
      <c r="G927" s="22"/>
    </row>
    <row r="928" spans="1:7" customFormat="1" ht="15" customHeight="1">
      <c r="A928" s="21"/>
      <c r="C928" s="22"/>
      <c r="D928" s="22"/>
      <c r="E928" s="22"/>
      <c r="F928" s="22"/>
      <c r="G928" s="22"/>
    </row>
    <row r="929" spans="1:7" customFormat="1" ht="15" customHeight="1">
      <c r="A929" s="21"/>
      <c r="C929" s="22"/>
      <c r="D929" s="22"/>
      <c r="E929" s="22"/>
      <c r="F929" s="22"/>
      <c r="G929" s="22"/>
    </row>
    <row r="930" spans="1:7" customFormat="1" ht="15" customHeight="1">
      <c r="A930" s="21"/>
      <c r="C930" s="22"/>
      <c r="D930" s="22"/>
      <c r="E930" s="22"/>
      <c r="F930" s="22"/>
      <c r="G930" s="22"/>
    </row>
    <row r="931" spans="1:7" customFormat="1" ht="15" customHeight="1">
      <c r="A931" s="21"/>
      <c r="C931" s="22"/>
      <c r="D931" s="22"/>
      <c r="E931" s="22"/>
      <c r="F931" s="22"/>
      <c r="G931" s="22"/>
    </row>
    <row r="932" spans="1:7" customFormat="1" ht="15" customHeight="1">
      <c r="A932" s="21"/>
      <c r="C932" s="22"/>
      <c r="D932" s="22"/>
      <c r="E932" s="22"/>
      <c r="F932" s="22"/>
      <c r="G932" s="22"/>
    </row>
    <row r="933" spans="1:7" customFormat="1" ht="15" customHeight="1">
      <c r="A933" s="21"/>
      <c r="C933" s="22"/>
      <c r="D933" s="22"/>
      <c r="E933" s="22"/>
      <c r="F933" s="22"/>
      <c r="G933" s="22"/>
    </row>
    <row r="934" spans="1:7" customFormat="1" ht="15" customHeight="1">
      <c r="A934" s="21"/>
      <c r="C934" s="22"/>
      <c r="D934" s="22"/>
      <c r="E934" s="22"/>
      <c r="F934" s="22"/>
      <c r="G934" s="22"/>
    </row>
    <row r="935" spans="1:7" customFormat="1" ht="15" customHeight="1">
      <c r="A935" s="21"/>
      <c r="C935" s="22"/>
      <c r="D935" s="22"/>
      <c r="E935" s="22"/>
      <c r="F935" s="22"/>
      <c r="G935" s="22"/>
    </row>
    <row r="936" spans="1:7" customFormat="1" ht="15" customHeight="1">
      <c r="A936" s="21"/>
      <c r="C936" s="22"/>
      <c r="D936" s="22"/>
      <c r="E936" s="22"/>
      <c r="F936" s="22"/>
      <c r="G936" s="22"/>
    </row>
    <row r="937" spans="1:7" customFormat="1" ht="15" customHeight="1">
      <c r="A937" s="21"/>
      <c r="C937" s="22"/>
      <c r="D937" s="22"/>
      <c r="E937" s="22"/>
      <c r="F937" s="22"/>
      <c r="G937" s="22"/>
    </row>
    <row r="938" spans="1:7" customFormat="1" ht="15" customHeight="1">
      <c r="A938" s="21"/>
      <c r="C938" s="22"/>
      <c r="D938" s="22"/>
      <c r="E938" s="22"/>
      <c r="F938" s="22"/>
      <c r="G938" s="22"/>
    </row>
    <row r="939" spans="1:7" customFormat="1" ht="15" customHeight="1">
      <c r="A939" s="21"/>
      <c r="C939" s="22"/>
      <c r="D939" s="22"/>
      <c r="E939" s="22"/>
      <c r="F939" s="22"/>
      <c r="G939" s="22"/>
    </row>
    <row r="940" spans="1:7" customFormat="1" ht="15" customHeight="1">
      <c r="A940" s="21"/>
      <c r="C940" s="22"/>
      <c r="D940" s="22"/>
      <c r="E940" s="22"/>
      <c r="F940" s="22"/>
      <c r="G940" s="22"/>
    </row>
    <row r="941" spans="1:7" customFormat="1" ht="15" customHeight="1">
      <c r="A941" s="21"/>
      <c r="C941" s="22"/>
      <c r="D941" s="22"/>
      <c r="E941" s="22"/>
      <c r="F941" s="22"/>
      <c r="G941" s="22"/>
    </row>
    <row r="942" spans="1:7" customFormat="1">
      <c r="A942" s="21"/>
      <c r="C942" s="22"/>
      <c r="D942" s="22"/>
      <c r="E942" s="22"/>
      <c r="F942" s="22"/>
      <c r="G942" s="22"/>
    </row>
    <row r="943" spans="1:7" customFormat="1" ht="15" customHeight="1">
      <c r="A943" s="21"/>
      <c r="C943" s="22"/>
      <c r="D943" s="22"/>
      <c r="E943" s="22"/>
      <c r="F943" s="22"/>
      <c r="G943" s="22"/>
    </row>
    <row r="944" spans="1:7" customFormat="1" ht="15" customHeight="1">
      <c r="A944" s="21"/>
      <c r="C944" s="22"/>
      <c r="D944" s="22"/>
      <c r="E944" s="22"/>
      <c r="F944" s="22"/>
      <c r="G944" s="22"/>
    </row>
    <row r="945" spans="1:7" customFormat="1" ht="15" customHeight="1">
      <c r="A945" s="21"/>
      <c r="C945" s="22"/>
      <c r="D945" s="22"/>
      <c r="E945" s="22"/>
      <c r="F945" s="22"/>
      <c r="G945" s="22"/>
    </row>
    <row r="946" spans="1:7" customFormat="1" ht="15" customHeight="1">
      <c r="A946" s="21"/>
      <c r="C946" s="22"/>
      <c r="D946" s="22"/>
      <c r="E946" s="22"/>
      <c r="F946" s="22"/>
      <c r="G946" s="22"/>
    </row>
    <row r="947" spans="1:7" customFormat="1" ht="15" customHeight="1">
      <c r="A947" s="21"/>
      <c r="C947" s="22"/>
      <c r="D947" s="22"/>
      <c r="E947" s="22"/>
      <c r="F947" s="22"/>
      <c r="G947" s="22"/>
    </row>
    <row r="948" spans="1:7" customFormat="1" ht="15" customHeight="1">
      <c r="A948" s="21"/>
      <c r="C948" s="22"/>
      <c r="D948" s="22"/>
      <c r="E948" s="22"/>
      <c r="F948" s="22"/>
      <c r="G948" s="22"/>
    </row>
    <row r="949" spans="1:7" customFormat="1" ht="15" customHeight="1">
      <c r="A949" s="21"/>
      <c r="C949" s="22"/>
      <c r="D949" s="22"/>
      <c r="E949" s="22"/>
      <c r="F949" s="22"/>
      <c r="G949" s="22"/>
    </row>
    <row r="950" spans="1:7" customFormat="1" ht="15" customHeight="1">
      <c r="A950" s="21"/>
      <c r="C950" s="22"/>
      <c r="D950" s="22"/>
      <c r="E950" s="22"/>
      <c r="F950" s="22"/>
      <c r="G950" s="22"/>
    </row>
    <row r="951" spans="1:7" customFormat="1" ht="15" customHeight="1">
      <c r="A951" s="21"/>
      <c r="C951" s="22"/>
      <c r="D951" s="22"/>
      <c r="E951" s="22"/>
      <c r="F951" s="22"/>
      <c r="G951" s="22"/>
    </row>
    <row r="952" spans="1:7" customFormat="1" ht="15" customHeight="1">
      <c r="A952" s="21"/>
      <c r="C952" s="22"/>
      <c r="D952" s="22"/>
      <c r="E952" s="22"/>
      <c r="F952" s="22"/>
      <c r="G952" s="22"/>
    </row>
    <row r="953" spans="1:7" customFormat="1" ht="15" customHeight="1">
      <c r="A953" s="21"/>
      <c r="C953" s="22"/>
      <c r="D953" s="22"/>
      <c r="E953" s="22"/>
      <c r="F953" s="22"/>
      <c r="G953" s="22"/>
    </row>
    <row r="954" spans="1:7" customFormat="1" ht="15" customHeight="1">
      <c r="A954" s="21"/>
      <c r="C954" s="22"/>
      <c r="D954" s="22"/>
      <c r="E954" s="22"/>
      <c r="F954" s="22"/>
      <c r="G954" s="22"/>
    </row>
    <row r="955" spans="1:7" customFormat="1" ht="15" customHeight="1">
      <c r="A955" s="21"/>
      <c r="C955" s="22"/>
      <c r="D955" s="22"/>
      <c r="E955" s="22"/>
      <c r="F955" s="22"/>
      <c r="G955" s="22"/>
    </row>
    <row r="956" spans="1:7" customFormat="1" ht="15" customHeight="1">
      <c r="A956" s="21"/>
      <c r="C956" s="22"/>
      <c r="D956" s="22"/>
      <c r="E956" s="22"/>
      <c r="F956" s="22"/>
      <c r="G956" s="22"/>
    </row>
    <row r="957" spans="1:7" customFormat="1" ht="15" customHeight="1">
      <c r="A957" s="21"/>
      <c r="C957" s="22"/>
      <c r="D957" s="22"/>
      <c r="E957" s="22"/>
      <c r="F957" s="22"/>
      <c r="G957" s="22"/>
    </row>
    <row r="958" spans="1:7" customFormat="1" ht="15" customHeight="1">
      <c r="A958" s="21"/>
      <c r="C958" s="22"/>
      <c r="D958" s="22"/>
      <c r="E958" s="22"/>
      <c r="F958" s="22"/>
      <c r="G958" s="22"/>
    </row>
    <row r="959" spans="1:7" customFormat="1" ht="15" customHeight="1">
      <c r="A959" s="21"/>
      <c r="C959" s="22"/>
      <c r="D959" s="22"/>
      <c r="E959" s="22"/>
      <c r="F959" s="22"/>
      <c r="G959" s="22"/>
    </row>
    <row r="960" spans="1:7" customFormat="1" ht="15" customHeight="1">
      <c r="A960" s="21"/>
      <c r="C960" s="22"/>
      <c r="D960" s="22"/>
      <c r="E960" s="22"/>
      <c r="F960" s="22"/>
      <c r="G960" s="22"/>
    </row>
    <row r="961" spans="1:7" customFormat="1" ht="15" customHeight="1">
      <c r="A961" s="21"/>
      <c r="C961" s="22"/>
      <c r="D961" s="22"/>
      <c r="E961" s="22"/>
      <c r="F961" s="22"/>
      <c r="G961" s="22"/>
    </row>
    <row r="962" spans="1:7" customFormat="1" ht="15" customHeight="1">
      <c r="A962" s="21"/>
      <c r="C962" s="22"/>
      <c r="D962" s="22"/>
      <c r="E962" s="22"/>
      <c r="F962" s="22"/>
      <c r="G962" s="22"/>
    </row>
    <row r="963" spans="1:7" customFormat="1" ht="15" customHeight="1">
      <c r="A963" s="21"/>
      <c r="C963" s="22"/>
      <c r="D963" s="22"/>
      <c r="E963" s="22"/>
      <c r="F963" s="22"/>
      <c r="G963" s="22"/>
    </row>
    <row r="964" spans="1:7" customFormat="1" ht="15" customHeight="1">
      <c r="A964" s="21"/>
      <c r="C964" s="22"/>
      <c r="D964" s="22"/>
      <c r="E964" s="22"/>
      <c r="F964" s="22"/>
      <c r="G964" s="22"/>
    </row>
    <row r="965" spans="1:7" customFormat="1" ht="15" customHeight="1">
      <c r="A965" s="21"/>
      <c r="C965" s="22"/>
      <c r="D965" s="22"/>
      <c r="E965" s="22"/>
      <c r="F965" s="22"/>
      <c r="G965" s="22"/>
    </row>
    <row r="966" spans="1:7" customFormat="1" ht="15" customHeight="1">
      <c r="A966" s="21"/>
      <c r="C966" s="22"/>
      <c r="D966" s="22"/>
      <c r="E966" s="22"/>
      <c r="F966" s="22"/>
      <c r="G966" s="22"/>
    </row>
    <row r="967" spans="1:7" customFormat="1" ht="15" customHeight="1">
      <c r="A967" s="21"/>
      <c r="C967" s="22"/>
      <c r="D967" s="22"/>
      <c r="E967" s="22"/>
      <c r="F967" s="22"/>
      <c r="G967" s="22"/>
    </row>
    <row r="968" spans="1:7" customFormat="1" ht="15" customHeight="1">
      <c r="A968" s="21"/>
      <c r="C968" s="22"/>
      <c r="D968" s="22"/>
      <c r="E968" s="22"/>
      <c r="F968" s="22"/>
      <c r="G968" s="22"/>
    </row>
    <row r="969" spans="1:7" customFormat="1" ht="15" customHeight="1">
      <c r="A969" s="21"/>
      <c r="C969" s="22"/>
      <c r="D969" s="22"/>
      <c r="E969" s="22"/>
      <c r="F969" s="22"/>
      <c r="G969" s="22"/>
    </row>
    <row r="970" spans="1:7" customFormat="1" ht="15" customHeight="1">
      <c r="A970" s="21"/>
      <c r="C970" s="22"/>
      <c r="D970" s="22"/>
      <c r="E970" s="22"/>
      <c r="F970" s="22"/>
      <c r="G970" s="22"/>
    </row>
    <row r="971" spans="1:7" customFormat="1" ht="15" customHeight="1">
      <c r="A971" s="21"/>
      <c r="C971" s="22"/>
      <c r="D971" s="22"/>
      <c r="E971" s="22"/>
      <c r="F971" s="22"/>
      <c r="G971" s="22"/>
    </row>
    <row r="972" spans="1:7" customFormat="1" ht="15" customHeight="1">
      <c r="A972" s="21"/>
      <c r="C972" s="22"/>
      <c r="D972" s="22"/>
      <c r="E972" s="22"/>
      <c r="F972" s="22"/>
      <c r="G972" s="22"/>
    </row>
    <row r="973" spans="1:7" customFormat="1" ht="15" customHeight="1">
      <c r="A973" s="21"/>
      <c r="C973" s="22"/>
      <c r="D973" s="22"/>
      <c r="E973" s="22"/>
      <c r="F973" s="22"/>
      <c r="G973" s="22"/>
    </row>
    <row r="974" spans="1:7" customFormat="1" ht="15" customHeight="1">
      <c r="A974" s="21"/>
      <c r="C974" s="22"/>
      <c r="D974" s="22"/>
      <c r="E974" s="22"/>
      <c r="F974" s="22"/>
      <c r="G974" s="22"/>
    </row>
    <row r="975" spans="1:7" customFormat="1" ht="15" customHeight="1">
      <c r="A975" s="21"/>
      <c r="C975" s="22"/>
      <c r="D975" s="22"/>
      <c r="E975" s="22"/>
      <c r="F975" s="22"/>
      <c r="G975" s="22"/>
    </row>
    <row r="976" spans="1:7" customFormat="1" ht="15" customHeight="1">
      <c r="A976" s="21"/>
      <c r="C976" s="22"/>
      <c r="D976" s="22"/>
      <c r="E976" s="22"/>
      <c r="F976" s="22"/>
      <c r="G976" s="22"/>
    </row>
    <row r="977" spans="1:7" customFormat="1" ht="15" customHeight="1">
      <c r="A977" s="21"/>
      <c r="C977" s="22"/>
      <c r="D977" s="22"/>
      <c r="E977" s="22"/>
      <c r="F977" s="22"/>
      <c r="G977" s="22"/>
    </row>
    <row r="978" spans="1:7" customFormat="1" ht="15" customHeight="1">
      <c r="A978" s="21"/>
      <c r="C978" s="22"/>
      <c r="D978" s="22"/>
      <c r="E978" s="22"/>
      <c r="F978" s="22"/>
      <c r="G978" s="22"/>
    </row>
    <row r="979" spans="1:7" customFormat="1" ht="15" customHeight="1">
      <c r="A979" s="21"/>
      <c r="C979" s="22"/>
      <c r="D979" s="22"/>
      <c r="E979" s="22"/>
      <c r="F979" s="22"/>
      <c r="G979" s="22"/>
    </row>
    <row r="980" spans="1:7" customFormat="1" ht="15" customHeight="1">
      <c r="A980" s="21"/>
      <c r="C980" s="22"/>
      <c r="D980" s="22"/>
      <c r="E980" s="22"/>
      <c r="F980" s="22"/>
      <c r="G980" s="22"/>
    </row>
    <row r="981" spans="1:7" customFormat="1" ht="15" customHeight="1">
      <c r="A981" s="21"/>
      <c r="C981" s="22"/>
      <c r="D981" s="22"/>
      <c r="E981" s="22"/>
      <c r="F981" s="22"/>
      <c r="G981" s="22"/>
    </row>
    <row r="982" spans="1:7" customFormat="1" ht="15" customHeight="1">
      <c r="A982" s="21"/>
      <c r="C982" s="22"/>
      <c r="D982" s="22"/>
      <c r="E982" s="22"/>
      <c r="F982" s="22"/>
      <c r="G982" s="22"/>
    </row>
    <row r="983" spans="1:7" customFormat="1" ht="15" customHeight="1">
      <c r="A983" s="21"/>
      <c r="C983" s="22"/>
      <c r="D983" s="22"/>
      <c r="E983" s="22"/>
      <c r="F983" s="22"/>
      <c r="G983" s="22"/>
    </row>
    <row r="984" spans="1:7" customFormat="1" ht="15" customHeight="1">
      <c r="A984" s="21"/>
      <c r="C984" s="22"/>
      <c r="D984" s="22"/>
      <c r="E984" s="22"/>
      <c r="F984" s="22"/>
      <c r="G984" s="22"/>
    </row>
    <row r="985" spans="1:7" customFormat="1" ht="15" customHeight="1">
      <c r="A985" s="21"/>
      <c r="C985" s="22"/>
      <c r="D985" s="22"/>
      <c r="E985" s="22"/>
      <c r="F985" s="22"/>
      <c r="G985" s="22"/>
    </row>
    <row r="986" spans="1:7" customFormat="1" ht="15" customHeight="1">
      <c r="A986" s="21"/>
      <c r="C986" s="22"/>
      <c r="D986" s="22"/>
      <c r="E986" s="22"/>
      <c r="F986" s="22"/>
      <c r="G986" s="22"/>
    </row>
    <row r="987" spans="1:7" customFormat="1" ht="15" customHeight="1">
      <c r="A987" s="21"/>
      <c r="C987" s="22"/>
      <c r="D987" s="22"/>
      <c r="E987" s="22"/>
      <c r="F987" s="22"/>
      <c r="G987" s="22"/>
    </row>
    <row r="988" spans="1:7" customFormat="1" ht="15" customHeight="1">
      <c r="A988" s="21"/>
      <c r="C988" s="22"/>
      <c r="D988" s="22"/>
      <c r="E988" s="22"/>
      <c r="F988" s="22"/>
      <c r="G988" s="22"/>
    </row>
    <row r="989" spans="1:7" customFormat="1" ht="15" customHeight="1">
      <c r="A989" s="21"/>
      <c r="C989" s="22"/>
      <c r="D989" s="22"/>
      <c r="E989" s="22"/>
      <c r="F989" s="22"/>
      <c r="G989" s="22"/>
    </row>
    <row r="990" spans="1:7" customFormat="1" ht="15" customHeight="1">
      <c r="A990" s="21"/>
      <c r="C990" s="22"/>
      <c r="D990" s="22"/>
      <c r="E990" s="22"/>
      <c r="F990" s="22"/>
      <c r="G990" s="22"/>
    </row>
    <row r="991" spans="1:7" customFormat="1" ht="15" customHeight="1">
      <c r="A991" s="21"/>
      <c r="C991" s="22"/>
      <c r="D991" s="22"/>
      <c r="E991" s="22"/>
      <c r="F991" s="22"/>
      <c r="G991" s="22"/>
    </row>
    <row r="992" spans="1:7" customFormat="1" ht="15" customHeight="1">
      <c r="A992" s="21"/>
      <c r="C992" s="22"/>
      <c r="D992" s="22"/>
      <c r="E992" s="22"/>
      <c r="F992" s="22"/>
      <c r="G992" s="22"/>
    </row>
    <row r="993" spans="1:7" customFormat="1" ht="15" customHeight="1">
      <c r="A993" s="21"/>
      <c r="C993" s="22"/>
      <c r="D993" s="22"/>
      <c r="E993" s="22"/>
      <c r="F993" s="22"/>
      <c r="G993" s="22"/>
    </row>
    <row r="994" spans="1:7" customFormat="1" ht="15" customHeight="1">
      <c r="A994" s="21"/>
      <c r="C994" s="22"/>
      <c r="D994" s="22"/>
      <c r="E994" s="22"/>
      <c r="F994" s="22"/>
      <c r="G994" s="22"/>
    </row>
    <row r="995" spans="1:7" customFormat="1" ht="15" customHeight="1">
      <c r="A995" s="21"/>
      <c r="C995" s="22"/>
      <c r="D995" s="22"/>
      <c r="E995" s="22"/>
      <c r="F995" s="22"/>
      <c r="G995" s="22"/>
    </row>
    <row r="996" spans="1:7" customFormat="1" ht="15" customHeight="1">
      <c r="A996" s="21"/>
      <c r="C996" s="22"/>
      <c r="D996" s="22"/>
      <c r="E996" s="22"/>
      <c r="F996" s="22"/>
      <c r="G996" s="22"/>
    </row>
    <row r="997" spans="1:7" customFormat="1" ht="15" customHeight="1">
      <c r="A997" s="21"/>
      <c r="C997" s="22"/>
      <c r="D997" s="22"/>
      <c r="E997" s="22"/>
      <c r="F997" s="22"/>
      <c r="G997" s="22"/>
    </row>
    <row r="998" spans="1:7" customFormat="1" ht="15" customHeight="1">
      <c r="A998" s="21"/>
      <c r="C998" s="22"/>
      <c r="D998" s="22"/>
      <c r="E998" s="22"/>
      <c r="F998" s="22"/>
      <c r="G998" s="22"/>
    </row>
    <row r="999" spans="1:7" customFormat="1" ht="15" customHeight="1">
      <c r="A999" s="21"/>
      <c r="C999" s="22"/>
      <c r="D999" s="22"/>
      <c r="E999" s="22"/>
      <c r="F999" s="22"/>
      <c r="G999" s="22"/>
    </row>
    <row r="1000" spans="1:7" customFormat="1" ht="15" customHeight="1">
      <c r="A1000" s="21"/>
      <c r="C1000" s="22"/>
      <c r="D1000" s="22"/>
      <c r="E1000" s="22"/>
      <c r="F1000" s="22"/>
      <c r="G1000" s="22"/>
    </row>
    <row r="1001" spans="1:7" customFormat="1" ht="15" customHeight="1">
      <c r="A1001" s="21"/>
      <c r="C1001" s="22"/>
      <c r="D1001" s="22"/>
      <c r="E1001" s="22"/>
      <c r="F1001" s="22"/>
      <c r="G1001" s="22"/>
    </row>
    <row r="1002" spans="1:7" customFormat="1" ht="15" customHeight="1">
      <c r="A1002" s="21"/>
      <c r="C1002" s="22"/>
      <c r="D1002" s="22"/>
      <c r="E1002" s="22"/>
      <c r="F1002" s="22"/>
      <c r="G1002" s="22"/>
    </row>
    <row r="1003" spans="1:7" customFormat="1" ht="15" customHeight="1">
      <c r="A1003" s="21"/>
      <c r="C1003" s="22"/>
      <c r="D1003" s="22"/>
      <c r="E1003" s="22"/>
      <c r="F1003" s="22"/>
      <c r="G1003" s="22"/>
    </row>
    <row r="1004" spans="1:7" customFormat="1" ht="15" customHeight="1">
      <c r="A1004" s="21"/>
      <c r="C1004" s="22"/>
      <c r="D1004" s="22"/>
      <c r="E1004" s="22"/>
      <c r="F1004" s="22"/>
      <c r="G1004" s="22"/>
    </row>
    <row r="1005" spans="1:7" customFormat="1" ht="15" customHeight="1">
      <c r="A1005" s="21"/>
      <c r="C1005" s="22"/>
      <c r="D1005" s="22"/>
      <c r="E1005" s="22"/>
      <c r="F1005" s="22"/>
      <c r="G1005" s="22"/>
    </row>
    <row r="1006" spans="1:7" customFormat="1" ht="15" customHeight="1">
      <c r="A1006" s="21"/>
      <c r="C1006" s="22"/>
      <c r="D1006" s="22"/>
      <c r="E1006" s="22"/>
      <c r="F1006" s="22"/>
      <c r="G1006" s="22"/>
    </row>
    <row r="1007" spans="1:7" customFormat="1" ht="15" customHeight="1">
      <c r="A1007" s="21"/>
      <c r="C1007" s="22"/>
      <c r="D1007" s="22"/>
      <c r="E1007" s="22"/>
      <c r="F1007" s="22"/>
      <c r="G1007" s="22"/>
    </row>
    <row r="1008" spans="1:7" customFormat="1" ht="15" customHeight="1">
      <c r="A1008" s="21"/>
      <c r="C1008" s="22"/>
      <c r="D1008" s="22"/>
      <c r="E1008" s="22"/>
      <c r="F1008" s="22"/>
      <c r="G1008" s="22"/>
    </row>
    <row r="1009" spans="1:7" customFormat="1" ht="15" customHeight="1">
      <c r="A1009" s="21"/>
      <c r="C1009" s="22"/>
      <c r="D1009" s="22"/>
      <c r="E1009" s="22"/>
      <c r="F1009" s="22"/>
      <c r="G1009" s="22"/>
    </row>
    <row r="1010" spans="1:7" customFormat="1" ht="15" customHeight="1">
      <c r="A1010" s="21"/>
      <c r="C1010" s="22"/>
      <c r="D1010" s="22"/>
      <c r="E1010" s="22"/>
      <c r="F1010" s="22"/>
      <c r="G1010" s="22"/>
    </row>
    <row r="1011" spans="1:7" customFormat="1" ht="15" customHeight="1">
      <c r="A1011" s="21"/>
      <c r="C1011" s="22"/>
      <c r="D1011" s="22"/>
      <c r="E1011" s="22"/>
      <c r="F1011" s="22"/>
      <c r="G1011" s="22"/>
    </row>
    <row r="1012" spans="1:7" customFormat="1" ht="15" customHeight="1">
      <c r="A1012" s="21"/>
      <c r="C1012" s="22"/>
      <c r="D1012" s="22"/>
      <c r="E1012" s="22"/>
      <c r="F1012" s="22"/>
      <c r="G1012" s="22"/>
    </row>
    <row r="1013" spans="1:7" customFormat="1" ht="15" customHeight="1">
      <c r="A1013" s="21"/>
      <c r="C1013" s="22"/>
      <c r="D1013" s="22"/>
      <c r="E1013" s="22"/>
      <c r="F1013" s="22"/>
      <c r="G1013" s="22"/>
    </row>
    <row r="1014" spans="1:7" customFormat="1" ht="15" customHeight="1">
      <c r="A1014" s="21"/>
      <c r="C1014" s="22"/>
      <c r="D1014" s="22"/>
      <c r="E1014" s="22"/>
      <c r="F1014" s="22"/>
      <c r="G1014" s="22"/>
    </row>
    <row r="1015" spans="1:7" customFormat="1" ht="15" customHeight="1">
      <c r="A1015" s="21"/>
      <c r="C1015" s="22"/>
      <c r="D1015" s="22"/>
      <c r="E1015" s="22"/>
      <c r="F1015" s="22"/>
      <c r="G1015" s="22"/>
    </row>
    <row r="1016" spans="1:7" customFormat="1" ht="15" customHeight="1">
      <c r="A1016" s="21"/>
      <c r="C1016" s="22"/>
      <c r="D1016" s="22"/>
      <c r="E1016" s="22"/>
      <c r="F1016" s="22"/>
      <c r="G1016" s="22"/>
    </row>
    <row r="1017" spans="1:7" customFormat="1" ht="15" customHeight="1">
      <c r="A1017" s="21"/>
      <c r="C1017" s="22"/>
      <c r="D1017" s="22"/>
      <c r="E1017" s="22"/>
      <c r="F1017" s="22"/>
      <c r="G1017" s="22"/>
    </row>
    <row r="1018" spans="1:7" customFormat="1" ht="15" customHeight="1">
      <c r="A1018" s="21"/>
      <c r="C1018" s="22"/>
      <c r="D1018" s="22"/>
      <c r="E1018" s="22"/>
      <c r="F1018" s="22"/>
      <c r="G1018" s="22"/>
    </row>
    <row r="1019" spans="1:7" customFormat="1" ht="15" customHeight="1">
      <c r="A1019" s="21"/>
      <c r="C1019" s="22"/>
      <c r="D1019" s="22"/>
      <c r="E1019" s="22"/>
      <c r="F1019" s="22"/>
      <c r="G1019" s="22"/>
    </row>
    <row r="1020" spans="1:7" customFormat="1" ht="15" customHeight="1">
      <c r="A1020" s="21"/>
      <c r="C1020" s="22"/>
      <c r="D1020" s="22"/>
      <c r="E1020" s="22"/>
      <c r="F1020" s="22"/>
      <c r="G1020" s="22"/>
    </row>
    <row r="1021" spans="1:7" customFormat="1" ht="15" customHeight="1">
      <c r="A1021" s="21"/>
      <c r="C1021" s="22"/>
      <c r="D1021" s="22"/>
      <c r="E1021" s="22"/>
      <c r="F1021" s="22"/>
      <c r="G1021" s="22"/>
    </row>
    <row r="1022" spans="1:7" customFormat="1" ht="15" customHeight="1">
      <c r="A1022" s="21"/>
      <c r="C1022" s="22"/>
      <c r="D1022" s="22"/>
      <c r="E1022" s="22"/>
      <c r="F1022" s="22"/>
      <c r="G1022" s="22"/>
    </row>
    <row r="1023" spans="1:7" customFormat="1" ht="15" customHeight="1">
      <c r="A1023" s="21"/>
      <c r="C1023" s="22"/>
      <c r="D1023" s="22"/>
      <c r="E1023" s="22"/>
      <c r="F1023" s="22"/>
      <c r="G1023" s="22"/>
    </row>
    <row r="1024" spans="1:7" customFormat="1" ht="15" customHeight="1">
      <c r="A1024" s="21"/>
      <c r="C1024" s="22"/>
      <c r="D1024" s="22"/>
      <c r="E1024" s="22"/>
      <c r="F1024" s="22"/>
      <c r="G1024" s="22"/>
    </row>
    <row r="1025" spans="1:7" customFormat="1" ht="15" customHeight="1">
      <c r="A1025" s="21"/>
      <c r="C1025" s="22"/>
      <c r="D1025" s="22"/>
      <c r="E1025" s="22"/>
      <c r="F1025" s="22"/>
      <c r="G1025" s="22"/>
    </row>
    <row r="1026" spans="1:7" customFormat="1" ht="15" customHeight="1">
      <c r="A1026" s="21"/>
      <c r="C1026" s="22"/>
      <c r="D1026" s="22"/>
      <c r="E1026" s="22"/>
      <c r="F1026" s="22"/>
      <c r="G1026" s="22"/>
    </row>
    <row r="1027" spans="1:7" customFormat="1" ht="15" customHeight="1">
      <c r="A1027" s="21"/>
      <c r="C1027" s="22"/>
      <c r="D1027" s="22"/>
      <c r="E1027" s="22"/>
      <c r="F1027" s="22"/>
      <c r="G1027" s="22"/>
    </row>
    <row r="1028" spans="1:7" customFormat="1" ht="15" customHeight="1">
      <c r="A1028" s="21"/>
      <c r="C1028" s="22"/>
      <c r="D1028" s="22"/>
      <c r="E1028" s="22"/>
      <c r="F1028" s="22"/>
      <c r="G1028" s="22"/>
    </row>
    <row r="1029" spans="1:7" customFormat="1" ht="15" customHeight="1">
      <c r="A1029" s="21"/>
      <c r="C1029" s="22"/>
      <c r="D1029" s="22"/>
      <c r="E1029" s="22"/>
      <c r="F1029" s="22"/>
      <c r="G1029" s="22"/>
    </row>
    <row r="1030" spans="1:7" customFormat="1" ht="15" customHeight="1">
      <c r="A1030" s="21"/>
      <c r="C1030" s="22"/>
      <c r="D1030" s="22"/>
      <c r="E1030" s="22"/>
      <c r="F1030" s="22"/>
      <c r="G1030" s="22"/>
    </row>
    <row r="1031" spans="1:7" customFormat="1" ht="15" customHeight="1">
      <c r="A1031" s="21"/>
      <c r="C1031" s="22"/>
      <c r="D1031" s="22"/>
      <c r="E1031" s="22"/>
      <c r="F1031" s="22"/>
      <c r="G1031" s="22"/>
    </row>
    <row r="1032" spans="1:7" customFormat="1" ht="15" customHeight="1">
      <c r="A1032" s="21"/>
      <c r="C1032" s="22"/>
      <c r="D1032" s="22"/>
      <c r="E1032" s="22"/>
      <c r="F1032" s="22"/>
      <c r="G1032" s="22"/>
    </row>
    <row r="1033" spans="1:7" customFormat="1">
      <c r="A1033" s="21"/>
      <c r="C1033" s="22"/>
      <c r="D1033" s="22"/>
      <c r="E1033" s="22"/>
      <c r="F1033" s="22"/>
      <c r="G1033" s="22"/>
    </row>
    <row r="1034" spans="1:7" customFormat="1" ht="15" customHeight="1">
      <c r="A1034" s="21"/>
      <c r="C1034" s="22"/>
      <c r="D1034" s="22"/>
      <c r="E1034" s="22"/>
      <c r="F1034" s="22"/>
      <c r="G1034" s="22"/>
    </row>
    <row r="1035" spans="1:7" customFormat="1" ht="15" customHeight="1">
      <c r="A1035" s="21"/>
      <c r="C1035" s="22"/>
      <c r="D1035" s="22"/>
      <c r="E1035" s="22"/>
      <c r="F1035" s="22"/>
      <c r="G1035" s="22"/>
    </row>
    <row r="1036" spans="1:7" customFormat="1" ht="15" customHeight="1">
      <c r="A1036" s="21"/>
      <c r="C1036" s="22"/>
      <c r="D1036" s="22"/>
      <c r="E1036" s="22"/>
      <c r="F1036" s="22"/>
      <c r="G1036" s="22"/>
    </row>
    <row r="1037" spans="1:7" customFormat="1" ht="15" customHeight="1">
      <c r="A1037" s="21"/>
      <c r="C1037" s="22"/>
      <c r="D1037" s="22"/>
      <c r="E1037" s="22"/>
      <c r="F1037" s="22"/>
      <c r="G1037" s="22"/>
    </row>
    <row r="1038" spans="1:7" customFormat="1" ht="15" customHeight="1">
      <c r="A1038" s="21"/>
      <c r="C1038" s="22"/>
      <c r="D1038" s="22"/>
      <c r="E1038" s="22"/>
      <c r="F1038" s="22"/>
      <c r="G1038" s="22"/>
    </row>
    <row r="1039" spans="1:7" customFormat="1" ht="15" customHeight="1">
      <c r="A1039" s="21"/>
      <c r="C1039" s="22"/>
      <c r="D1039" s="22"/>
      <c r="E1039" s="22"/>
      <c r="F1039" s="22"/>
      <c r="G1039" s="22"/>
    </row>
    <row r="1040" spans="1:7" customFormat="1">
      <c r="A1040" s="21"/>
      <c r="C1040" s="22"/>
      <c r="D1040" s="22"/>
      <c r="E1040" s="22"/>
      <c r="F1040" s="22"/>
      <c r="G1040" s="22"/>
    </row>
    <row r="1041" spans="1:7" customFormat="1" ht="15" customHeight="1">
      <c r="A1041" s="21"/>
      <c r="C1041" s="22"/>
      <c r="D1041" s="22"/>
      <c r="E1041" s="22"/>
      <c r="F1041" s="22"/>
      <c r="G1041" s="22"/>
    </row>
    <row r="1042" spans="1:7" customFormat="1">
      <c r="A1042" s="21"/>
      <c r="C1042" s="22"/>
      <c r="D1042" s="22"/>
      <c r="E1042" s="22"/>
      <c r="F1042" s="22"/>
      <c r="G1042" s="22"/>
    </row>
    <row r="1043" spans="1:7" customFormat="1" ht="15" customHeight="1">
      <c r="A1043" s="21"/>
      <c r="C1043" s="22"/>
      <c r="D1043" s="22"/>
      <c r="E1043" s="22"/>
      <c r="F1043" s="22"/>
      <c r="G1043" s="22"/>
    </row>
    <row r="1044" spans="1:7" customFormat="1" ht="15" customHeight="1">
      <c r="A1044" s="21"/>
      <c r="C1044" s="22"/>
      <c r="D1044" s="22"/>
      <c r="E1044" s="22"/>
      <c r="F1044" s="22"/>
      <c r="G1044" s="22"/>
    </row>
    <row r="1045" spans="1:7" customFormat="1" ht="15" customHeight="1">
      <c r="A1045" s="21"/>
      <c r="C1045" s="22"/>
      <c r="D1045" s="22"/>
      <c r="E1045" s="22"/>
      <c r="F1045" s="22"/>
      <c r="G1045" s="22"/>
    </row>
    <row r="1046" spans="1:7" customFormat="1" ht="15" customHeight="1">
      <c r="A1046" s="21"/>
      <c r="C1046" s="22"/>
      <c r="D1046" s="22"/>
      <c r="E1046" s="22"/>
      <c r="F1046" s="22"/>
      <c r="G1046" s="22"/>
    </row>
    <row r="1047" spans="1:7" customFormat="1" ht="15" customHeight="1">
      <c r="A1047" s="21"/>
      <c r="C1047" s="22"/>
      <c r="D1047" s="22"/>
      <c r="E1047" s="22"/>
      <c r="F1047" s="22"/>
      <c r="G1047" s="22"/>
    </row>
    <row r="1048" spans="1:7" customFormat="1" ht="15" customHeight="1">
      <c r="A1048" s="21"/>
      <c r="C1048" s="22"/>
      <c r="D1048" s="22"/>
      <c r="E1048" s="22"/>
      <c r="F1048" s="22"/>
      <c r="G1048" s="22"/>
    </row>
    <row r="1049" spans="1:7" customFormat="1" ht="15" customHeight="1">
      <c r="A1049" s="21"/>
      <c r="C1049" s="22"/>
      <c r="D1049" s="22"/>
      <c r="E1049" s="22"/>
      <c r="F1049" s="22"/>
      <c r="G1049" s="22"/>
    </row>
    <row r="1050" spans="1:7" customFormat="1" ht="15" customHeight="1">
      <c r="A1050" s="21"/>
      <c r="C1050" s="22"/>
      <c r="D1050" s="22"/>
      <c r="E1050" s="22"/>
      <c r="F1050" s="22"/>
      <c r="G1050" s="22"/>
    </row>
    <row r="1051" spans="1:7" customFormat="1" ht="15" customHeight="1">
      <c r="A1051" s="21"/>
      <c r="C1051" s="22"/>
      <c r="D1051" s="22"/>
      <c r="E1051" s="22"/>
      <c r="F1051" s="22"/>
      <c r="G1051" s="22"/>
    </row>
    <row r="1052" spans="1:7" customFormat="1" ht="15" customHeight="1">
      <c r="A1052" s="21"/>
      <c r="C1052" s="22"/>
      <c r="D1052" s="22"/>
      <c r="E1052" s="22"/>
      <c r="F1052" s="22"/>
      <c r="G1052" s="22"/>
    </row>
    <row r="1053" spans="1:7" customFormat="1" ht="15" customHeight="1">
      <c r="A1053" s="21"/>
      <c r="C1053" s="22"/>
      <c r="D1053" s="22"/>
      <c r="E1053" s="22"/>
      <c r="F1053" s="22"/>
      <c r="G1053" s="22"/>
    </row>
    <row r="1054" spans="1:7" customFormat="1" ht="15" customHeight="1">
      <c r="A1054" s="21"/>
      <c r="C1054" s="22"/>
      <c r="D1054" s="22"/>
      <c r="E1054" s="22"/>
      <c r="F1054" s="22"/>
      <c r="G1054" s="22"/>
    </row>
    <row r="1055" spans="1:7" customFormat="1" ht="15" customHeight="1">
      <c r="A1055" s="21"/>
      <c r="C1055" s="22"/>
      <c r="D1055" s="22"/>
      <c r="E1055" s="22"/>
      <c r="F1055" s="22"/>
      <c r="G1055" s="22"/>
    </row>
    <row r="1056" spans="1:7" customFormat="1" ht="15" customHeight="1">
      <c r="A1056" s="21"/>
      <c r="C1056" s="22"/>
      <c r="D1056" s="22"/>
      <c r="E1056" s="22"/>
      <c r="F1056" s="22"/>
      <c r="G1056" s="22"/>
    </row>
    <row r="1057" spans="1:7" customFormat="1" ht="15" customHeight="1">
      <c r="A1057" s="21"/>
      <c r="C1057" s="22"/>
      <c r="D1057" s="22"/>
      <c r="E1057" s="22"/>
      <c r="F1057" s="22"/>
      <c r="G1057" s="22"/>
    </row>
    <row r="1058" spans="1:7" customFormat="1" ht="15" customHeight="1">
      <c r="A1058" s="21"/>
      <c r="C1058" s="22"/>
      <c r="D1058" s="22"/>
      <c r="E1058" s="22"/>
      <c r="F1058" s="22"/>
      <c r="G1058" s="22"/>
    </row>
    <row r="1059" spans="1:7" customFormat="1" ht="15" customHeight="1">
      <c r="A1059" s="21"/>
      <c r="C1059" s="22"/>
      <c r="D1059" s="22"/>
      <c r="E1059" s="22"/>
      <c r="F1059" s="22"/>
      <c r="G1059" s="22"/>
    </row>
    <row r="1060" spans="1:7" customFormat="1" ht="15" customHeight="1">
      <c r="A1060" s="21"/>
      <c r="C1060" s="22"/>
      <c r="D1060" s="22"/>
      <c r="E1060" s="22"/>
      <c r="F1060" s="22"/>
      <c r="G1060" s="22"/>
    </row>
    <row r="1061" spans="1:7" customFormat="1" ht="15" customHeight="1">
      <c r="A1061" s="21"/>
      <c r="C1061" s="22"/>
      <c r="D1061" s="22"/>
      <c r="E1061" s="22"/>
      <c r="F1061" s="22"/>
      <c r="G1061" s="22"/>
    </row>
    <row r="1062" spans="1:7" customFormat="1" ht="15" customHeight="1">
      <c r="A1062" s="21"/>
      <c r="C1062" s="22"/>
      <c r="D1062" s="22"/>
      <c r="E1062" s="22"/>
      <c r="F1062" s="22"/>
      <c r="G1062" s="22"/>
    </row>
    <row r="1063" spans="1:7" customFormat="1" ht="15" customHeight="1">
      <c r="A1063" s="21"/>
      <c r="C1063" s="22"/>
      <c r="D1063" s="22"/>
      <c r="E1063" s="22"/>
      <c r="F1063" s="22"/>
      <c r="G1063" s="22"/>
    </row>
    <row r="1064" spans="1:7" customFormat="1" ht="15" customHeight="1">
      <c r="A1064" s="21"/>
      <c r="C1064" s="22"/>
      <c r="D1064" s="22"/>
      <c r="E1064" s="22"/>
      <c r="F1064" s="22"/>
      <c r="G1064" s="22"/>
    </row>
    <row r="1065" spans="1:7" customFormat="1" ht="15" customHeight="1">
      <c r="A1065" s="21"/>
      <c r="C1065" s="22"/>
      <c r="D1065" s="22"/>
      <c r="E1065" s="22"/>
      <c r="F1065" s="22"/>
      <c r="G1065" s="22"/>
    </row>
    <row r="1066" spans="1:7" customFormat="1" ht="15" customHeight="1">
      <c r="A1066" s="21"/>
      <c r="C1066" s="22"/>
      <c r="D1066" s="22"/>
      <c r="E1066" s="22"/>
      <c r="F1066" s="22"/>
      <c r="G1066" s="22"/>
    </row>
    <row r="1067" spans="1:7" customFormat="1" ht="15" customHeight="1">
      <c r="A1067" s="21"/>
      <c r="C1067" s="22"/>
      <c r="D1067" s="22"/>
      <c r="E1067" s="22"/>
      <c r="F1067" s="22"/>
      <c r="G1067" s="22"/>
    </row>
    <row r="1068" spans="1:7" customFormat="1" ht="15" customHeight="1">
      <c r="A1068" s="21"/>
      <c r="C1068" s="22"/>
      <c r="D1068" s="22"/>
      <c r="E1068" s="22"/>
      <c r="F1068" s="22"/>
      <c r="G1068" s="22"/>
    </row>
    <row r="1069" spans="1:7" customFormat="1" ht="15" customHeight="1">
      <c r="A1069" s="21"/>
      <c r="C1069" s="22"/>
      <c r="D1069" s="22"/>
      <c r="E1069" s="22"/>
      <c r="F1069" s="22"/>
      <c r="G1069" s="22"/>
    </row>
    <row r="1070" spans="1:7" customFormat="1">
      <c r="A1070" s="21"/>
      <c r="C1070" s="22"/>
      <c r="D1070" s="22"/>
      <c r="E1070" s="22"/>
      <c r="F1070" s="22"/>
      <c r="G1070" s="22"/>
    </row>
    <row r="1071" spans="1:7" customFormat="1" ht="15" customHeight="1">
      <c r="A1071" s="21"/>
      <c r="C1071" s="22"/>
      <c r="D1071" s="22"/>
      <c r="E1071" s="22"/>
      <c r="F1071" s="22"/>
      <c r="G1071" s="22"/>
    </row>
    <row r="1072" spans="1:7" customFormat="1" ht="15" customHeight="1">
      <c r="A1072" s="21"/>
      <c r="C1072" s="22"/>
      <c r="D1072" s="22"/>
      <c r="E1072" s="22"/>
      <c r="F1072" s="22"/>
      <c r="G1072" s="22"/>
    </row>
    <row r="1073" spans="1:7" customFormat="1">
      <c r="A1073" s="21"/>
      <c r="C1073" s="22"/>
      <c r="D1073" s="22"/>
      <c r="E1073" s="22"/>
      <c r="F1073" s="22"/>
      <c r="G1073" s="22"/>
    </row>
    <row r="1074" spans="1:7" customFormat="1" ht="15" customHeight="1">
      <c r="A1074" s="21"/>
      <c r="C1074" s="22"/>
      <c r="D1074" s="22"/>
      <c r="E1074" s="22"/>
      <c r="F1074" s="22"/>
      <c r="G1074" s="22"/>
    </row>
    <row r="1075" spans="1:7" customFormat="1" ht="15" customHeight="1">
      <c r="A1075" s="21"/>
      <c r="C1075" s="22"/>
      <c r="D1075" s="22"/>
      <c r="E1075" s="22"/>
      <c r="F1075" s="22"/>
      <c r="G1075" s="22"/>
    </row>
    <row r="1076" spans="1:7" customFormat="1">
      <c r="A1076" s="21"/>
      <c r="C1076" s="22"/>
      <c r="D1076" s="22"/>
      <c r="E1076" s="22"/>
      <c r="F1076" s="22"/>
      <c r="G1076" s="22"/>
    </row>
    <row r="1077" spans="1:7" customFormat="1" ht="15" customHeight="1">
      <c r="A1077" s="21"/>
      <c r="C1077" s="22"/>
      <c r="D1077" s="22"/>
      <c r="E1077" s="22"/>
      <c r="F1077" s="22"/>
      <c r="G1077" s="22"/>
    </row>
    <row r="1078" spans="1:7" customFormat="1" ht="15" customHeight="1">
      <c r="A1078" s="21"/>
      <c r="C1078" s="22"/>
      <c r="D1078" s="22"/>
      <c r="E1078" s="22"/>
      <c r="F1078" s="22"/>
      <c r="G1078" s="22"/>
    </row>
    <row r="1079" spans="1:7" customFormat="1" ht="15" customHeight="1">
      <c r="A1079" s="21"/>
      <c r="C1079" s="22"/>
      <c r="D1079" s="22"/>
      <c r="E1079" s="22"/>
      <c r="F1079" s="22"/>
      <c r="G1079" s="22"/>
    </row>
    <row r="1080" spans="1:7" customFormat="1" ht="15" customHeight="1">
      <c r="A1080" s="21"/>
      <c r="C1080" s="22"/>
      <c r="D1080" s="22"/>
      <c r="E1080" s="22"/>
      <c r="F1080" s="22"/>
      <c r="G1080" s="22"/>
    </row>
    <row r="1081" spans="1:7" customFormat="1">
      <c r="A1081" s="21"/>
      <c r="C1081" s="22"/>
      <c r="D1081" s="22"/>
      <c r="E1081" s="22"/>
      <c r="F1081" s="22"/>
      <c r="G1081" s="22"/>
    </row>
    <row r="1082" spans="1:7" customFormat="1" ht="15" customHeight="1">
      <c r="A1082" s="21"/>
      <c r="C1082" s="22"/>
      <c r="D1082" s="22"/>
      <c r="E1082" s="22"/>
      <c r="F1082" s="22"/>
      <c r="G1082" s="22"/>
    </row>
    <row r="1083" spans="1:7" customFormat="1" ht="15" customHeight="1">
      <c r="A1083" s="21"/>
      <c r="C1083" s="22"/>
      <c r="D1083" s="22"/>
      <c r="E1083" s="22"/>
      <c r="F1083" s="22"/>
      <c r="G1083" s="22"/>
    </row>
    <row r="1084" spans="1:7" customFormat="1" ht="15" customHeight="1">
      <c r="A1084" s="21"/>
      <c r="C1084" s="22"/>
      <c r="D1084" s="22"/>
      <c r="E1084" s="22"/>
      <c r="F1084" s="22"/>
      <c r="G1084" s="22"/>
    </row>
    <row r="1085" spans="1:7" customFormat="1" ht="15" customHeight="1">
      <c r="A1085" s="21"/>
      <c r="C1085" s="22"/>
      <c r="D1085" s="22"/>
      <c r="E1085" s="22"/>
      <c r="F1085" s="22"/>
      <c r="G1085" s="22"/>
    </row>
    <row r="1086" spans="1:7" customFormat="1" ht="15" customHeight="1">
      <c r="A1086" s="21"/>
      <c r="C1086" s="22"/>
      <c r="D1086" s="22"/>
      <c r="E1086" s="22"/>
      <c r="F1086" s="22"/>
      <c r="G1086" s="22"/>
    </row>
    <row r="1087" spans="1:7" customFormat="1" ht="15" customHeight="1">
      <c r="A1087" s="21"/>
      <c r="C1087" s="22"/>
      <c r="D1087" s="22"/>
      <c r="E1087" s="22"/>
      <c r="F1087" s="22"/>
      <c r="G1087" s="22"/>
    </row>
    <row r="1088" spans="1:7" customFormat="1" ht="15" customHeight="1">
      <c r="A1088" s="21"/>
      <c r="C1088" s="22"/>
      <c r="D1088" s="22"/>
      <c r="E1088" s="22"/>
      <c r="F1088" s="22"/>
      <c r="G1088" s="22"/>
    </row>
    <row r="1089" spans="1:7" customFormat="1" ht="15" customHeight="1">
      <c r="A1089" s="21"/>
      <c r="C1089" s="22"/>
      <c r="D1089" s="22"/>
      <c r="E1089" s="22"/>
      <c r="F1089" s="22"/>
      <c r="G1089" s="22"/>
    </row>
    <row r="1090" spans="1:7" customFormat="1" ht="15" customHeight="1">
      <c r="A1090" s="21"/>
      <c r="C1090" s="22"/>
      <c r="D1090" s="22"/>
      <c r="E1090" s="22"/>
      <c r="F1090" s="22"/>
      <c r="G1090" s="22"/>
    </row>
    <row r="1091" spans="1:7" customFormat="1" ht="15" customHeight="1">
      <c r="A1091" s="21"/>
      <c r="C1091" s="22"/>
      <c r="D1091" s="22"/>
      <c r="E1091" s="22"/>
      <c r="F1091" s="22"/>
      <c r="G1091" s="22"/>
    </row>
    <row r="1092" spans="1:7" customFormat="1" ht="15" customHeight="1">
      <c r="A1092" s="21"/>
      <c r="C1092" s="22"/>
      <c r="D1092" s="22"/>
      <c r="E1092" s="22"/>
      <c r="F1092" s="22"/>
      <c r="G1092" s="22"/>
    </row>
    <row r="1093" spans="1:7" customFormat="1" ht="15" customHeight="1">
      <c r="A1093" s="21"/>
      <c r="C1093" s="22"/>
      <c r="D1093" s="22"/>
      <c r="E1093" s="22"/>
      <c r="F1093" s="22"/>
      <c r="G1093" s="22"/>
    </row>
    <row r="1094" spans="1:7" customFormat="1" ht="15" customHeight="1">
      <c r="A1094" s="21"/>
      <c r="C1094" s="22"/>
      <c r="D1094" s="22"/>
      <c r="E1094" s="22"/>
      <c r="F1094" s="22"/>
      <c r="G1094" s="22"/>
    </row>
    <row r="1095" spans="1:7" customFormat="1" ht="15" customHeight="1">
      <c r="A1095" s="21"/>
      <c r="C1095" s="22"/>
      <c r="D1095" s="22"/>
      <c r="E1095" s="22"/>
      <c r="F1095" s="22"/>
      <c r="G1095" s="22"/>
    </row>
    <row r="1096" spans="1:7" customFormat="1" ht="15" customHeight="1">
      <c r="A1096" s="21"/>
      <c r="C1096" s="22"/>
      <c r="D1096" s="22"/>
      <c r="E1096" s="22"/>
      <c r="F1096" s="22"/>
      <c r="G1096" s="22"/>
    </row>
    <row r="1097" spans="1:7" customFormat="1" ht="15" customHeight="1">
      <c r="A1097" s="21"/>
      <c r="C1097" s="22"/>
      <c r="D1097" s="22"/>
      <c r="E1097" s="22"/>
      <c r="F1097" s="22"/>
      <c r="G1097" s="22"/>
    </row>
    <row r="1098" spans="1:7" customFormat="1" ht="15" customHeight="1">
      <c r="A1098" s="21"/>
      <c r="C1098" s="22"/>
      <c r="D1098" s="22"/>
      <c r="E1098" s="22"/>
      <c r="F1098" s="22"/>
      <c r="G1098" s="22"/>
    </row>
    <row r="1099" spans="1:7" customFormat="1">
      <c r="A1099" s="21"/>
      <c r="C1099" s="22"/>
      <c r="D1099" s="22"/>
      <c r="E1099" s="22"/>
      <c r="F1099" s="22"/>
      <c r="G1099" s="22"/>
    </row>
    <row r="1100" spans="1:7" customFormat="1" ht="15" customHeight="1">
      <c r="A1100" s="21"/>
      <c r="C1100" s="22"/>
      <c r="D1100" s="22"/>
      <c r="E1100" s="22"/>
      <c r="F1100" s="22"/>
      <c r="G1100" s="22"/>
    </row>
    <row r="1101" spans="1:7" customFormat="1" ht="15" customHeight="1">
      <c r="A1101" s="21"/>
      <c r="C1101" s="22"/>
      <c r="D1101" s="22"/>
      <c r="E1101" s="22"/>
      <c r="F1101" s="22"/>
      <c r="G1101" s="22"/>
    </row>
    <row r="1102" spans="1:7" customFormat="1" ht="15" customHeight="1">
      <c r="A1102" s="21"/>
      <c r="C1102" s="22"/>
      <c r="D1102" s="22"/>
      <c r="E1102" s="22"/>
      <c r="F1102" s="22"/>
      <c r="G1102" s="22"/>
    </row>
    <row r="1103" spans="1:7" customFormat="1" ht="15" customHeight="1">
      <c r="A1103" s="21"/>
      <c r="C1103" s="22"/>
      <c r="D1103" s="22"/>
      <c r="E1103" s="22"/>
      <c r="F1103" s="22"/>
      <c r="G1103" s="22"/>
    </row>
    <row r="1104" spans="1:7" customFormat="1" ht="15" customHeight="1">
      <c r="A1104" s="21"/>
      <c r="C1104" s="22"/>
      <c r="D1104" s="22"/>
      <c r="E1104" s="22"/>
      <c r="F1104" s="22"/>
      <c r="G1104" s="22"/>
    </row>
    <row r="1105" spans="1:7" customFormat="1" ht="15" customHeight="1">
      <c r="A1105" s="21"/>
      <c r="C1105" s="22"/>
      <c r="D1105" s="22"/>
      <c r="E1105" s="22"/>
      <c r="F1105" s="22"/>
      <c r="G1105" s="22"/>
    </row>
    <row r="1106" spans="1:7" customFormat="1" ht="15" customHeight="1">
      <c r="A1106" s="21"/>
      <c r="C1106" s="22"/>
      <c r="D1106" s="22"/>
      <c r="E1106" s="22"/>
      <c r="F1106" s="22"/>
      <c r="G1106" s="22"/>
    </row>
    <row r="1107" spans="1:7" customFormat="1" ht="15" customHeight="1">
      <c r="A1107" s="21"/>
      <c r="C1107" s="22"/>
      <c r="D1107" s="22"/>
      <c r="E1107" s="22"/>
      <c r="F1107" s="22"/>
      <c r="G1107" s="22"/>
    </row>
    <row r="1108" spans="1:7" customFormat="1" ht="15" customHeight="1">
      <c r="A1108" s="21"/>
      <c r="C1108" s="22"/>
      <c r="D1108" s="22"/>
      <c r="E1108" s="22"/>
      <c r="F1108" s="22"/>
      <c r="G1108" s="22"/>
    </row>
    <row r="1109" spans="1:7" customFormat="1" ht="15" customHeight="1">
      <c r="A1109" s="21"/>
      <c r="C1109" s="22"/>
      <c r="D1109" s="22"/>
      <c r="E1109" s="22"/>
      <c r="F1109" s="22"/>
      <c r="G1109" s="22"/>
    </row>
    <row r="1110" spans="1:7" customFormat="1" ht="15" customHeight="1">
      <c r="A1110" s="21"/>
      <c r="C1110" s="22"/>
      <c r="D1110" s="22"/>
      <c r="E1110" s="22"/>
      <c r="F1110" s="22"/>
      <c r="G1110" s="22"/>
    </row>
    <row r="1111" spans="1:7" customFormat="1" ht="15" customHeight="1">
      <c r="A1111" s="21"/>
      <c r="C1111" s="22"/>
      <c r="D1111" s="22"/>
      <c r="E1111" s="22"/>
      <c r="F1111" s="22"/>
      <c r="G1111" s="22"/>
    </row>
    <row r="1112" spans="1:7" customFormat="1" ht="15" customHeight="1">
      <c r="A1112" s="21"/>
      <c r="C1112" s="22"/>
      <c r="D1112" s="22"/>
      <c r="E1112" s="22"/>
      <c r="F1112" s="22"/>
      <c r="G1112" s="22"/>
    </row>
    <row r="1113" spans="1:7" customFormat="1" ht="15" customHeight="1">
      <c r="A1113" s="21"/>
      <c r="C1113" s="22"/>
      <c r="D1113" s="22"/>
      <c r="E1113" s="22"/>
      <c r="F1113" s="22"/>
      <c r="G1113" s="22"/>
    </row>
    <row r="1114" spans="1:7" customFormat="1" ht="15" customHeight="1">
      <c r="A1114" s="21"/>
      <c r="C1114" s="22"/>
      <c r="D1114" s="22"/>
      <c r="E1114" s="22"/>
      <c r="F1114" s="22"/>
      <c r="G1114" s="22"/>
    </row>
    <row r="1115" spans="1:7" customFormat="1" ht="15" customHeight="1">
      <c r="A1115" s="21"/>
      <c r="C1115" s="22"/>
      <c r="D1115" s="22"/>
      <c r="E1115" s="22"/>
      <c r="F1115" s="22"/>
      <c r="G1115" s="22"/>
    </row>
    <row r="1116" spans="1:7" customFormat="1" ht="15" customHeight="1">
      <c r="A1116" s="21"/>
      <c r="C1116" s="22"/>
      <c r="D1116" s="22"/>
      <c r="E1116" s="22"/>
      <c r="F1116" s="22"/>
      <c r="G1116" s="22"/>
    </row>
    <row r="1117" spans="1:7" customFormat="1">
      <c r="A1117" s="21"/>
      <c r="C1117" s="22"/>
      <c r="D1117" s="22"/>
      <c r="E1117" s="22"/>
      <c r="F1117" s="22"/>
      <c r="G1117" s="22"/>
    </row>
    <row r="1118" spans="1:7" customFormat="1" ht="15" customHeight="1">
      <c r="A1118" s="21"/>
      <c r="C1118" s="22"/>
      <c r="D1118" s="22"/>
      <c r="E1118" s="22"/>
      <c r="F1118" s="22"/>
      <c r="G1118" s="22"/>
    </row>
    <row r="1119" spans="1:7" customFormat="1" ht="15" customHeight="1">
      <c r="A1119" s="21"/>
      <c r="C1119" s="22"/>
      <c r="D1119" s="22"/>
      <c r="E1119" s="22"/>
      <c r="F1119" s="22"/>
      <c r="G1119" s="22"/>
    </row>
    <row r="1120" spans="1:7" customFormat="1" ht="15" customHeight="1">
      <c r="A1120" s="21"/>
      <c r="C1120" s="22"/>
      <c r="D1120" s="22"/>
      <c r="E1120" s="22"/>
      <c r="F1120" s="22"/>
      <c r="G1120" s="22"/>
    </row>
    <row r="1121" spans="1:7" customFormat="1" ht="15" customHeight="1">
      <c r="A1121" s="21"/>
      <c r="C1121" s="22"/>
      <c r="D1121" s="22"/>
      <c r="E1121" s="22"/>
      <c r="F1121" s="22"/>
      <c r="G1121" s="22"/>
    </row>
    <row r="1122" spans="1:7" customFormat="1" ht="15" customHeight="1">
      <c r="A1122" s="21"/>
      <c r="C1122" s="22"/>
      <c r="D1122" s="22"/>
      <c r="E1122" s="22"/>
      <c r="F1122" s="22"/>
      <c r="G1122" s="22"/>
    </row>
    <row r="1123" spans="1:7" customFormat="1" ht="15" customHeight="1">
      <c r="A1123" s="21"/>
      <c r="C1123" s="22"/>
      <c r="D1123" s="22"/>
      <c r="E1123" s="22"/>
      <c r="F1123" s="22"/>
      <c r="G1123" s="22"/>
    </row>
    <row r="1124" spans="1:7" customFormat="1" ht="15" customHeight="1">
      <c r="A1124" s="21"/>
      <c r="C1124" s="22"/>
      <c r="D1124" s="22"/>
      <c r="E1124" s="22"/>
      <c r="F1124" s="22"/>
      <c r="G1124" s="22"/>
    </row>
    <row r="1125" spans="1:7" customFormat="1" ht="15" customHeight="1">
      <c r="A1125" s="21"/>
      <c r="C1125" s="22"/>
      <c r="D1125" s="22"/>
      <c r="E1125" s="22"/>
      <c r="F1125" s="22"/>
      <c r="G1125" s="22"/>
    </row>
    <row r="1126" spans="1:7" customFormat="1" ht="15" customHeight="1">
      <c r="A1126" s="21"/>
      <c r="C1126" s="22"/>
      <c r="D1126" s="22"/>
      <c r="E1126" s="22"/>
      <c r="F1126" s="22"/>
      <c r="G1126" s="22"/>
    </row>
    <row r="1127" spans="1:7" customFormat="1" ht="15" customHeight="1">
      <c r="A1127" s="21"/>
      <c r="C1127" s="22"/>
      <c r="D1127" s="22"/>
      <c r="E1127" s="22"/>
      <c r="F1127" s="22"/>
      <c r="G1127" s="22"/>
    </row>
    <row r="1128" spans="1:7" customFormat="1" ht="15" customHeight="1">
      <c r="A1128" s="21"/>
      <c r="C1128" s="22"/>
      <c r="D1128" s="22"/>
      <c r="E1128" s="22"/>
      <c r="F1128" s="22"/>
      <c r="G1128" s="22"/>
    </row>
    <row r="1129" spans="1:7" customFormat="1" ht="15" customHeight="1">
      <c r="A1129" s="21"/>
      <c r="C1129" s="22"/>
      <c r="D1129" s="22"/>
      <c r="E1129" s="22"/>
      <c r="F1129" s="22"/>
      <c r="G1129" s="22"/>
    </row>
    <row r="1130" spans="1:7" customFormat="1">
      <c r="A1130" s="21"/>
      <c r="C1130" s="22"/>
      <c r="D1130" s="22"/>
      <c r="E1130" s="22"/>
      <c r="F1130" s="22"/>
      <c r="G1130" s="22"/>
    </row>
    <row r="1131" spans="1:7" customFormat="1" ht="15" customHeight="1">
      <c r="A1131" s="21"/>
      <c r="C1131" s="22"/>
      <c r="D1131" s="22"/>
      <c r="E1131" s="22"/>
      <c r="F1131" s="22"/>
      <c r="G1131" s="22"/>
    </row>
    <row r="1132" spans="1:7" customFormat="1" ht="15" customHeight="1">
      <c r="A1132" s="21"/>
      <c r="C1132" s="22"/>
      <c r="D1132" s="22"/>
      <c r="E1132" s="22"/>
      <c r="F1132" s="22"/>
      <c r="G1132" s="22"/>
    </row>
    <row r="1133" spans="1:7" customFormat="1" ht="15" customHeight="1">
      <c r="A1133" s="21"/>
      <c r="C1133" s="22"/>
      <c r="D1133" s="22"/>
      <c r="E1133" s="22"/>
      <c r="F1133" s="22"/>
      <c r="G1133" s="22"/>
    </row>
    <row r="1134" spans="1:7" customFormat="1" ht="15" customHeight="1">
      <c r="A1134" s="21"/>
      <c r="C1134" s="22"/>
      <c r="D1134" s="22"/>
      <c r="E1134" s="22"/>
      <c r="F1134" s="22"/>
      <c r="G1134" s="22"/>
    </row>
    <row r="1135" spans="1:7" customFormat="1" ht="15" customHeight="1">
      <c r="A1135" s="21"/>
      <c r="C1135" s="22"/>
      <c r="D1135" s="22"/>
      <c r="E1135" s="22"/>
      <c r="F1135" s="22"/>
      <c r="G1135" s="22"/>
    </row>
    <row r="1136" spans="1:7" customFormat="1" ht="15" customHeight="1">
      <c r="A1136" s="21"/>
      <c r="C1136" s="22"/>
      <c r="D1136" s="22"/>
      <c r="E1136" s="22"/>
      <c r="F1136" s="22"/>
      <c r="G1136" s="22"/>
    </row>
    <row r="1137" spans="1:7" customFormat="1" ht="15" customHeight="1">
      <c r="A1137" s="21"/>
      <c r="C1137" s="22"/>
      <c r="D1137" s="22"/>
      <c r="E1137" s="22"/>
      <c r="F1137" s="22"/>
      <c r="G1137" s="22"/>
    </row>
    <row r="1138" spans="1:7" customFormat="1">
      <c r="A1138" s="21"/>
      <c r="C1138" s="22"/>
      <c r="D1138" s="22"/>
      <c r="E1138" s="22"/>
      <c r="F1138" s="22"/>
      <c r="G1138" s="22"/>
    </row>
    <row r="1139" spans="1:7" customFormat="1" ht="15" customHeight="1">
      <c r="A1139" s="21"/>
      <c r="C1139" s="22"/>
      <c r="D1139" s="22"/>
      <c r="E1139" s="22"/>
      <c r="F1139" s="22"/>
      <c r="G1139" s="22"/>
    </row>
    <row r="1140" spans="1:7" customFormat="1" ht="15" customHeight="1">
      <c r="A1140" s="21"/>
      <c r="C1140" s="22"/>
      <c r="D1140" s="22"/>
      <c r="E1140" s="22"/>
      <c r="F1140" s="22"/>
      <c r="G1140" s="22"/>
    </row>
    <row r="1141" spans="1:7" customFormat="1">
      <c r="A1141" s="21"/>
      <c r="C1141" s="22"/>
      <c r="D1141" s="22"/>
      <c r="E1141" s="22"/>
      <c r="F1141" s="22"/>
      <c r="G1141" s="22"/>
    </row>
    <row r="1142" spans="1:7" customFormat="1" ht="15" customHeight="1">
      <c r="A1142" s="21"/>
      <c r="C1142" s="22"/>
      <c r="D1142" s="22"/>
      <c r="E1142" s="22"/>
      <c r="F1142" s="22"/>
      <c r="G1142" s="22"/>
    </row>
    <row r="1143" spans="1:7" customFormat="1" ht="15" customHeight="1">
      <c r="A1143" s="21"/>
      <c r="C1143" s="22"/>
      <c r="D1143" s="22"/>
      <c r="E1143" s="22"/>
      <c r="F1143" s="22"/>
      <c r="G1143" s="22"/>
    </row>
    <row r="1144" spans="1:7" customFormat="1">
      <c r="A1144" s="21"/>
      <c r="C1144" s="22"/>
      <c r="D1144" s="22"/>
      <c r="E1144" s="22"/>
      <c r="F1144" s="22"/>
      <c r="G1144" s="22"/>
    </row>
    <row r="1145" spans="1:7" customFormat="1" ht="15" customHeight="1">
      <c r="A1145" s="21"/>
      <c r="C1145" s="22"/>
      <c r="D1145" s="22"/>
      <c r="E1145" s="22"/>
      <c r="F1145" s="22"/>
      <c r="G1145" s="22"/>
    </row>
    <row r="1146" spans="1:7" customFormat="1" ht="15" customHeight="1">
      <c r="A1146" s="21"/>
      <c r="C1146" s="22"/>
      <c r="D1146" s="22"/>
      <c r="E1146" s="22"/>
      <c r="F1146" s="22"/>
      <c r="G1146" s="22"/>
    </row>
    <row r="1147" spans="1:7" customFormat="1" ht="15" customHeight="1">
      <c r="A1147" s="21"/>
      <c r="C1147" s="22"/>
      <c r="D1147" s="22"/>
      <c r="E1147" s="22"/>
      <c r="F1147" s="22"/>
      <c r="G1147" s="22"/>
    </row>
    <row r="1148" spans="1:7" customFormat="1" ht="15" customHeight="1">
      <c r="A1148" s="21"/>
      <c r="C1148" s="22"/>
      <c r="D1148" s="22"/>
      <c r="E1148" s="22"/>
      <c r="F1148" s="22"/>
      <c r="G1148" s="22"/>
    </row>
    <row r="1149" spans="1:7" customFormat="1" ht="15" customHeight="1">
      <c r="A1149" s="21"/>
      <c r="C1149" s="22"/>
      <c r="D1149" s="22"/>
      <c r="E1149" s="22"/>
      <c r="F1149" s="22"/>
      <c r="G1149" s="22"/>
    </row>
    <row r="1150" spans="1:7" customFormat="1" ht="15" customHeight="1">
      <c r="A1150" s="21"/>
      <c r="C1150" s="22"/>
      <c r="D1150" s="22"/>
      <c r="E1150" s="22"/>
      <c r="F1150" s="22"/>
      <c r="G1150" s="22"/>
    </row>
    <row r="1151" spans="1:7" customFormat="1" ht="15" customHeight="1">
      <c r="A1151" s="21"/>
      <c r="C1151" s="22"/>
      <c r="D1151" s="22"/>
      <c r="E1151" s="22"/>
      <c r="F1151" s="22"/>
      <c r="G1151" s="22"/>
    </row>
    <row r="1152" spans="1:7" customFormat="1" ht="15" customHeight="1">
      <c r="A1152" s="21"/>
      <c r="C1152" s="22"/>
      <c r="D1152" s="22"/>
      <c r="E1152" s="22"/>
      <c r="F1152" s="22"/>
      <c r="G1152" s="22"/>
    </row>
    <row r="1153" spans="1:7" customFormat="1" ht="15" customHeight="1">
      <c r="A1153" s="21"/>
      <c r="C1153" s="22"/>
      <c r="D1153" s="22"/>
      <c r="E1153" s="22"/>
      <c r="F1153" s="22"/>
      <c r="G1153" s="22"/>
    </row>
    <row r="1154" spans="1:7" customFormat="1" ht="15" customHeight="1">
      <c r="A1154" s="21"/>
      <c r="C1154" s="22"/>
      <c r="D1154" s="22"/>
      <c r="E1154" s="22"/>
      <c r="F1154" s="22"/>
      <c r="G1154" s="22"/>
    </row>
    <row r="1155" spans="1:7" customFormat="1" ht="15" customHeight="1">
      <c r="A1155" s="21"/>
      <c r="C1155" s="22"/>
      <c r="D1155" s="22"/>
      <c r="E1155" s="22"/>
      <c r="F1155" s="22"/>
      <c r="G1155" s="22"/>
    </row>
    <row r="1156" spans="1:7" customFormat="1" ht="15" customHeight="1">
      <c r="A1156" s="21"/>
      <c r="C1156" s="22"/>
      <c r="D1156" s="22"/>
      <c r="E1156" s="22"/>
      <c r="F1156" s="22"/>
      <c r="G1156" s="22"/>
    </row>
    <row r="1157" spans="1:7" customFormat="1" ht="15" customHeight="1">
      <c r="A1157" s="21"/>
      <c r="C1157" s="22"/>
      <c r="D1157" s="22"/>
      <c r="E1157" s="22"/>
      <c r="F1157" s="22"/>
      <c r="G1157" s="22"/>
    </row>
    <row r="1158" spans="1:7" customFormat="1" ht="15" customHeight="1">
      <c r="A1158" s="21"/>
      <c r="C1158" s="22"/>
      <c r="D1158" s="22"/>
      <c r="E1158" s="22"/>
      <c r="F1158" s="22"/>
      <c r="G1158" s="22"/>
    </row>
    <row r="1159" spans="1:7" customFormat="1" ht="15" customHeight="1">
      <c r="A1159" s="21"/>
      <c r="C1159" s="22"/>
      <c r="D1159" s="22"/>
      <c r="E1159" s="22"/>
      <c r="F1159" s="22"/>
      <c r="G1159" s="22"/>
    </row>
    <row r="1160" spans="1:7" customFormat="1" ht="15" customHeight="1">
      <c r="A1160" s="21"/>
      <c r="C1160" s="22"/>
      <c r="D1160" s="22"/>
      <c r="E1160" s="22"/>
      <c r="F1160" s="22"/>
      <c r="G1160" s="22"/>
    </row>
    <row r="1161" spans="1:7" customFormat="1" ht="15" customHeight="1">
      <c r="A1161" s="21"/>
      <c r="C1161" s="22"/>
      <c r="D1161" s="22"/>
      <c r="E1161" s="22"/>
      <c r="F1161" s="22"/>
      <c r="G1161" s="22"/>
    </row>
    <row r="1162" spans="1:7" customFormat="1">
      <c r="A1162" s="21"/>
      <c r="C1162" s="22"/>
      <c r="D1162" s="22"/>
      <c r="E1162" s="22"/>
      <c r="F1162" s="22"/>
      <c r="G1162" s="22"/>
    </row>
    <row r="1163" spans="1:7" customFormat="1" ht="15" customHeight="1">
      <c r="A1163" s="21"/>
      <c r="C1163" s="22"/>
      <c r="D1163" s="22"/>
      <c r="E1163" s="22"/>
      <c r="F1163" s="22"/>
      <c r="G1163" s="22"/>
    </row>
    <row r="1164" spans="1:7" customFormat="1" ht="15" customHeight="1">
      <c r="A1164" s="21"/>
      <c r="C1164" s="22"/>
      <c r="D1164" s="22"/>
      <c r="E1164" s="22"/>
      <c r="F1164" s="22"/>
      <c r="G1164" s="22"/>
    </row>
    <row r="1165" spans="1:7" customFormat="1" ht="15" customHeight="1">
      <c r="A1165" s="21"/>
      <c r="C1165" s="22"/>
      <c r="D1165" s="22"/>
      <c r="E1165" s="22"/>
      <c r="F1165" s="22"/>
      <c r="G1165" s="22"/>
    </row>
    <row r="1166" spans="1:7" customFormat="1" ht="15" customHeight="1">
      <c r="A1166" s="21"/>
      <c r="C1166" s="22"/>
      <c r="D1166" s="22"/>
      <c r="E1166" s="22"/>
      <c r="F1166" s="22"/>
      <c r="G1166" s="22"/>
    </row>
    <row r="1167" spans="1:7" customFormat="1" ht="15" customHeight="1">
      <c r="A1167" s="21"/>
      <c r="C1167" s="22"/>
      <c r="D1167" s="22"/>
      <c r="E1167" s="22"/>
      <c r="F1167" s="22"/>
      <c r="G1167" s="22"/>
    </row>
    <row r="1168" spans="1:7" customFormat="1" ht="15" customHeight="1">
      <c r="A1168" s="21"/>
      <c r="C1168" s="22"/>
      <c r="D1168" s="22"/>
      <c r="E1168" s="22"/>
      <c r="F1168" s="22"/>
      <c r="G1168" s="22"/>
    </row>
    <row r="1169" spans="1:7" customFormat="1" ht="15" customHeight="1">
      <c r="A1169" s="21"/>
      <c r="C1169" s="22"/>
      <c r="D1169" s="22"/>
      <c r="E1169" s="22"/>
      <c r="F1169" s="22"/>
      <c r="G1169" s="22"/>
    </row>
    <row r="1170" spans="1:7" customFormat="1" ht="15" customHeight="1">
      <c r="A1170" s="21"/>
      <c r="C1170" s="22"/>
      <c r="D1170" s="22"/>
      <c r="E1170" s="22"/>
      <c r="F1170" s="22"/>
      <c r="G1170" s="22"/>
    </row>
    <row r="1171" spans="1:7" customFormat="1" ht="15" customHeight="1">
      <c r="A1171" s="21"/>
      <c r="C1171" s="22"/>
      <c r="D1171" s="22"/>
      <c r="E1171" s="22"/>
      <c r="F1171" s="22"/>
      <c r="G1171" s="22"/>
    </row>
    <row r="1172" spans="1:7" customFormat="1" ht="15" customHeight="1">
      <c r="A1172" s="21"/>
      <c r="C1172" s="22"/>
      <c r="D1172" s="22"/>
      <c r="E1172" s="22"/>
      <c r="F1172" s="22"/>
      <c r="G1172" s="22"/>
    </row>
    <row r="1173" spans="1:7" customFormat="1">
      <c r="A1173" s="21"/>
      <c r="C1173" s="22"/>
      <c r="D1173" s="22"/>
      <c r="E1173" s="22"/>
      <c r="F1173" s="22"/>
      <c r="G1173" s="22"/>
    </row>
    <row r="1174" spans="1:7" customFormat="1" ht="15" customHeight="1">
      <c r="A1174" s="21"/>
      <c r="C1174" s="22"/>
      <c r="D1174" s="22"/>
      <c r="E1174" s="22"/>
      <c r="F1174" s="22"/>
      <c r="G1174" s="22"/>
    </row>
    <row r="1175" spans="1:7" customFormat="1" ht="15" customHeight="1">
      <c r="A1175" s="21"/>
      <c r="C1175" s="22"/>
      <c r="D1175" s="22"/>
      <c r="E1175" s="22"/>
      <c r="F1175" s="22"/>
      <c r="G1175" s="22"/>
    </row>
    <row r="1176" spans="1:7" customFormat="1" ht="15" customHeight="1">
      <c r="A1176" s="21"/>
      <c r="C1176" s="22"/>
      <c r="D1176" s="22"/>
      <c r="E1176" s="22"/>
      <c r="F1176" s="22"/>
      <c r="G1176" s="22"/>
    </row>
    <row r="1177" spans="1:7" customFormat="1">
      <c r="A1177" s="21"/>
      <c r="C1177" s="22"/>
      <c r="D1177" s="22"/>
      <c r="E1177" s="22"/>
      <c r="F1177" s="22"/>
      <c r="G1177" s="22"/>
    </row>
    <row r="1178" spans="1:7" customFormat="1" ht="15" customHeight="1">
      <c r="A1178" s="21"/>
      <c r="C1178" s="22"/>
      <c r="D1178" s="22"/>
      <c r="E1178" s="22"/>
      <c r="F1178" s="22"/>
      <c r="G1178" s="22"/>
    </row>
    <row r="1179" spans="1:7" customFormat="1" ht="15" customHeight="1">
      <c r="A1179" s="21"/>
      <c r="C1179" s="22"/>
      <c r="D1179" s="22"/>
      <c r="E1179" s="22"/>
      <c r="F1179" s="22"/>
      <c r="G1179" s="22"/>
    </row>
    <row r="1180" spans="1:7" customFormat="1" ht="15" customHeight="1">
      <c r="A1180" s="21"/>
      <c r="C1180" s="22"/>
      <c r="D1180" s="22"/>
      <c r="E1180" s="22"/>
      <c r="F1180" s="22"/>
      <c r="G1180" s="22"/>
    </row>
    <row r="1181" spans="1:7" customFormat="1">
      <c r="A1181" s="21"/>
      <c r="C1181" s="22"/>
      <c r="D1181" s="22"/>
      <c r="E1181" s="22"/>
      <c r="F1181" s="22"/>
      <c r="G1181" s="22"/>
    </row>
    <row r="1182" spans="1:7" customFormat="1" ht="15" customHeight="1">
      <c r="A1182" s="21"/>
      <c r="C1182" s="22"/>
      <c r="D1182" s="22"/>
      <c r="E1182" s="22"/>
      <c r="F1182" s="22"/>
      <c r="G1182" s="22"/>
    </row>
    <row r="1183" spans="1:7" customFormat="1" ht="15" customHeight="1">
      <c r="A1183" s="21"/>
      <c r="C1183" s="22"/>
      <c r="D1183" s="22"/>
      <c r="E1183" s="22"/>
      <c r="F1183" s="22"/>
      <c r="G1183" s="22"/>
    </row>
    <row r="1184" spans="1:7" customFormat="1" ht="15" customHeight="1">
      <c r="A1184" s="21"/>
      <c r="C1184" s="22"/>
      <c r="D1184" s="22"/>
      <c r="E1184" s="22"/>
      <c r="F1184" s="22"/>
      <c r="G1184" s="22"/>
    </row>
    <row r="1185" spans="1:7" customFormat="1" ht="15" customHeight="1">
      <c r="A1185" s="21"/>
      <c r="C1185" s="22"/>
      <c r="D1185" s="22"/>
      <c r="E1185" s="22"/>
      <c r="F1185" s="22"/>
      <c r="G1185" s="22"/>
    </row>
    <row r="1186" spans="1:7" customFormat="1" ht="15" customHeight="1">
      <c r="A1186" s="21"/>
      <c r="C1186" s="22"/>
      <c r="D1186" s="22"/>
      <c r="E1186" s="22"/>
      <c r="F1186" s="22"/>
      <c r="G1186" s="22"/>
    </row>
    <row r="1187" spans="1:7" customFormat="1" ht="15" customHeight="1">
      <c r="A1187" s="21"/>
      <c r="C1187" s="22"/>
      <c r="D1187" s="22"/>
      <c r="E1187" s="22"/>
      <c r="F1187" s="22"/>
      <c r="G1187" s="22"/>
    </row>
    <row r="1188" spans="1:7" customFormat="1" ht="15" customHeight="1">
      <c r="A1188" s="21"/>
      <c r="C1188" s="22"/>
      <c r="D1188" s="22"/>
      <c r="E1188" s="22"/>
      <c r="F1188" s="22"/>
      <c r="G1188" s="22"/>
    </row>
    <row r="1189" spans="1:7" customFormat="1" ht="15" customHeight="1">
      <c r="A1189" s="21"/>
      <c r="C1189" s="22"/>
      <c r="D1189" s="22"/>
      <c r="E1189" s="22"/>
      <c r="F1189" s="22"/>
      <c r="G1189" s="22"/>
    </row>
    <row r="1190" spans="1:7" customFormat="1" ht="15" customHeight="1">
      <c r="A1190" s="21"/>
      <c r="C1190" s="22"/>
      <c r="D1190" s="22"/>
      <c r="E1190" s="22"/>
      <c r="F1190" s="22"/>
      <c r="G1190" s="22"/>
    </row>
    <row r="1191" spans="1:7" customFormat="1" ht="15" customHeight="1">
      <c r="A1191" s="21"/>
      <c r="C1191" s="22"/>
      <c r="D1191" s="22"/>
      <c r="E1191" s="22"/>
      <c r="F1191" s="22"/>
      <c r="G1191" s="22"/>
    </row>
    <row r="1192" spans="1:7" customFormat="1" ht="15" customHeight="1">
      <c r="A1192" s="21"/>
      <c r="C1192" s="22"/>
      <c r="D1192" s="22"/>
      <c r="E1192" s="22"/>
      <c r="F1192" s="22"/>
      <c r="G1192" s="22"/>
    </row>
    <row r="1193" spans="1:7" customFormat="1" ht="15" customHeight="1">
      <c r="A1193" s="21"/>
      <c r="C1193" s="22"/>
      <c r="D1193" s="22"/>
      <c r="E1193" s="22"/>
      <c r="F1193" s="22"/>
      <c r="G1193" s="22"/>
    </row>
    <row r="1194" spans="1:7" customFormat="1" ht="15" customHeight="1">
      <c r="A1194" s="21"/>
      <c r="C1194" s="22"/>
      <c r="D1194" s="22"/>
      <c r="E1194" s="22"/>
      <c r="F1194" s="22"/>
      <c r="G1194" s="22"/>
    </row>
    <row r="1195" spans="1:7" customFormat="1" ht="15" customHeight="1">
      <c r="A1195" s="21"/>
      <c r="C1195" s="22"/>
      <c r="D1195" s="22"/>
      <c r="E1195" s="22"/>
      <c r="F1195" s="22"/>
      <c r="G1195" s="22"/>
    </row>
    <row r="1196" spans="1:7" customFormat="1" ht="15" customHeight="1">
      <c r="A1196" s="21"/>
      <c r="C1196" s="22"/>
      <c r="D1196" s="22"/>
      <c r="E1196" s="22"/>
      <c r="F1196" s="22"/>
      <c r="G1196" s="22"/>
    </row>
    <row r="1197" spans="1:7" customFormat="1" ht="15" customHeight="1">
      <c r="A1197" s="21"/>
      <c r="C1197" s="22"/>
      <c r="D1197" s="22"/>
      <c r="E1197" s="22"/>
      <c r="F1197" s="22"/>
      <c r="G1197" s="22"/>
    </row>
    <row r="1198" spans="1:7" customFormat="1" ht="15" customHeight="1">
      <c r="A1198" s="21"/>
      <c r="C1198" s="22"/>
      <c r="D1198" s="22"/>
      <c r="E1198" s="22"/>
      <c r="F1198" s="22"/>
      <c r="G1198" s="22"/>
    </row>
    <row r="1199" spans="1:7" customFormat="1" ht="15" customHeight="1">
      <c r="A1199" s="21"/>
      <c r="C1199" s="22"/>
      <c r="D1199" s="22"/>
      <c r="E1199" s="22"/>
      <c r="F1199" s="22"/>
      <c r="G1199" s="22"/>
    </row>
    <row r="1200" spans="1:7" customFormat="1" ht="15" customHeight="1">
      <c r="A1200" s="21"/>
      <c r="C1200" s="22"/>
      <c r="D1200" s="22"/>
      <c r="E1200" s="22"/>
      <c r="F1200" s="22"/>
      <c r="G1200" s="22"/>
    </row>
    <row r="1201" spans="1:7" customFormat="1" ht="15" customHeight="1">
      <c r="A1201" s="21"/>
      <c r="C1201" s="22"/>
      <c r="D1201" s="22"/>
      <c r="E1201" s="22"/>
      <c r="F1201" s="22"/>
      <c r="G1201" s="22"/>
    </row>
    <row r="1202" spans="1:7" customFormat="1" ht="15" customHeight="1">
      <c r="A1202" s="21"/>
      <c r="C1202" s="22"/>
      <c r="D1202" s="22"/>
      <c r="E1202" s="22"/>
      <c r="F1202" s="22"/>
      <c r="G1202" s="22"/>
    </row>
    <row r="1203" spans="1:7" customFormat="1" ht="15" customHeight="1">
      <c r="A1203" s="21"/>
      <c r="C1203" s="22"/>
      <c r="D1203" s="22"/>
      <c r="E1203" s="22"/>
      <c r="F1203" s="22"/>
      <c r="G1203" s="22"/>
    </row>
    <row r="1204" spans="1:7" customFormat="1" ht="15" customHeight="1">
      <c r="A1204" s="21"/>
      <c r="C1204" s="22"/>
      <c r="D1204" s="22"/>
      <c r="E1204" s="22"/>
      <c r="F1204" s="22"/>
      <c r="G1204" s="22"/>
    </row>
    <row r="1205" spans="1:7" customFormat="1">
      <c r="A1205" s="21"/>
      <c r="C1205" s="22"/>
      <c r="D1205" s="22"/>
      <c r="E1205" s="22"/>
      <c r="F1205" s="22"/>
      <c r="G1205" s="22"/>
    </row>
    <row r="1206" spans="1:7" customFormat="1" ht="15" customHeight="1">
      <c r="A1206" s="21"/>
      <c r="C1206" s="22"/>
      <c r="D1206" s="22"/>
      <c r="E1206" s="22"/>
      <c r="F1206" s="22"/>
      <c r="G1206" s="22"/>
    </row>
    <row r="1207" spans="1:7" customFormat="1" ht="15" customHeight="1">
      <c r="A1207" s="21"/>
      <c r="C1207" s="22"/>
      <c r="D1207" s="22"/>
      <c r="E1207" s="22"/>
      <c r="F1207" s="22"/>
      <c r="G1207" s="22"/>
    </row>
    <row r="1208" spans="1:7" customFormat="1" ht="15" customHeight="1">
      <c r="A1208" s="21"/>
      <c r="C1208" s="22"/>
      <c r="D1208" s="22"/>
      <c r="E1208" s="22"/>
      <c r="F1208" s="22"/>
      <c r="G1208" s="22"/>
    </row>
    <row r="1209" spans="1:7" customFormat="1" ht="15" customHeight="1">
      <c r="A1209" s="21"/>
      <c r="C1209" s="22"/>
      <c r="D1209" s="22"/>
      <c r="E1209" s="22"/>
      <c r="F1209" s="22"/>
      <c r="G1209" s="22"/>
    </row>
    <row r="1210" spans="1:7" customFormat="1" ht="15" customHeight="1">
      <c r="A1210" s="21"/>
      <c r="C1210" s="22"/>
      <c r="D1210" s="22"/>
      <c r="E1210" s="22"/>
      <c r="F1210" s="22"/>
      <c r="G1210" s="22"/>
    </row>
    <row r="1211" spans="1:7" customFormat="1" ht="15" customHeight="1">
      <c r="A1211" s="21"/>
      <c r="C1211" s="22"/>
      <c r="D1211" s="22"/>
      <c r="E1211" s="22"/>
      <c r="F1211" s="22"/>
      <c r="G1211" s="22"/>
    </row>
    <row r="1212" spans="1:7" customFormat="1" ht="15" customHeight="1">
      <c r="A1212" s="21"/>
      <c r="C1212" s="22"/>
      <c r="D1212" s="22"/>
      <c r="E1212" s="22"/>
      <c r="F1212" s="22"/>
      <c r="G1212" s="22"/>
    </row>
    <row r="1213" spans="1:7" customFormat="1" ht="15" customHeight="1">
      <c r="A1213" s="21"/>
      <c r="C1213" s="22"/>
      <c r="D1213" s="22"/>
      <c r="E1213" s="22"/>
      <c r="F1213" s="22"/>
      <c r="G1213" s="22"/>
    </row>
    <row r="1214" spans="1:7" customFormat="1" ht="15" customHeight="1">
      <c r="A1214" s="21"/>
      <c r="C1214" s="22"/>
      <c r="D1214" s="22"/>
      <c r="E1214" s="22"/>
      <c r="F1214" s="22"/>
      <c r="G1214" s="22"/>
    </row>
    <row r="1215" spans="1:7" customFormat="1" ht="15" customHeight="1">
      <c r="A1215" s="21"/>
      <c r="C1215" s="22"/>
      <c r="D1215" s="22"/>
      <c r="E1215" s="22"/>
      <c r="F1215" s="22"/>
      <c r="G1215" s="22"/>
    </row>
    <row r="1216" spans="1:7" customFormat="1" ht="15" customHeight="1">
      <c r="A1216" s="21"/>
      <c r="C1216" s="22"/>
      <c r="D1216" s="22"/>
      <c r="E1216" s="22"/>
      <c r="F1216" s="22"/>
      <c r="G1216" s="22"/>
    </row>
    <row r="1217" spans="1:7" customFormat="1" ht="15" customHeight="1">
      <c r="A1217" s="21"/>
      <c r="C1217" s="22"/>
      <c r="D1217" s="22"/>
      <c r="E1217" s="22"/>
      <c r="F1217" s="22"/>
      <c r="G1217" s="22"/>
    </row>
    <row r="1218" spans="1:7" customFormat="1" ht="15" customHeight="1">
      <c r="A1218" s="21"/>
      <c r="C1218" s="22"/>
      <c r="D1218" s="22"/>
      <c r="E1218" s="22"/>
      <c r="F1218" s="22"/>
      <c r="G1218" s="22"/>
    </row>
    <row r="1219" spans="1:7" customFormat="1" ht="15" customHeight="1">
      <c r="A1219" s="21"/>
      <c r="C1219" s="22"/>
      <c r="D1219" s="22"/>
      <c r="E1219" s="22"/>
      <c r="F1219" s="22"/>
      <c r="G1219" s="22"/>
    </row>
    <row r="1220" spans="1:7" customFormat="1" ht="15" customHeight="1">
      <c r="A1220" s="21"/>
      <c r="C1220" s="22"/>
      <c r="D1220" s="22"/>
      <c r="E1220" s="22"/>
      <c r="F1220" s="22"/>
      <c r="G1220" s="22"/>
    </row>
    <row r="1221" spans="1:7" customFormat="1" ht="15" customHeight="1">
      <c r="A1221" s="21"/>
      <c r="C1221" s="22"/>
      <c r="D1221" s="22"/>
      <c r="E1221" s="22"/>
      <c r="F1221" s="22"/>
      <c r="G1221" s="22"/>
    </row>
    <row r="1222" spans="1:7" customFormat="1" ht="15" customHeight="1">
      <c r="A1222" s="21"/>
      <c r="C1222" s="22"/>
      <c r="D1222" s="22"/>
      <c r="E1222" s="22"/>
      <c r="F1222" s="22"/>
      <c r="G1222" s="22"/>
    </row>
    <row r="1223" spans="1:7" customFormat="1" ht="15" customHeight="1">
      <c r="A1223" s="21"/>
      <c r="C1223" s="22"/>
      <c r="D1223" s="22"/>
      <c r="E1223" s="22"/>
      <c r="F1223" s="22"/>
      <c r="G1223" s="22"/>
    </row>
    <row r="1224" spans="1:7" customFormat="1" ht="15" customHeight="1">
      <c r="A1224" s="21"/>
      <c r="C1224" s="22"/>
      <c r="D1224" s="22"/>
      <c r="E1224" s="22"/>
      <c r="F1224" s="22"/>
      <c r="G1224" s="22"/>
    </row>
    <row r="1225" spans="1:7" customFormat="1" ht="15" customHeight="1">
      <c r="A1225" s="21"/>
      <c r="C1225" s="22"/>
      <c r="D1225" s="22"/>
      <c r="E1225" s="22"/>
      <c r="F1225" s="22"/>
      <c r="G1225" s="22"/>
    </row>
    <row r="1226" spans="1:7" customFormat="1" ht="15" customHeight="1">
      <c r="A1226" s="21"/>
      <c r="C1226" s="22"/>
      <c r="D1226" s="22"/>
      <c r="E1226" s="22"/>
      <c r="F1226" s="22"/>
      <c r="G1226" s="22"/>
    </row>
    <row r="1227" spans="1:7" customFormat="1" ht="15" customHeight="1">
      <c r="A1227" s="21"/>
      <c r="C1227" s="22"/>
      <c r="D1227" s="22"/>
      <c r="E1227" s="22"/>
      <c r="F1227" s="22"/>
      <c r="G1227" s="22"/>
    </row>
    <row r="1228" spans="1:7" customFormat="1" ht="15" customHeight="1">
      <c r="A1228" s="21"/>
      <c r="C1228" s="22"/>
      <c r="D1228" s="22"/>
      <c r="E1228" s="22"/>
      <c r="F1228" s="22"/>
      <c r="G1228" s="22"/>
    </row>
    <row r="1229" spans="1:7" customFormat="1" ht="15" customHeight="1">
      <c r="A1229" s="21"/>
      <c r="C1229" s="22"/>
      <c r="D1229" s="22"/>
      <c r="E1229" s="22"/>
      <c r="F1229" s="22"/>
      <c r="G1229" s="22"/>
    </row>
    <row r="1230" spans="1:7" customFormat="1">
      <c r="A1230" s="21"/>
      <c r="C1230" s="22"/>
      <c r="D1230" s="22"/>
      <c r="E1230" s="22"/>
      <c r="F1230" s="22"/>
      <c r="G1230" s="22"/>
    </row>
    <row r="1231" spans="1:7" customFormat="1" ht="15" customHeight="1">
      <c r="A1231" s="21"/>
      <c r="C1231" s="22"/>
      <c r="D1231" s="22"/>
      <c r="E1231" s="22"/>
      <c r="F1231" s="22"/>
      <c r="G1231" s="22"/>
    </row>
    <row r="1232" spans="1:7" customFormat="1" ht="15" customHeight="1">
      <c r="A1232" s="21"/>
      <c r="C1232" s="22"/>
      <c r="D1232" s="22"/>
      <c r="E1232" s="22"/>
      <c r="F1232" s="22"/>
      <c r="G1232" s="22"/>
    </row>
    <row r="1233" spans="1:7" customFormat="1" ht="15" customHeight="1">
      <c r="A1233" s="21"/>
      <c r="C1233" s="22"/>
      <c r="D1233" s="22"/>
      <c r="E1233" s="22"/>
      <c r="F1233" s="22"/>
      <c r="G1233" s="22"/>
    </row>
    <row r="1234" spans="1:7" customFormat="1" ht="15" customHeight="1">
      <c r="A1234" s="21"/>
      <c r="C1234" s="22"/>
      <c r="D1234" s="22"/>
      <c r="E1234" s="22"/>
      <c r="F1234" s="22"/>
      <c r="G1234" s="22"/>
    </row>
    <row r="1235" spans="1:7" customFormat="1">
      <c r="A1235" s="21"/>
      <c r="C1235" s="22"/>
      <c r="D1235" s="22"/>
      <c r="E1235" s="22"/>
      <c r="F1235" s="22"/>
      <c r="G1235" s="22"/>
    </row>
    <row r="1236" spans="1:7" customFormat="1" ht="15" customHeight="1">
      <c r="A1236" s="21"/>
      <c r="C1236" s="22"/>
      <c r="D1236" s="22"/>
      <c r="E1236" s="22"/>
      <c r="F1236" s="22"/>
      <c r="G1236" s="22"/>
    </row>
    <row r="1237" spans="1:7" customFormat="1" ht="15" customHeight="1">
      <c r="A1237" s="21"/>
      <c r="C1237" s="22"/>
      <c r="D1237" s="22"/>
      <c r="E1237" s="22"/>
      <c r="F1237" s="22"/>
      <c r="G1237" s="22"/>
    </row>
    <row r="1238" spans="1:7" customFormat="1" ht="15" customHeight="1">
      <c r="A1238" s="21"/>
      <c r="C1238" s="22"/>
      <c r="D1238" s="22"/>
      <c r="E1238" s="22"/>
      <c r="F1238" s="22"/>
      <c r="G1238" s="22"/>
    </row>
    <row r="1239" spans="1:7" customFormat="1" ht="15" customHeight="1">
      <c r="A1239" s="21"/>
      <c r="C1239" s="22"/>
      <c r="D1239" s="22"/>
      <c r="E1239" s="22"/>
      <c r="F1239" s="22"/>
      <c r="G1239" s="22"/>
    </row>
    <row r="1240" spans="1:7" customFormat="1" ht="15" customHeight="1">
      <c r="A1240" s="21"/>
      <c r="C1240" s="22"/>
      <c r="D1240" s="22"/>
      <c r="E1240" s="22"/>
      <c r="F1240" s="22"/>
      <c r="G1240" s="22"/>
    </row>
    <row r="1241" spans="1:7" customFormat="1" ht="15" customHeight="1">
      <c r="A1241" s="21"/>
      <c r="C1241" s="22"/>
      <c r="D1241" s="22"/>
      <c r="E1241" s="22"/>
      <c r="F1241" s="22"/>
      <c r="G1241" s="22"/>
    </row>
    <row r="1242" spans="1:7" customFormat="1" ht="15" customHeight="1">
      <c r="A1242" s="21"/>
      <c r="C1242" s="22"/>
      <c r="D1242" s="22"/>
      <c r="E1242" s="22"/>
      <c r="F1242" s="22"/>
      <c r="G1242" s="22"/>
    </row>
    <row r="1243" spans="1:7" customFormat="1">
      <c r="A1243" s="21"/>
      <c r="C1243" s="22"/>
      <c r="D1243" s="22"/>
      <c r="E1243" s="22"/>
      <c r="F1243" s="22"/>
      <c r="G1243" s="22"/>
    </row>
    <row r="1244" spans="1:7" customFormat="1" ht="15" customHeight="1">
      <c r="A1244" s="21"/>
      <c r="C1244" s="22"/>
      <c r="D1244" s="22"/>
      <c r="E1244" s="22"/>
      <c r="F1244" s="22"/>
      <c r="G1244" s="22"/>
    </row>
    <row r="1245" spans="1:7" customFormat="1" ht="15" customHeight="1">
      <c r="A1245" s="21"/>
      <c r="C1245" s="22"/>
      <c r="D1245" s="22"/>
      <c r="E1245" s="22"/>
      <c r="F1245" s="22"/>
      <c r="G1245" s="22"/>
    </row>
    <row r="1246" spans="1:7" customFormat="1" ht="15" customHeight="1">
      <c r="A1246" s="21"/>
      <c r="C1246" s="22"/>
      <c r="D1246" s="22"/>
      <c r="E1246" s="22"/>
      <c r="F1246" s="22"/>
      <c r="G1246" s="22"/>
    </row>
    <row r="1247" spans="1:7" customFormat="1" ht="15" customHeight="1">
      <c r="A1247" s="21"/>
      <c r="C1247" s="22"/>
      <c r="D1247" s="22"/>
      <c r="E1247" s="22"/>
      <c r="F1247" s="22"/>
      <c r="G1247" s="22"/>
    </row>
    <row r="1248" spans="1:7" customFormat="1" ht="15" customHeight="1">
      <c r="A1248" s="21"/>
      <c r="C1248" s="22"/>
      <c r="D1248" s="22"/>
      <c r="E1248" s="22"/>
      <c r="F1248" s="22"/>
      <c r="G1248" s="22"/>
    </row>
    <row r="1249" spans="1:7" customFormat="1" ht="15" customHeight="1">
      <c r="A1249" s="21"/>
      <c r="C1249" s="22"/>
      <c r="D1249" s="22"/>
      <c r="E1249" s="22"/>
      <c r="F1249" s="22"/>
      <c r="G1249" s="22"/>
    </row>
    <row r="1250" spans="1:7" customFormat="1" ht="15" customHeight="1">
      <c r="A1250" s="21"/>
      <c r="C1250" s="22"/>
      <c r="D1250" s="22"/>
      <c r="E1250" s="22"/>
      <c r="F1250" s="22"/>
      <c r="G1250" s="22"/>
    </row>
    <row r="1251" spans="1:7" customFormat="1" ht="15" customHeight="1">
      <c r="A1251" s="21"/>
      <c r="C1251" s="22"/>
      <c r="D1251" s="22"/>
      <c r="E1251" s="22"/>
      <c r="F1251" s="22"/>
      <c r="G1251" s="22"/>
    </row>
    <row r="1252" spans="1:7" customFormat="1" ht="15" customHeight="1">
      <c r="A1252" s="21"/>
      <c r="C1252" s="22"/>
      <c r="D1252" s="22"/>
      <c r="E1252" s="22"/>
      <c r="F1252" s="22"/>
      <c r="G1252" s="22"/>
    </row>
    <row r="1253" spans="1:7" customFormat="1" ht="15" customHeight="1">
      <c r="A1253" s="21"/>
      <c r="C1253" s="22"/>
      <c r="D1253" s="22"/>
      <c r="E1253" s="22"/>
      <c r="F1253" s="22"/>
      <c r="G1253" s="22"/>
    </row>
    <row r="1254" spans="1:7" customFormat="1" ht="15" customHeight="1">
      <c r="A1254" s="21"/>
      <c r="C1254" s="22"/>
      <c r="D1254" s="22"/>
      <c r="E1254" s="22"/>
      <c r="F1254" s="22"/>
      <c r="G1254" s="22"/>
    </row>
    <row r="1255" spans="1:7" customFormat="1" ht="15" customHeight="1">
      <c r="A1255" s="21"/>
      <c r="C1255" s="22"/>
      <c r="D1255" s="22"/>
      <c r="E1255" s="22"/>
      <c r="F1255" s="22"/>
      <c r="G1255" s="22"/>
    </row>
    <row r="1256" spans="1:7" customFormat="1" ht="15" customHeight="1">
      <c r="A1256" s="21"/>
      <c r="C1256" s="22"/>
      <c r="D1256" s="22"/>
      <c r="E1256" s="22"/>
      <c r="F1256" s="22"/>
      <c r="G1256" s="22"/>
    </row>
    <row r="1257" spans="1:7" customFormat="1" ht="15" customHeight="1">
      <c r="A1257" s="21"/>
      <c r="C1257" s="22"/>
      <c r="D1257" s="22"/>
      <c r="E1257" s="22"/>
      <c r="F1257" s="22"/>
      <c r="G1257" s="22"/>
    </row>
    <row r="1258" spans="1:7" customFormat="1" ht="15" customHeight="1">
      <c r="A1258" s="21"/>
      <c r="C1258" s="22"/>
      <c r="D1258" s="22"/>
      <c r="E1258" s="22"/>
      <c r="F1258" s="22"/>
      <c r="G1258" s="22"/>
    </row>
    <row r="1259" spans="1:7" customFormat="1" ht="15" customHeight="1">
      <c r="A1259" s="21"/>
      <c r="C1259" s="22"/>
      <c r="D1259" s="22"/>
      <c r="E1259" s="22"/>
      <c r="F1259" s="22"/>
      <c r="G1259" s="22"/>
    </row>
    <row r="1260" spans="1:7" customFormat="1" ht="15" customHeight="1">
      <c r="A1260" s="21"/>
      <c r="C1260" s="22"/>
      <c r="D1260" s="22"/>
      <c r="E1260" s="22"/>
      <c r="F1260" s="22"/>
      <c r="G1260" s="22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4D6E6-4CE9-4C72-BBC6-50C4619D4D6F}">
  <sheetPr filterMode="1"/>
  <dimension ref="A1:H1260"/>
  <sheetViews>
    <sheetView showGridLines="0" zoomScale="80" zoomScaleNormal="80" workbookViewId="0">
      <pane ySplit="1" topLeftCell="A309" activePane="bottomLeft" state="frozen"/>
      <selection pane="bottomLeft" activeCell="G314" sqref="G314"/>
    </sheetView>
  </sheetViews>
  <sheetFormatPr defaultRowHeight="15"/>
  <cols>
    <col min="1" max="1" width="21.42578125" style="23" bestFit="1" customWidth="1"/>
    <col min="2" max="2" width="61.42578125" style="17" bestFit="1" customWidth="1"/>
    <col min="3" max="3" width="21.28515625" style="24" bestFit="1" customWidth="1"/>
    <col min="4" max="4" width="21.42578125" style="24" bestFit="1" customWidth="1"/>
    <col min="5" max="5" width="18.140625" style="24" bestFit="1" customWidth="1"/>
    <col min="6" max="6" width="16.5703125" style="24" bestFit="1" customWidth="1"/>
    <col min="7" max="7" width="18.140625" style="24" bestFit="1" customWidth="1"/>
    <col min="8" max="8" width="14.5703125" style="17" bestFit="1" customWidth="1"/>
    <col min="9" max="9" width="13.85546875" style="17" bestFit="1" customWidth="1"/>
    <col min="10" max="16384" width="9.140625" style="17"/>
  </cols>
  <sheetData>
    <row r="1" spans="1:8">
      <c r="A1" s="15" t="s">
        <v>19</v>
      </c>
      <c r="B1" s="15" t="s">
        <v>20</v>
      </c>
      <c r="C1" s="180" t="s">
        <v>21</v>
      </c>
      <c r="D1" s="180" t="s">
        <v>22</v>
      </c>
      <c r="E1" s="180" t="s">
        <v>23</v>
      </c>
      <c r="F1" s="180" t="s">
        <v>24</v>
      </c>
      <c r="G1" s="180" t="s">
        <v>25</v>
      </c>
      <c r="H1" s="16"/>
    </row>
    <row r="2" spans="1:8" s="82" customFormat="1" ht="15" hidden="1" customHeight="1">
      <c r="A2" s="19">
        <v>1</v>
      </c>
      <c r="B2" s="19" t="s">
        <v>26</v>
      </c>
      <c r="C2" s="20">
        <v>109027517.62</v>
      </c>
      <c r="D2" s="20">
        <v>317134229.89999998</v>
      </c>
      <c r="E2" s="20">
        <v>322037106.23000002</v>
      </c>
      <c r="F2" s="20">
        <v>-4902876.33</v>
      </c>
      <c r="G2" s="20">
        <v>104124641.29000001</v>
      </c>
    </row>
    <row r="3" spans="1:8" s="82" customFormat="1" ht="15" hidden="1" customHeight="1">
      <c r="A3" s="19">
        <v>12</v>
      </c>
      <c r="B3" s="19" t="s">
        <v>27</v>
      </c>
      <c r="C3" s="20">
        <v>23171134.16</v>
      </c>
      <c r="D3" s="20">
        <v>222309167.50999999</v>
      </c>
      <c r="E3" s="20">
        <v>220573314.59</v>
      </c>
      <c r="F3" s="20">
        <v>1735852.92</v>
      </c>
      <c r="G3" s="20">
        <v>24906987.079999998</v>
      </c>
    </row>
    <row r="4" spans="1:8" s="82" customFormat="1" ht="15" hidden="1" customHeight="1">
      <c r="A4" s="19">
        <v>121</v>
      </c>
      <c r="B4" s="19" t="s">
        <v>28</v>
      </c>
      <c r="C4" s="20">
        <v>153518.32999999999</v>
      </c>
      <c r="D4" s="20">
        <v>127988954.75</v>
      </c>
      <c r="E4" s="20">
        <v>127946403.04000001</v>
      </c>
      <c r="F4" s="20">
        <v>42551.71</v>
      </c>
      <c r="G4" s="20">
        <v>196070.04</v>
      </c>
    </row>
    <row r="5" spans="1:8" s="82" customFormat="1" ht="15" hidden="1" customHeight="1">
      <c r="A5" s="19">
        <v>1213</v>
      </c>
      <c r="B5" s="19" t="s">
        <v>29</v>
      </c>
      <c r="C5" s="20">
        <v>153518.32999999999</v>
      </c>
      <c r="D5" s="20">
        <v>127988954.75</v>
      </c>
      <c r="E5" s="20">
        <v>127946403.04000001</v>
      </c>
      <c r="F5" s="20">
        <v>42551.71</v>
      </c>
      <c r="G5" s="20">
        <v>196070.04</v>
      </c>
    </row>
    <row r="6" spans="1:8" s="82" customFormat="1" ht="15" hidden="1" customHeight="1">
      <c r="A6" s="19">
        <v>12131</v>
      </c>
      <c r="B6" s="19" t="s">
        <v>29</v>
      </c>
      <c r="C6" s="20">
        <v>153518.32999999999</v>
      </c>
      <c r="D6" s="20">
        <v>127988954.75</v>
      </c>
      <c r="E6" s="20">
        <v>127946403.04000001</v>
      </c>
      <c r="F6" s="20">
        <v>42551.71</v>
      </c>
      <c r="G6" s="20">
        <v>196070.04</v>
      </c>
    </row>
    <row r="7" spans="1:8" s="82" customFormat="1" ht="15" hidden="1" customHeight="1">
      <c r="A7" s="19">
        <v>121319</v>
      </c>
      <c r="B7" s="19" t="s">
        <v>29</v>
      </c>
      <c r="C7" s="20">
        <v>153518.32999999999</v>
      </c>
      <c r="D7" s="20">
        <v>127988954.75</v>
      </c>
      <c r="E7" s="20">
        <v>127946403.04000001</v>
      </c>
      <c r="F7" s="20">
        <v>42551.71</v>
      </c>
      <c r="G7" s="20">
        <v>196070.04</v>
      </c>
    </row>
    <row r="8" spans="1:8" s="82" customFormat="1" ht="15" hidden="1" customHeight="1">
      <c r="A8" s="19">
        <v>12131901</v>
      </c>
      <c r="B8" s="19" t="s">
        <v>29</v>
      </c>
      <c r="C8" s="20">
        <v>153518.32999999999</v>
      </c>
      <c r="D8" s="20">
        <v>127988954.75</v>
      </c>
      <c r="E8" s="20">
        <v>127946403.04000001</v>
      </c>
      <c r="F8" s="20">
        <v>42551.71</v>
      </c>
      <c r="G8" s="20">
        <v>196070.04</v>
      </c>
    </row>
    <row r="9" spans="1:8" s="82" customFormat="1" ht="15" hidden="1" customHeight="1">
      <c r="A9" s="19">
        <v>121319011</v>
      </c>
      <c r="B9" s="19" t="s">
        <v>29</v>
      </c>
      <c r="C9" s="20">
        <v>153518.32999999999</v>
      </c>
      <c r="D9" s="20">
        <v>127988954.75</v>
      </c>
      <c r="E9" s="20">
        <v>127946403.04000001</v>
      </c>
      <c r="F9" s="20">
        <v>42551.71</v>
      </c>
      <c r="G9" s="20">
        <v>196070.04</v>
      </c>
    </row>
    <row r="10" spans="1:8" s="82" customFormat="1" ht="15" hidden="1" customHeight="1">
      <c r="A10" s="19">
        <v>121319011000001</v>
      </c>
      <c r="B10" s="19" t="s">
        <v>30</v>
      </c>
      <c r="C10" s="20">
        <v>49208.75</v>
      </c>
      <c r="D10" s="20">
        <v>51508811.359999999</v>
      </c>
      <c r="E10" s="20">
        <v>51470893.479999997</v>
      </c>
      <c r="F10" s="20">
        <v>37917.879999999997</v>
      </c>
      <c r="G10" s="20">
        <v>87126.63</v>
      </c>
    </row>
    <row r="11" spans="1:8" s="82" customFormat="1" ht="15" hidden="1" customHeight="1">
      <c r="A11" s="19">
        <v>121319011000002</v>
      </c>
      <c r="B11" s="19" t="s">
        <v>31</v>
      </c>
      <c r="C11" s="20">
        <v>1817.64</v>
      </c>
      <c r="D11" s="20">
        <v>0</v>
      </c>
      <c r="E11" s="20">
        <v>100</v>
      </c>
      <c r="F11" s="20">
        <v>-100</v>
      </c>
      <c r="G11" s="20">
        <v>1717.64</v>
      </c>
    </row>
    <row r="12" spans="1:8" s="82" customFormat="1" ht="15" hidden="1" customHeight="1">
      <c r="A12" s="19">
        <v>121319011000003</v>
      </c>
      <c r="B12" s="19" t="s">
        <v>32</v>
      </c>
      <c r="C12" s="20">
        <v>69022.94</v>
      </c>
      <c r="D12" s="20">
        <v>19914.59</v>
      </c>
      <c r="E12" s="20">
        <v>4013.5</v>
      </c>
      <c r="F12" s="20">
        <v>15901.09</v>
      </c>
      <c r="G12" s="20">
        <v>84924.03</v>
      </c>
    </row>
    <row r="13" spans="1:8" s="82" customFormat="1" ht="15" hidden="1" customHeight="1">
      <c r="A13" s="19">
        <v>121319011000004</v>
      </c>
      <c r="B13" s="19" t="s">
        <v>33</v>
      </c>
      <c r="C13" s="20">
        <v>15135.27</v>
      </c>
      <c r="D13" s="20">
        <v>58303046.119999997</v>
      </c>
      <c r="E13" s="20">
        <v>58298215.32</v>
      </c>
      <c r="F13" s="20">
        <v>4830.8</v>
      </c>
      <c r="G13" s="20">
        <v>19966.07</v>
      </c>
    </row>
    <row r="14" spans="1:8" s="82" customFormat="1" ht="15" hidden="1" customHeight="1">
      <c r="A14" s="19">
        <v>121319011000005</v>
      </c>
      <c r="B14" s="19" t="s">
        <v>34</v>
      </c>
      <c r="C14" s="20">
        <v>18333.73</v>
      </c>
      <c r="D14" s="20">
        <v>18121876.84</v>
      </c>
      <c r="E14" s="20">
        <v>18137874.899999999</v>
      </c>
      <c r="F14" s="20">
        <v>-15998.06</v>
      </c>
      <c r="G14" s="20">
        <v>2335.67</v>
      </c>
    </row>
    <row r="15" spans="1:8" s="82" customFormat="1" ht="15" hidden="1" customHeight="1">
      <c r="A15" s="19">
        <v>121319011000006</v>
      </c>
      <c r="B15" s="19" t="s">
        <v>35</v>
      </c>
      <c r="C15" s="20">
        <v>0</v>
      </c>
      <c r="D15" s="20">
        <v>35305.839999999997</v>
      </c>
      <c r="E15" s="20">
        <v>35305.839999999997</v>
      </c>
      <c r="F15" s="20">
        <v>0</v>
      </c>
      <c r="G15" s="20">
        <v>0</v>
      </c>
    </row>
    <row r="16" spans="1:8" s="82" customFormat="1" ht="15" hidden="1" customHeight="1">
      <c r="A16" s="19">
        <v>122</v>
      </c>
      <c r="B16" s="19" t="s">
        <v>36</v>
      </c>
      <c r="C16" s="20">
        <v>5527639.1699999999</v>
      </c>
      <c r="D16" s="20">
        <v>34175558.149999999</v>
      </c>
      <c r="E16" s="20">
        <v>27414019.84</v>
      </c>
      <c r="F16" s="20">
        <v>6761538.3099999996</v>
      </c>
      <c r="G16" s="20">
        <v>12289177.48</v>
      </c>
    </row>
    <row r="17" spans="1:7" s="82" customFormat="1" ht="15" hidden="1" customHeight="1">
      <c r="A17" s="19">
        <v>1221</v>
      </c>
      <c r="B17" s="19" t="s">
        <v>37</v>
      </c>
      <c r="C17" s="20">
        <v>0</v>
      </c>
      <c r="D17" s="20">
        <v>15772644.460000001</v>
      </c>
      <c r="E17" s="20">
        <v>7886322.2300000004</v>
      </c>
      <c r="F17" s="20">
        <v>7886322.2300000004</v>
      </c>
      <c r="G17" s="20">
        <v>7886322.2300000004</v>
      </c>
    </row>
    <row r="18" spans="1:7" s="82" customFormat="1" ht="15" hidden="1" customHeight="1">
      <c r="A18" s="19">
        <v>12212</v>
      </c>
      <c r="B18" s="19" t="s">
        <v>38</v>
      </c>
      <c r="C18" s="20">
        <v>0</v>
      </c>
      <c r="D18" s="20">
        <v>15772644.460000001</v>
      </c>
      <c r="E18" s="20">
        <v>7886322.2300000004</v>
      </c>
      <c r="F18" s="20">
        <v>7886322.2300000004</v>
      </c>
      <c r="G18" s="20">
        <v>7886322.2300000004</v>
      </c>
    </row>
    <row r="19" spans="1:7" s="82" customFormat="1" ht="15" hidden="1" customHeight="1">
      <c r="A19" s="19">
        <v>122129</v>
      </c>
      <c r="B19" s="19" t="s">
        <v>38</v>
      </c>
      <c r="C19" s="20">
        <v>0</v>
      </c>
      <c r="D19" s="20">
        <v>15772644.460000001</v>
      </c>
      <c r="E19" s="20">
        <v>7886322.2300000004</v>
      </c>
      <c r="F19" s="20">
        <v>7886322.2300000004</v>
      </c>
      <c r="G19" s="20">
        <v>7886322.2300000004</v>
      </c>
    </row>
    <row r="20" spans="1:7" s="82" customFormat="1" ht="15" hidden="1" customHeight="1">
      <c r="A20" s="19">
        <v>12212901</v>
      </c>
      <c r="B20" s="19" t="s">
        <v>39</v>
      </c>
      <c r="C20" s="20">
        <v>0</v>
      </c>
      <c r="D20" s="20">
        <v>15772644.460000001</v>
      </c>
      <c r="E20" s="20">
        <v>7886322.2300000004</v>
      </c>
      <c r="F20" s="20">
        <v>7886322.2300000004</v>
      </c>
      <c r="G20" s="20">
        <v>7886322.2300000004</v>
      </c>
    </row>
    <row r="21" spans="1:7" s="82" customFormat="1" ht="15" hidden="1" customHeight="1">
      <c r="A21" s="19">
        <v>122129011</v>
      </c>
      <c r="B21" s="19" t="s">
        <v>40</v>
      </c>
      <c r="C21" s="20">
        <v>0</v>
      </c>
      <c r="D21" s="20">
        <v>15772644.460000001</v>
      </c>
      <c r="E21" s="20">
        <v>7886322.2300000004</v>
      </c>
      <c r="F21" s="20">
        <v>7886322.2300000004</v>
      </c>
      <c r="G21" s="20">
        <v>7886322.2300000004</v>
      </c>
    </row>
    <row r="22" spans="1:7" s="82" customFormat="1" ht="15" hidden="1" customHeight="1">
      <c r="A22" s="19">
        <v>122129011000001</v>
      </c>
      <c r="B22" s="19" t="s">
        <v>41</v>
      </c>
      <c r="C22" s="20">
        <v>0</v>
      </c>
      <c r="D22" s="20">
        <v>15772644.460000001</v>
      </c>
      <c r="E22" s="20">
        <v>7886322.2300000004</v>
      </c>
      <c r="F22" s="20">
        <v>7886322.2300000004</v>
      </c>
      <c r="G22" s="20">
        <v>7886322.2300000004</v>
      </c>
    </row>
    <row r="23" spans="1:7" s="82" customFormat="1" ht="15" hidden="1" customHeight="1">
      <c r="A23" s="19">
        <v>1222</v>
      </c>
      <c r="B23" s="19" t="s">
        <v>43</v>
      </c>
      <c r="C23" s="20">
        <v>5527639.1699999999</v>
      </c>
      <c r="D23" s="20">
        <v>18402913.690000001</v>
      </c>
      <c r="E23" s="20">
        <v>19527697.609999999</v>
      </c>
      <c r="F23" s="20">
        <v>-1124783.92</v>
      </c>
      <c r="G23" s="20">
        <v>4402855.25</v>
      </c>
    </row>
    <row r="24" spans="1:7" s="82" customFormat="1" ht="15" hidden="1" customHeight="1">
      <c r="A24" s="19">
        <v>12221</v>
      </c>
      <c r="B24" s="19" t="s">
        <v>44</v>
      </c>
      <c r="C24" s="20">
        <v>5527639.1699999999</v>
      </c>
      <c r="D24" s="20">
        <v>10516591.460000001</v>
      </c>
      <c r="E24" s="20">
        <v>11641375.380000001</v>
      </c>
      <c r="F24" s="20">
        <v>-1124783.92</v>
      </c>
      <c r="G24" s="20">
        <v>4402855.25</v>
      </c>
    </row>
    <row r="25" spans="1:7" s="82" customFormat="1" ht="15" hidden="1" customHeight="1">
      <c r="A25" s="19">
        <v>122219</v>
      </c>
      <c r="B25" s="19" t="s">
        <v>44</v>
      </c>
      <c r="C25" s="20">
        <v>5527639.1699999999</v>
      </c>
      <c r="D25" s="20">
        <v>10516591.460000001</v>
      </c>
      <c r="E25" s="20">
        <v>11641375.380000001</v>
      </c>
      <c r="F25" s="20">
        <v>-1124783.92</v>
      </c>
      <c r="G25" s="20">
        <v>4402855.25</v>
      </c>
    </row>
    <row r="26" spans="1:7" s="82" customFormat="1" ht="15" hidden="1" customHeight="1">
      <c r="A26" s="19">
        <v>12221902</v>
      </c>
      <c r="B26" s="19" t="s">
        <v>45</v>
      </c>
      <c r="C26" s="20">
        <v>5527639.1699999999</v>
      </c>
      <c r="D26" s="20">
        <v>10516591.460000001</v>
      </c>
      <c r="E26" s="20">
        <v>11641375.380000001</v>
      </c>
      <c r="F26" s="20">
        <v>-1124783.92</v>
      </c>
      <c r="G26" s="20">
        <v>4402855.25</v>
      </c>
    </row>
    <row r="27" spans="1:7" s="82" customFormat="1" ht="15" hidden="1" customHeight="1">
      <c r="A27" s="19">
        <v>122219021</v>
      </c>
      <c r="B27" s="19" t="s">
        <v>40</v>
      </c>
      <c r="C27" s="20">
        <v>5527639.1699999999</v>
      </c>
      <c r="D27" s="20">
        <v>10516591.460000001</v>
      </c>
      <c r="E27" s="20">
        <v>11641375.380000001</v>
      </c>
      <c r="F27" s="20">
        <v>-1124783.92</v>
      </c>
      <c r="G27" s="20">
        <v>4402855.25</v>
      </c>
    </row>
    <row r="28" spans="1:7" s="82" customFormat="1" ht="15" hidden="1" customHeight="1">
      <c r="A28" s="19">
        <v>122219021000006</v>
      </c>
      <c r="B28" s="19" t="s">
        <v>517</v>
      </c>
      <c r="C28" s="20">
        <v>5527639.1699999999</v>
      </c>
      <c r="D28" s="20">
        <v>10516591.460000001</v>
      </c>
      <c r="E28" s="20">
        <v>11641375.380000001</v>
      </c>
      <c r="F28" s="20">
        <v>-1124783.92</v>
      </c>
      <c r="G28" s="20">
        <v>4402855.25</v>
      </c>
    </row>
    <row r="29" spans="1:7" s="82" customFormat="1" ht="15" hidden="1" customHeight="1">
      <c r="A29" s="19">
        <v>12222</v>
      </c>
      <c r="B29" s="19" t="s">
        <v>46</v>
      </c>
      <c r="C29" s="20">
        <v>0</v>
      </c>
      <c r="D29" s="20">
        <v>7886322.2300000004</v>
      </c>
      <c r="E29" s="20">
        <v>7886322.2300000004</v>
      </c>
      <c r="F29" s="20">
        <v>0</v>
      </c>
      <c r="G29" s="20">
        <v>0</v>
      </c>
    </row>
    <row r="30" spans="1:7" s="82" customFormat="1" ht="15" hidden="1" customHeight="1">
      <c r="A30" s="19">
        <v>122229</v>
      </c>
      <c r="B30" s="19" t="s">
        <v>46</v>
      </c>
      <c r="C30" s="20">
        <v>0</v>
      </c>
      <c r="D30" s="20">
        <v>7886322.2300000004</v>
      </c>
      <c r="E30" s="20">
        <v>7886322.2300000004</v>
      </c>
      <c r="F30" s="20">
        <v>0</v>
      </c>
      <c r="G30" s="20">
        <v>0</v>
      </c>
    </row>
    <row r="31" spans="1:7" s="82" customFormat="1" ht="15" hidden="1" customHeight="1">
      <c r="A31" s="19">
        <v>12222901</v>
      </c>
      <c r="B31" s="19" t="s">
        <v>47</v>
      </c>
      <c r="C31" s="20">
        <v>0</v>
      </c>
      <c r="D31" s="20">
        <v>7886322.2300000004</v>
      </c>
      <c r="E31" s="20">
        <v>7886322.2300000004</v>
      </c>
      <c r="F31" s="20">
        <v>0</v>
      </c>
      <c r="G31" s="20">
        <v>0</v>
      </c>
    </row>
    <row r="32" spans="1:7" s="82" customFormat="1" ht="15" hidden="1" customHeight="1">
      <c r="A32" s="19">
        <v>122229011</v>
      </c>
      <c r="B32" s="19" t="s">
        <v>40</v>
      </c>
      <c r="C32" s="20">
        <v>0</v>
      </c>
      <c r="D32" s="20">
        <v>7886322.2300000004</v>
      </c>
      <c r="E32" s="20">
        <v>7886322.2300000004</v>
      </c>
      <c r="F32" s="20">
        <v>0</v>
      </c>
      <c r="G32" s="20">
        <v>0</v>
      </c>
    </row>
    <row r="33" spans="1:7" s="82" customFormat="1" ht="15" hidden="1" customHeight="1">
      <c r="A33" s="19">
        <v>122229011000001</v>
      </c>
      <c r="B33" s="19" t="s">
        <v>101</v>
      </c>
      <c r="C33" s="20">
        <v>0</v>
      </c>
      <c r="D33" s="20">
        <v>7886322.2300000004</v>
      </c>
      <c r="E33" s="20">
        <v>7886322.2300000004</v>
      </c>
      <c r="F33" s="20">
        <v>0</v>
      </c>
      <c r="G33" s="20">
        <v>0</v>
      </c>
    </row>
    <row r="34" spans="1:7" s="82" customFormat="1" ht="15" hidden="1" customHeight="1">
      <c r="A34" s="19">
        <v>123</v>
      </c>
      <c r="B34" s="19" t="s">
        <v>49</v>
      </c>
      <c r="C34" s="20">
        <v>13377389.91</v>
      </c>
      <c r="D34" s="20">
        <v>54580847.259999998</v>
      </c>
      <c r="E34" s="20">
        <v>61650463.630000003</v>
      </c>
      <c r="F34" s="20">
        <v>-7069616.3700000001</v>
      </c>
      <c r="G34" s="20">
        <v>6307773.54</v>
      </c>
    </row>
    <row r="35" spans="1:7" s="82" customFormat="1" ht="15" hidden="1" customHeight="1">
      <c r="A35" s="19">
        <v>1231</v>
      </c>
      <c r="B35" s="19" t="s">
        <v>50</v>
      </c>
      <c r="C35" s="20">
        <v>13244882.33</v>
      </c>
      <c r="D35" s="20">
        <v>54234762.609999999</v>
      </c>
      <c r="E35" s="20">
        <v>61279787.969999999</v>
      </c>
      <c r="F35" s="20">
        <v>-7045025.3600000003</v>
      </c>
      <c r="G35" s="20">
        <v>6199856.9699999997</v>
      </c>
    </row>
    <row r="36" spans="1:7" s="82" customFormat="1" ht="15" hidden="1" customHeight="1">
      <c r="A36" s="19">
        <v>12312</v>
      </c>
      <c r="B36" s="19" t="s">
        <v>51</v>
      </c>
      <c r="C36" s="20">
        <v>13244882.33</v>
      </c>
      <c r="D36" s="20">
        <v>54234762.609999999</v>
      </c>
      <c r="E36" s="20">
        <v>61279787.969999999</v>
      </c>
      <c r="F36" s="20">
        <v>-7045025.3600000003</v>
      </c>
      <c r="G36" s="20">
        <v>6199856.9699999997</v>
      </c>
    </row>
    <row r="37" spans="1:7" s="82" customFormat="1" ht="15" hidden="1" customHeight="1">
      <c r="A37" s="19">
        <v>123121</v>
      </c>
      <c r="B37" s="19" t="s">
        <v>52</v>
      </c>
      <c r="C37" s="20">
        <v>12689917.800000001</v>
      </c>
      <c r="D37" s="20">
        <v>53724165.640000001</v>
      </c>
      <c r="E37" s="20">
        <v>60726621.409999996</v>
      </c>
      <c r="F37" s="20">
        <v>-7002455.7699999996</v>
      </c>
      <c r="G37" s="20">
        <v>5687462.0300000003</v>
      </c>
    </row>
    <row r="38" spans="1:7" s="82" customFormat="1" ht="15" hidden="1" customHeight="1">
      <c r="A38" s="19">
        <v>12312101</v>
      </c>
      <c r="B38" s="19" t="s">
        <v>53</v>
      </c>
      <c r="C38" s="20">
        <v>23310569.690000001</v>
      </c>
      <c r="D38" s="20">
        <v>32393847.359999999</v>
      </c>
      <c r="E38" s="20">
        <v>38947609.060000002</v>
      </c>
      <c r="F38" s="20">
        <v>-6553761.7000000002</v>
      </c>
      <c r="G38" s="20">
        <v>16756807.99</v>
      </c>
    </row>
    <row r="39" spans="1:7" s="82" customFormat="1" ht="15" hidden="1" customHeight="1">
      <c r="A39" s="19">
        <v>123121011</v>
      </c>
      <c r="B39" s="19" t="s">
        <v>54</v>
      </c>
      <c r="C39" s="20">
        <v>17742749.120000001</v>
      </c>
      <c r="D39" s="20">
        <v>6542048.2400000002</v>
      </c>
      <c r="E39" s="20">
        <v>12655879.529999999</v>
      </c>
      <c r="F39" s="20">
        <v>-6113831.29</v>
      </c>
      <c r="G39" s="20">
        <v>11628917.83</v>
      </c>
    </row>
    <row r="40" spans="1:7" s="82" customFormat="1" ht="15" hidden="1" customHeight="1">
      <c r="A40" s="19">
        <v>123121011000001</v>
      </c>
      <c r="B40" s="19" t="s">
        <v>55</v>
      </c>
      <c r="C40" s="20">
        <v>17742749.120000001</v>
      </c>
      <c r="D40" s="20">
        <v>6542048.2400000002</v>
      </c>
      <c r="E40" s="20">
        <v>12655879.529999999</v>
      </c>
      <c r="F40" s="20">
        <v>-6113831.29</v>
      </c>
      <c r="G40" s="20">
        <v>11628917.83</v>
      </c>
    </row>
    <row r="41" spans="1:7" s="82" customFormat="1" ht="15" hidden="1" customHeight="1">
      <c r="A41" s="19">
        <v>123121012</v>
      </c>
      <c r="B41" s="19" t="s">
        <v>56</v>
      </c>
      <c r="C41" s="20">
        <v>5567820.5700000003</v>
      </c>
      <c r="D41" s="20">
        <v>25851799.120000001</v>
      </c>
      <c r="E41" s="20">
        <v>26291729.530000001</v>
      </c>
      <c r="F41" s="20">
        <v>-439930.41</v>
      </c>
      <c r="G41" s="20">
        <v>5127890.16</v>
      </c>
    </row>
    <row r="42" spans="1:7" s="82" customFormat="1" ht="15" hidden="1" customHeight="1">
      <c r="A42" s="19">
        <v>123121012000001</v>
      </c>
      <c r="B42" s="19" t="s">
        <v>57</v>
      </c>
      <c r="C42" s="20">
        <v>5567820.5700000003</v>
      </c>
      <c r="D42" s="20">
        <v>25851799.120000001</v>
      </c>
      <c r="E42" s="20">
        <v>26291729.530000001</v>
      </c>
      <c r="F42" s="20">
        <v>-439930.41</v>
      </c>
      <c r="G42" s="20">
        <v>5127890.16</v>
      </c>
    </row>
    <row r="43" spans="1:7" s="82" customFormat="1" ht="15" hidden="1" customHeight="1">
      <c r="A43" s="19">
        <v>12312109</v>
      </c>
      <c r="B43" s="19" t="s">
        <v>58</v>
      </c>
      <c r="C43" s="20">
        <v>-10620651.890000001</v>
      </c>
      <c r="D43" s="20">
        <v>21330318.280000001</v>
      </c>
      <c r="E43" s="20">
        <v>21779012.350000001</v>
      </c>
      <c r="F43" s="20">
        <v>-448694.07</v>
      </c>
      <c r="G43" s="20">
        <v>-11069345.960000001</v>
      </c>
    </row>
    <row r="44" spans="1:7" s="82" customFormat="1" ht="15" hidden="1" customHeight="1">
      <c r="A44" s="19">
        <v>123121091</v>
      </c>
      <c r="B44" s="19" t="s">
        <v>54</v>
      </c>
      <c r="C44" s="20">
        <v>-10104016.029999999</v>
      </c>
      <c r="D44" s="20">
        <v>20813682.420000002</v>
      </c>
      <c r="E44" s="20">
        <v>21416288.18</v>
      </c>
      <c r="F44" s="20">
        <v>-602605.76</v>
      </c>
      <c r="G44" s="20">
        <v>-10706621.789999999</v>
      </c>
    </row>
    <row r="45" spans="1:7" s="82" customFormat="1" ht="15" hidden="1" customHeight="1">
      <c r="A45" s="19">
        <v>123121091000001</v>
      </c>
      <c r="B45" s="19" t="s">
        <v>59</v>
      </c>
      <c r="C45" s="20">
        <v>-10104016.029999999</v>
      </c>
      <c r="D45" s="20">
        <v>20813682.420000002</v>
      </c>
      <c r="E45" s="20">
        <v>21416288.18</v>
      </c>
      <c r="F45" s="20">
        <v>-602605.76</v>
      </c>
      <c r="G45" s="20">
        <v>-10706621.789999999</v>
      </c>
    </row>
    <row r="46" spans="1:7" s="82" customFormat="1" ht="15" hidden="1" customHeight="1">
      <c r="A46" s="19">
        <v>123121092</v>
      </c>
      <c r="B46" s="19" t="s">
        <v>56</v>
      </c>
      <c r="C46" s="20">
        <v>-516635.86</v>
      </c>
      <c r="D46" s="20">
        <v>516635.86</v>
      </c>
      <c r="E46" s="20">
        <v>362724.17</v>
      </c>
      <c r="F46" s="20">
        <v>153911.69</v>
      </c>
      <c r="G46" s="20">
        <v>-362724.17</v>
      </c>
    </row>
    <row r="47" spans="1:7" s="82" customFormat="1" ht="15" hidden="1" customHeight="1">
      <c r="A47" s="19">
        <v>123121092000001</v>
      </c>
      <c r="B47" s="19" t="s">
        <v>60</v>
      </c>
      <c r="C47" s="20">
        <v>-516635.86</v>
      </c>
      <c r="D47" s="20">
        <v>516635.86</v>
      </c>
      <c r="E47" s="20">
        <v>362724.17</v>
      </c>
      <c r="F47" s="20">
        <v>153911.69</v>
      </c>
      <c r="G47" s="20">
        <v>-362724.17</v>
      </c>
    </row>
    <row r="48" spans="1:7" s="82" customFormat="1" ht="15" hidden="1" customHeight="1">
      <c r="A48" s="19">
        <v>123122</v>
      </c>
      <c r="B48" s="19" t="s">
        <v>61</v>
      </c>
      <c r="C48" s="20">
        <v>554964.53</v>
      </c>
      <c r="D48" s="20">
        <v>510596.97</v>
      </c>
      <c r="E48" s="20">
        <v>553166.56000000006</v>
      </c>
      <c r="F48" s="20">
        <v>-42569.59</v>
      </c>
      <c r="G48" s="20">
        <v>512394.94</v>
      </c>
    </row>
    <row r="49" spans="1:7" s="82" customFormat="1" ht="15" hidden="1" customHeight="1">
      <c r="A49" s="19">
        <v>12312201</v>
      </c>
      <c r="B49" s="19" t="s">
        <v>53</v>
      </c>
      <c r="C49" s="20">
        <v>554964.53</v>
      </c>
      <c r="D49" s="20">
        <v>510596.97</v>
      </c>
      <c r="E49" s="20">
        <v>553166.56000000006</v>
      </c>
      <c r="F49" s="20">
        <v>-42569.59</v>
      </c>
      <c r="G49" s="20">
        <v>512394.94</v>
      </c>
    </row>
    <row r="50" spans="1:7" s="82" customFormat="1" ht="15" hidden="1" customHeight="1">
      <c r="A50" s="19">
        <v>123122012</v>
      </c>
      <c r="B50" s="19" t="s">
        <v>56</v>
      </c>
      <c r="C50" s="20">
        <v>554964.53</v>
      </c>
      <c r="D50" s="20">
        <v>510596.97</v>
      </c>
      <c r="E50" s="20">
        <v>553166.56000000006</v>
      </c>
      <c r="F50" s="20">
        <v>-42569.59</v>
      </c>
      <c r="G50" s="20">
        <v>512394.94</v>
      </c>
    </row>
    <row r="51" spans="1:7" s="82" customFormat="1" ht="15" hidden="1" customHeight="1">
      <c r="A51" s="19">
        <v>123122012000001</v>
      </c>
      <c r="B51" s="19" t="s">
        <v>57</v>
      </c>
      <c r="C51" s="20">
        <v>554964.53</v>
      </c>
      <c r="D51" s="20">
        <v>510596.97</v>
      </c>
      <c r="E51" s="20">
        <v>553166.56000000006</v>
      </c>
      <c r="F51" s="20">
        <v>-42569.59</v>
      </c>
      <c r="G51" s="20">
        <v>512394.94</v>
      </c>
    </row>
    <row r="52" spans="1:7" s="82" customFormat="1" ht="15" hidden="1" customHeight="1">
      <c r="A52" s="19">
        <v>1233</v>
      </c>
      <c r="B52" s="19" t="s">
        <v>62</v>
      </c>
      <c r="C52" s="20">
        <v>91808.83</v>
      </c>
      <c r="D52" s="20">
        <v>301751.83</v>
      </c>
      <c r="E52" s="20">
        <v>329976.90999999997</v>
      </c>
      <c r="F52" s="20">
        <v>-28225.08</v>
      </c>
      <c r="G52" s="20">
        <v>63583.75</v>
      </c>
    </row>
    <row r="53" spans="1:7" s="82" customFormat="1" ht="15" hidden="1" customHeight="1">
      <c r="A53" s="19">
        <v>123321</v>
      </c>
      <c r="B53" s="19" t="s">
        <v>63</v>
      </c>
      <c r="C53" s="20">
        <v>91808.83</v>
      </c>
      <c r="D53" s="20">
        <v>301751.83</v>
      </c>
      <c r="E53" s="20">
        <v>329976.90999999997</v>
      </c>
      <c r="F53" s="20">
        <v>-28225.08</v>
      </c>
      <c r="G53" s="20">
        <v>63583.75</v>
      </c>
    </row>
    <row r="54" spans="1:7" s="82" customFormat="1" ht="15" hidden="1" customHeight="1">
      <c r="A54" s="19">
        <v>12332101</v>
      </c>
      <c r="B54" s="19" t="s">
        <v>62</v>
      </c>
      <c r="C54" s="20">
        <v>91808.83</v>
      </c>
      <c r="D54" s="20">
        <v>301751.83</v>
      </c>
      <c r="E54" s="20">
        <v>329976.90999999997</v>
      </c>
      <c r="F54" s="20">
        <v>-28225.08</v>
      </c>
      <c r="G54" s="20">
        <v>63583.75</v>
      </c>
    </row>
    <row r="55" spans="1:7" s="82" customFormat="1" ht="15" hidden="1" customHeight="1">
      <c r="A55" s="19">
        <v>123321011</v>
      </c>
      <c r="B55" s="19" t="s">
        <v>62</v>
      </c>
      <c r="C55" s="20">
        <v>93562.23</v>
      </c>
      <c r="D55" s="20">
        <v>299998.43</v>
      </c>
      <c r="E55" s="20">
        <v>322535.88</v>
      </c>
      <c r="F55" s="20">
        <v>-22537.45</v>
      </c>
      <c r="G55" s="20">
        <v>71024.78</v>
      </c>
    </row>
    <row r="56" spans="1:7" s="82" customFormat="1" ht="15" hidden="1" customHeight="1">
      <c r="A56" s="19">
        <v>123321011000001</v>
      </c>
      <c r="B56" s="19" t="s">
        <v>64</v>
      </c>
      <c r="C56" s="20">
        <v>1411.31</v>
      </c>
      <c r="D56" s="20">
        <v>1801.36</v>
      </c>
      <c r="E56" s="20">
        <v>1107.76</v>
      </c>
      <c r="F56" s="20">
        <v>693.6</v>
      </c>
      <c r="G56" s="20">
        <v>2104.91</v>
      </c>
    </row>
    <row r="57" spans="1:7" s="82" customFormat="1" ht="15" hidden="1" customHeight="1">
      <c r="A57" s="19">
        <v>123321011000002</v>
      </c>
      <c r="B57" s="19" t="s">
        <v>65</v>
      </c>
      <c r="C57" s="20">
        <v>92150.92</v>
      </c>
      <c r="D57" s="20">
        <v>298197.07</v>
      </c>
      <c r="E57" s="20">
        <v>321428.12</v>
      </c>
      <c r="F57" s="20">
        <v>-23231.05</v>
      </c>
      <c r="G57" s="20">
        <v>68919.87</v>
      </c>
    </row>
    <row r="58" spans="1:7" s="82" customFormat="1" ht="15" hidden="1" customHeight="1">
      <c r="A58" s="19">
        <v>123321019</v>
      </c>
      <c r="B58" s="19" t="s">
        <v>518</v>
      </c>
      <c r="C58" s="20">
        <v>-1753.4</v>
      </c>
      <c r="D58" s="20">
        <v>1753.4</v>
      </c>
      <c r="E58" s="20">
        <v>7441.03</v>
      </c>
      <c r="F58" s="20">
        <v>-5687.63</v>
      </c>
      <c r="G58" s="20">
        <v>-7441.03</v>
      </c>
    </row>
    <row r="59" spans="1:7" s="82" customFormat="1" ht="15" hidden="1" customHeight="1">
      <c r="A59" s="19">
        <v>123321019000001</v>
      </c>
      <c r="B59" s="19" t="s">
        <v>64</v>
      </c>
      <c r="C59" s="20">
        <v>-1025.53</v>
      </c>
      <c r="D59" s="20">
        <v>1025.53</v>
      </c>
      <c r="E59" s="20">
        <v>1389.72</v>
      </c>
      <c r="F59" s="20">
        <v>-364.19</v>
      </c>
      <c r="G59" s="20">
        <v>-1389.72</v>
      </c>
    </row>
    <row r="60" spans="1:7" s="82" customFormat="1" ht="15" hidden="1" customHeight="1">
      <c r="A60" s="19">
        <v>123321019000002</v>
      </c>
      <c r="B60" s="19" t="s">
        <v>65</v>
      </c>
      <c r="C60" s="20">
        <v>-727.87</v>
      </c>
      <c r="D60" s="20">
        <v>727.87</v>
      </c>
      <c r="E60" s="20">
        <v>6051.31</v>
      </c>
      <c r="F60" s="20">
        <v>-5323.44</v>
      </c>
      <c r="G60" s="20">
        <v>-6051.31</v>
      </c>
    </row>
    <row r="61" spans="1:7" s="82" customFormat="1" ht="15" hidden="1" customHeight="1">
      <c r="A61" s="19">
        <v>1234</v>
      </c>
      <c r="B61" s="19" t="s">
        <v>519</v>
      </c>
      <c r="C61" s="20">
        <v>40698.75</v>
      </c>
      <c r="D61" s="20">
        <v>44332.82</v>
      </c>
      <c r="E61" s="20">
        <v>40698.75</v>
      </c>
      <c r="F61" s="20">
        <v>3634.07</v>
      </c>
      <c r="G61" s="20">
        <v>44332.82</v>
      </c>
    </row>
    <row r="62" spans="1:7" s="82" customFormat="1" ht="15" hidden="1" customHeight="1">
      <c r="A62" s="19">
        <v>12342</v>
      </c>
      <c r="B62" s="19" t="s">
        <v>520</v>
      </c>
      <c r="C62" s="20">
        <v>40698.75</v>
      </c>
      <c r="D62" s="20">
        <v>44332.82</v>
      </c>
      <c r="E62" s="20">
        <v>40698.75</v>
      </c>
      <c r="F62" s="20">
        <v>3634.07</v>
      </c>
      <c r="G62" s="20">
        <v>44332.82</v>
      </c>
    </row>
    <row r="63" spans="1:7" s="82" customFormat="1" ht="15" hidden="1" customHeight="1">
      <c r="A63" s="19">
        <v>123421</v>
      </c>
      <c r="B63" s="19" t="s">
        <v>521</v>
      </c>
      <c r="C63" s="20">
        <v>40698.75</v>
      </c>
      <c r="D63" s="20">
        <v>44332.82</v>
      </c>
      <c r="E63" s="20">
        <v>40698.75</v>
      </c>
      <c r="F63" s="20">
        <v>3634.07</v>
      </c>
      <c r="G63" s="20">
        <v>44332.82</v>
      </c>
    </row>
    <row r="64" spans="1:7" s="82" customFormat="1" ht="15" hidden="1" customHeight="1">
      <c r="A64" s="19">
        <v>12342101</v>
      </c>
      <c r="B64" s="19" t="s">
        <v>522</v>
      </c>
      <c r="C64" s="20">
        <v>40698.75</v>
      </c>
      <c r="D64" s="20">
        <v>44332.82</v>
      </c>
      <c r="E64" s="20">
        <v>40698.75</v>
      </c>
      <c r="F64" s="20">
        <v>3634.07</v>
      </c>
      <c r="G64" s="20">
        <v>44332.82</v>
      </c>
    </row>
    <row r="65" spans="1:7" s="82" customFormat="1" ht="15" hidden="1" customHeight="1">
      <c r="A65" s="19">
        <v>123421011</v>
      </c>
      <c r="B65" s="19" t="s">
        <v>522</v>
      </c>
      <c r="C65" s="20">
        <v>40698.75</v>
      </c>
      <c r="D65" s="20">
        <v>44332.82</v>
      </c>
      <c r="E65" s="20">
        <v>40698.75</v>
      </c>
      <c r="F65" s="20">
        <v>3634.07</v>
      </c>
      <c r="G65" s="20">
        <v>44332.82</v>
      </c>
    </row>
    <row r="66" spans="1:7" s="82" customFormat="1" ht="15" hidden="1" customHeight="1">
      <c r="A66" s="19">
        <v>123421011000001</v>
      </c>
      <c r="B66" s="19" t="s">
        <v>522</v>
      </c>
      <c r="C66" s="20">
        <v>40698.75</v>
      </c>
      <c r="D66" s="20">
        <v>44332.82</v>
      </c>
      <c r="E66" s="20">
        <v>40698.75</v>
      </c>
      <c r="F66" s="20">
        <v>3634.07</v>
      </c>
      <c r="G66" s="20">
        <v>44332.82</v>
      </c>
    </row>
    <row r="67" spans="1:7" s="82" customFormat="1" ht="15" hidden="1" customHeight="1">
      <c r="A67" s="19">
        <v>126</v>
      </c>
      <c r="B67" s="19" t="s">
        <v>66</v>
      </c>
      <c r="C67" s="20">
        <v>2031155.55</v>
      </c>
      <c r="D67" s="20">
        <v>2625130.38</v>
      </c>
      <c r="E67" s="20">
        <v>1286389.01</v>
      </c>
      <c r="F67" s="20">
        <v>1338741.3700000001</v>
      </c>
      <c r="G67" s="20">
        <v>3369896.92</v>
      </c>
    </row>
    <row r="68" spans="1:7" s="82" customFormat="1" ht="15" hidden="1" customHeight="1">
      <c r="A68" s="19">
        <v>1261</v>
      </c>
      <c r="B68" s="19" t="s">
        <v>67</v>
      </c>
      <c r="C68" s="20">
        <v>2031155.55</v>
      </c>
      <c r="D68" s="20">
        <v>2625130.38</v>
      </c>
      <c r="E68" s="20">
        <v>1286389.01</v>
      </c>
      <c r="F68" s="20">
        <v>1338741.3700000001</v>
      </c>
      <c r="G68" s="20">
        <v>3369896.92</v>
      </c>
    </row>
    <row r="69" spans="1:7" s="82" customFormat="1" ht="15" hidden="1" customHeight="1">
      <c r="A69" s="19">
        <v>12611</v>
      </c>
      <c r="B69" s="19" t="s">
        <v>68</v>
      </c>
      <c r="C69" s="20">
        <v>2031155.55</v>
      </c>
      <c r="D69" s="20">
        <v>2625130.38</v>
      </c>
      <c r="E69" s="20">
        <v>1286389.01</v>
      </c>
      <c r="F69" s="20">
        <v>1338741.3700000001</v>
      </c>
      <c r="G69" s="20">
        <v>3369896.92</v>
      </c>
    </row>
    <row r="70" spans="1:7" s="82" customFormat="1" ht="15" hidden="1" customHeight="1">
      <c r="A70" s="19">
        <v>126119</v>
      </c>
      <c r="B70" s="19" t="s">
        <v>68</v>
      </c>
      <c r="C70" s="20">
        <v>2031155.55</v>
      </c>
      <c r="D70" s="20">
        <v>2625130.38</v>
      </c>
      <c r="E70" s="20">
        <v>1286389.01</v>
      </c>
      <c r="F70" s="20">
        <v>1338741.3700000001</v>
      </c>
      <c r="G70" s="20">
        <v>3369896.92</v>
      </c>
    </row>
    <row r="71" spans="1:7" s="82" customFormat="1" ht="15" hidden="1" customHeight="1">
      <c r="A71" s="19">
        <v>12611901</v>
      </c>
      <c r="B71" s="19" t="s">
        <v>69</v>
      </c>
      <c r="C71" s="20">
        <v>1773393.63</v>
      </c>
      <c r="D71" s="20">
        <v>1844382.28</v>
      </c>
      <c r="E71" s="20">
        <v>934245.04</v>
      </c>
      <c r="F71" s="20">
        <v>910137.24</v>
      </c>
      <c r="G71" s="20">
        <v>2683530.87</v>
      </c>
    </row>
    <row r="72" spans="1:7" s="82" customFormat="1" ht="15" hidden="1" customHeight="1">
      <c r="A72" s="19">
        <v>126119011</v>
      </c>
      <c r="B72" s="19" t="s">
        <v>70</v>
      </c>
      <c r="C72" s="20">
        <v>694708.73</v>
      </c>
      <c r="D72" s="20">
        <v>5134.9799999999996</v>
      </c>
      <c r="E72" s="20">
        <v>851.21</v>
      </c>
      <c r="F72" s="20">
        <v>4283.7700000000004</v>
      </c>
      <c r="G72" s="20">
        <v>698992.5</v>
      </c>
    </row>
    <row r="73" spans="1:7" s="82" customFormat="1" ht="15" hidden="1" customHeight="1">
      <c r="A73" s="19">
        <v>126119011000001</v>
      </c>
      <c r="B73" s="19" t="s">
        <v>71</v>
      </c>
      <c r="C73" s="20">
        <v>141941.09</v>
      </c>
      <c r="D73" s="20">
        <v>1702.42</v>
      </c>
      <c r="E73" s="20">
        <v>851.21</v>
      </c>
      <c r="F73" s="20">
        <v>851.21</v>
      </c>
      <c r="G73" s="20">
        <v>142792.29999999999</v>
      </c>
    </row>
    <row r="74" spans="1:7" s="82" customFormat="1" ht="15" hidden="1" customHeight="1">
      <c r="A74" s="19">
        <v>126119011000002</v>
      </c>
      <c r="B74" s="19" t="s">
        <v>72</v>
      </c>
      <c r="C74" s="20">
        <v>552767.64</v>
      </c>
      <c r="D74" s="20">
        <v>3432.56</v>
      </c>
      <c r="E74" s="20">
        <v>0</v>
      </c>
      <c r="F74" s="20">
        <v>3432.56</v>
      </c>
      <c r="G74" s="20">
        <v>556200.19999999995</v>
      </c>
    </row>
    <row r="75" spans="1:7" s="82" customFormat="1" ht="15" hidden="1" customHeight="1">
      <c r="A75" s="19">
        <v>126119012</v>
      </c>
      <c r="B75" s="19" t="s">
        <v>73</v>
      </c>
      <c r="C75" s="20">
        <v>1078684.8999999999</v>
      </c>
      <c r="D75" s="20">
        <v>1839247.3</v>
      </c>
      <c r="E75" s="20">
        <v>933393.83</v>
      </c>
      <c r="F75" s="20">
        <v>905853.47</v>
      </c>
      <c r="G75" s="20">
        <v>1984538.37</v>
      </c>
    </row>
    <row r="76" spans="1:7" s="82" customFormat="1" ht="15" hidden="1" customHeight="1">
      <c r="A76" s="19">
        <v>126119012000001</v>
      </c>
      <c r="B76" s="19" t="s">
        <v>501</v>
      </c>
      <c r="C76" s="20">
        <v>1078684.8999999999</v>
      </c>
      <c r="D76" s="20">
        <v>1839247.3</v>
      </c>
      <c r="E76" s="20">
        <v>933393.83</v>
      </c>
      <c r="F76" s="20">
        <v>905853.47</v>
      </c>
      <c r="G76" s="20">
        <v>1984538.37</v>
      </c>
    </row>
    <row r="77" spans="1:7" s="82" customFormat="1" ht="15" hidden="1" customHeight="1">
      <c r="A77" s="19">
        <v>12611902</v>
      </c>
      <c r="B77" s="19" t="s">
        <v>74</v>
      </c>
      <c r="C77" s="20">
        <v>59393.06</v>
      </c>
      <c r="D77" s="20">
        <v>688228.75</v>
      </c>
      <c r="E77" s="20">
        <v>344114.38</v>
      </c>
      <c r="F77" s="20">
        <v>344114.37</v>
      </c>
      <c r="G77" s="20">
        <v>403507.43</v>
      </c>
    </row>
    <row r="78" spans="1:7" s="82" customFormat="1" ht="15" hidden="1" customHeight="1">
      <c r="A78" s="19">
        <v>126119021</v>
      </c>
      <c r="B78" s="19" t="s">
        <v>75</v>
      </c>
      <c r="C78" s="20">
        <v>59393.06</v>
      </c>
      <c r="D78" s="20">
        <v>688228.75</v>
      </c>
      <c r="E78" s="20">
        <v>344114.38</v>
      </c>
      <c r="F78" s="20">
        <v>344114.37</v>
      </c>
      <c r="G78" s="20">
        <v>403507.43</v>
      </c>
    </row>
    <row r="79" spans="1:7" s="82" customFormat="1" ht="15" hidden="1" customHeight="1">
      <c r="A79" s="19">
        <v>126119021000001</v>
      </c>
      <c r="B79" s="19" t="s">
        <v>75</v>
      </c>
      <c r="C79" s="20">
        <v>59393.06</v>
      </c>
      <c r="D79" s="20">
        <v>688228.75</v>
      </c>
      <c r="E79" s="20">
        <v>344114.38</v>
      </c>
      <c r="F79" s="20">
        <v>344114.37</v>
      </c>
      <c r="G79" s="20">
        <v>403507.43</v>
      </c>
    </row>
    <row r="80" spans="1:7" s="82" customFormat="1" ht="15" hidden="1" customHeight="1">
      <c r="A80" s="19">
        <v>12611904</v>
      </c>
      <c r="B80" s="19" t="s">
        <v>76</v>
      </c>
      <c r="C80" s="20">
        <v>2067.35</v>
      </c>
      <c r="D80" s="20">
        <v>4149.0200000000004</v>
      </c>
      <c r="E80" s="20">
        <v>4145.09</v>
      </c>
      <c r="F80" s="20">
        <v>3.93</v>
      </c>
      <c r="G80" s="20">
        <v>2071.2800000000002</v>
      </c>
    </row>
    <row r="81" spans="1:7" s="82" customFormat="1" ht="15" hidden="1" customHeight="1">
      <c r="A81" s="19">
        <v>126119041</v>
      </c>
      <c r="B81" s="19" t="s">
        <v>76</v>
      </c>
      <c r="C81" s="20">
        <v>2067.35</v>
      </c>
      <c r="D81" s="20">
        <v>4149.0200000000004</v>
      </c>
      <c r="E81" s="20">
        <v>4145.09</v>
      </c>
      <c r="F81" s="20">
        <v>3.93</v>
      </c>
      <c r="G81" s="20">
        <v>2071.2800000000002</v>
      </c>
    </row>
    <row r="82" spans="1:7" s="82" customFormat="1" ht="15" hidden="1" customHeight="1">
      <c r="A82" s="19">
        <v>126119041000001</v>
      </c>
      <c r="B82" s="19" t="s">
        <v>77</v>
      </c>
      <c r="C82" s="20">
        <v>368.16</v>
      </c>
      <c r="D82" s="20">
        <v>737.72</v>
      </c>
      <c r="E82" s="20">
        <v>737.02</v>
      </c>
      <c r="F82" s="20">
        <v>0.7</v>
      </c>
      <c r="G82" s="20">
        <v>368.86</v>
      </c>
    </row>
    <row r="83" spans="1:7" s="82" customFormat="1" ht="15" hidden="1" customHeight="1">
      <c r="A83" s="19">
        <v>126119041000002</v>
      </c>
      <c r="B83" s="19" t="s">
        <v>78</v>
      </c>
      <c r="C83" s="20">
        <v>1699.19</v>
      </c>
      <c r="D83" s="20">
        <v>3411.3</v>
      </c>
      <c r="E83" s="20">
        <v>3408.07</v>
      </c>
      <c r="F83" s="20">
        <v>3.23</v>
      </c>
      <c r="G83" s="20">
        <v>1702.42</v>
      </c>
    </row>
    <row r="84" spans="1:7" s="82" customFormat="1" ht="15" hidden="1" customHeight="1">
      <c r="A84" s="19">
        <v>12611908</v>
      </c>
      <c r="B84" s="19" t="s">
        <v>79</v>
      </c>
      <c r="C84" s="20">
        <v>196301.51</v>
      </c>
      <c r="D84" s="20">
        <v>88370.33</v>
      </c>
      <c r="E84" s="20">
        <v>3884.5</v>
      </c>
      <c r="F84" s="20">
        <v>84485.83</v>
      </c>
      <c r="G84" s="20">
        <v>280787.34000000003</v>
      </c>
    </row>
    <row r="85" spans="1:7" s="82" customFormat="1" ht="15" hidden="1" customHeight="1">
      <c r="A85" s="19">
        <v>126119088</v>
      </c>
      <c r="B85" s="19" t="s">
        <v>79</v>
      </c>
      <c r="C85" s="20">
        <v>196301.51</v>
      </c>
      <c r="D85" s="20">
        <v>88370.33</v>
      </c>
      <c r="E85" s="20">
        <v>3884.5</v>
      </c>
      <c r="F85" s="20">
        <v>84485.83</v>
      </c>
      <c r="G85" s="20">
        <v>280787.34000000003</v>
      </c>
    </row>
    <row r="86" spans="1:7" s="82" customFormat="1" ht="15" hidden="1" customHeight="1">
      <c r="A86" s="19">
        <v>126119088000001</v>
      </c>
      <c r="B86" s="19" t="s">
        <v>80</v>
      </c>
      <c r="C86" s="20">
        <v>143055.16</v>
      </c>
      <c r="D86" s="20">
        <v>88370.33</v>
      </c>
      <c r="E86" s="20">
        <v>3884.5</v>
      </c>
      <c r="F86" s="20">
        <v>84485.83</v>
      </c>
      <c r="G86" s="20">
        <v>227540.99</v>
      </c>
    </row>
    <row r="87" spans="1:7" s="82" customFormat="1" ht="15" hidden="1" customHeight="1">
      <c r="A87" s="19">
        <v>126119088000002</v>
      </c>
      <c r="B87" s="19" t="s">
        <v>81</v>
      </c>
      <c r="C87" s="20">
        <v>53246.35</v>
      </c>
      <c r="D87" s="20">
        <v>0</v>
      </c>
      <c r="E87" s="20">
        <v>0</v>
      </c>
      <c r="F87" s="20">
        <v>0</v>
      </c>
      <c r="G87" s="20">
        <v>53246.35</v>
      </c>
    </row>
    <row r="88" spans="1:7" s="82" customFormat="1" ht="15" hidden="1" customHeight="1">
      <c r="A88" s="19">
        <v>127</v>
      </c>
      <c r="B88" s="19" t="s">
        <v>82</v>
      </c>
      <c r="C88" s="20">
        <v>468362.76</v>
      </c>
      <c r="D88" s="20">
        <v>2928120.6</v>
      </c>
      <c r="E88" s="20">
        <v>685151.61</v>
      </c>
      <c r="F88" s="20">
        <v>2242968.9900000002</v>
      </c>
      <c r="G88" s="20">
        <v>2711331.75</v>
      </c>
    </row>
    <row r="89" spans="1:7" s="82" customFormat="1" ht="15" hidden="1" customHeight="1">
      <c r="A89" s="19">
        <v>1278</v>
      </c>
      <c r="B89" s="19" t="s">
        <v>83</v>
      </c>
      <c r="C89" s="20">
        <v>468362.76</v>
      </c>
      <c r="D89" s="20">
        <v>2928120.6</v>
      </c>
      <c r="E89" s="20">
        <v>685151.61</v>
      </c>
      <c r="F89" s="20">
        <v>2242968.9900000002</v>
      </c>
      <c r="G89" s="20">
        <v>2711331.75</v>
      </c>
    </row>
    <row r="90" spans="1:7" s="82" customFormat="1" ht="15" hidden="1" customHeight="1">
      <c r="A90" s="19">
        <v>12781</v>
      </c>
      <c r="B90" s="19" t="s">
        <v>84</v>
      </c>
      <c r="C90" s="20">
        <v>468362.76</v>
      </c>
      <c r="D90" s="20">
        <v>2928120.6</v>
      </c>
      <c r="E90" s="20">
        <v>685151.61</v>
      </c>
      <c r="F90" s="20">
        <v>2242968.9900000002</v>
      </c>
      <c r="G90" s="20">
        <v>2711331.75</v>
      </c>
    </row>
    <row r="91" spans="1:7" s="82" customFormat="1" ht="15" hidden="1" customHeight="1">
      <c r="A91" s="19">
        <v>127819</v>
      </c>
      <c r="B91" s="19" t="s">
        <v>84</v>
      </c>
      <c r="C91" s="20">
        <v>468362.76</v>
      </c>
      <c r="D91" s="20">
        <v>2928120.6</v>
      </c>
      <c r="E91" s="20">
        <v>685151.61</v>
      </c>
      <c r="F91" s="20">
        <v>2242968.9900000002</v>
      </c>
      <c r="G91" s="20">
        <v>2711331.75</v>
      </c>
    </row>
    <row r="92" spans="1:7" s="82" customFormat="1" ht="15" hidden="1" customHeight="1">
      <c r="A92" s="19">
        <v>12781901</v>
      </c>
      <c r="B92" s="19" t="s">
        <v>85</v>
      </c>
      <c r="C92" s="20">
        <v>468362.76</v>
      </c>
      <c r="D92" s="20">
        <v>2928120.6</v>
      </c>
      <c r="E92" s="20">
        <v>685151.61</v>
      </c>
      <c r="F92" s="20">
        <v>2242968.9900000002</v>
      </c>
      <c r="G92" s="20">
        <v>2711331.75</v>
      </c>
    </row>
    <row r="93" spans="1:7" s="82" customFormat="1" ht="15" hidden="1" customHeight="1">
      <c r="A93" s="19">
        <v>127819015</v>
      </c>
      <c r="B93" s="19" t="s">
        <v>86</v>
      </c>
      <c r="C93" s="20">
        <v>468362.76</v>
      </c>
      <c r="D93" s="20">
        <v>462476.38</v>
      </c>
      <c r="E93" s="20">
        <v>685151.61</v>
      </c>
      <c r="F93" s="20">
        <v>-222675.23</v>
      </c>
      <c r="G93" s="20">
        <v>245687.53</v>
      </c>
    </row>
    <row r="94" spans="1:7" s="82" customFormat="1" ht="15" hidden="1" customHeight="1">
      <c r="A94" s="19">
        <v>127819015000001</v>
      </c>
      <c r="B94" s="19" t="s">
        <v>87</v>
      </c>
      <c r="C94" s="20">
        <v>0</v>
      </c>
      <c r="D94" s="20">
        <v>201001.8</v>
      </c>
      <c r="E94" s="20">
        <v>201001.8</v>
      </c>
      <c r="F94" s="20">
        <v>0</v>
      </c>
      <c r="G94" s="20">
        <v>0</v>
      </c>
    </row>
    <row r="95" spans="1:7" s="82" customFormat="1" ht="15" hidden="1" customHeight="1">
      <c r="A95" s="19">
        <v>127819015000003</v>
      </c>
      <c r="B95" s="19" t="s">
        <v>88</v>
      </c>
      <c r="C95" s="20">
        <v>24819.83</v>
      </c>
      <c r="D95" s="20">
        <v>88449.5</v>
      </c>
      <c r="E95" s="20">
        <v>56248.52</v>
      </c>
      <c r="F95" s="20">
        <v>32200.98</v>
      </c>
      <c r="G95" s="20">
        <v>57020.81</v>
      </c>
    </row>
    <row r="96" spans="1:7" s="82" customFormat="1" ht="15" hidden="1" customHeight="1">
      <c r="A96" s="19">
        <v>127819015000004</v>
      </c>
      <c r="B96" s="19" t="s">
        <v>89</v>
      </c>
      <c r="C96" s="20">
        <v>243654</v>
      </c>
      <c r="D96" s="20">
        <v>173025.08</v>
      </c>
      <c r="E96" s="20">
        <v>416679.08</v>
      </c>
      <c r="F96" s="20">
        <v>-243654</v>
      </c>
      <c r="G96" s="20">
        <v>0</v>
      </c>
    </row>
    <row r="97" spans="1:7" s="82" customFormat="1" ht="15" hidden="1" customHeight="1">
      <c r="A97" s="19">
        <v>127819015000005</v>
      </c>
      <c r="B97" s="19" t="s">
        <v>90</v>
      </c>
      <c r="C97" s="20">
        <v>199888.93</v>
      </c>
      <c r="D97" s="20">
        <v>0</v>
      </c>
      <c r="E97" s="20">
        <v>11222.21</v>
      </c>
      <c r="F97" s="20">
        <v>-11222.21</v>
      </c>
      <c r="G97" s="20">
        <v>188666.72</v>
      </c>
    </row>
    <row r="98" spans="1:7" s="82" customFormat="1" ht="15" hidden="1" customHeight="1">
      <c r="A98" s="19">
        <v>127819018</v>
      </c>
      <c r="B98" s="19" t="s">
        <v>91</v>
      </c>
      <c r="C98" s="20">
        <v>0</v>
      </c>
      <c r="D98" s="20">
        <v>2465644.2200000002</v>
      </c>
      <c r="E98" s="20">
        <v>0</v>
      </c>
      <c r="F98" s="20">
        <v>2465644.2200000002</v>
      </c>
      <c r="G98" s="20">
        <v>2465644.2200000002</v>
      </c>
    </row>
    <row r="99" spans="1:7" s="82" customFormat="1" ht="15" hidden="1" customHeight="1">
      <c r="A99" s="19">
        <v>127819018000001</v>
      </c>
      <c r="B99" s="19" t="s">
        <v>92</v>
      </c>
      <c r="C99" s="20">
        <v>0</v>
      </c>
      <c r="D99" s="20">
        <v>2465644.2200000002</v>
      </c>
      <c r="E99" s="20">
        <v>0</v>
      </c>
      <c r="F99" s="20">
        <v>2465644.2200000002</v>
      </c>
      <c r="G99" s="20">
        <v>2465644.2200000002</v>
      </c>
    </row>
    <row r="100" spans="1:7" s="82" customFormat="1" ht="15" hidden="1" customHeight="1">
      <c r="A100" s="19">
        <v>128</v>
      </c>
      <c r="B100" s="19" t="s">
        <v>94</v>
      </c>
      <c r="C100" s="20">
        <v>1613068.44</v>
      </c>
      <c r="D100" s="20">
        <v>10556.37</v>
      </c>
      <c r="E100" s="20">
        <v>1590887.46</v>
      </c>
      <c r="F100" s="20">
        <v>-1580331.09</v>
      </c>
      <c r="G100" s="20">
        <v>32737.35</v>
      </c>
    </row>
    <row r="101" spans="1:7" s="82" customFormat="1" ht="15" hidden="1" customHeight="1">
      <c r="A101" s="19">
        <v>1281</v>
      </c>
      <c r="B101" s="19" t="s">
        <v>95</v>
      </c>
      <c r="C101" s="20">
        <v>1613068.44</v>
      </c>
      <c r="D101" s="20">
        <v>10556.37</v>
      </c>
      <c r="E101" s="20">
        <v>1590887.46</v>
      </c>
      <c r="F101" s="20">
        <v>-1580331.09</v>
      </c>
      <c r="G101" s="20">
        <v>32737.35</v>
      </c>
    </row>
    <row r="102" spans="1:7" s="82" customFormat="1" ht="15" hidden="1" customHeight="1">
      <c r="A102" s="19">
        <v>12811</v>
      </c>
      <c r="B102" s="19" t="s">
        <v>12</v>
      </c>
      <c r="C102" s="20">
        <v>1613068.44</v>
      </c>
      <c r="D102" s="20">
        <v>10556.37</v>
      </c>
      <c r="E102" s="20">
        <v>1590887.46</v>
      </c>
      <c r="F102" s="20">
        <v>-1580331.09</v>
      </c>
      <c r="G102" s="20">
        <v>32737.35</v>
      </c>
    </row>
    <row r="103" spans="1:7" s="82" customFormat="1" ht="15" hidden="1" customHeight="1">
      <c r="A103" s="19">
        <v>128119</v>
      </c>
      <c r="B103" s="19" t="s">
        <v>12</v>
      </c>
      <c r="C103" s="20">
        <v>1613068.44</v>
      </c>
      <c r="D103" s="20">
        <v>10556.37</v>
      </c>
      <c r="E103" s="20">
        <v>1590887.46</v>
      </c>
      <c r="F103" s="20">
        <v>-1580331.09</v>
      </c>
      <c r="G103" s="20">
        <v>32737.35</v>
      </c>
    </row>
    <row r="104" spans="1:7" s="82" customFormat="1" ht="15" hidden="1" customHeight="1">
      <c r="A104" s="19">
        <v>12811901</v>
      </c>
      <c r="B104" s="19" t="s">
        <v>95</v>
      </c>
      <c r="C104" s="20">
        <v>1613068.44</v>
      </c>
      <c r="D104" s="20">
        <v>10556.37</v>
      </c>
      <c r="E104" s="20">
        <v>1590887.46</v>
      </c>
      <c r="F104" s="20">
        <v>-1580331.09</v>
      </c>
      <c r="G104" s="20">
        <v>32737.35</v>
      </c>
    </row>
    <row r="105" spans="1:7" s="82" customFormat="1" ht="15" hidden="1" customHeight="1">
      <c r="A105" s="19">
        <v>128119011</v>
      </c>
      <c r="B105" s="19" t="s">
        <v>95</v>
      </c>
      <c r="C105" s="20">
        <v>1613068.44</v>
      </c>
      <c r="D105" s="20">
        <v>10556.37</v>
      </c>
      <c r="E105" s="20">
        <v>1590887.46</v>
      </c>
      <c r="F105" s="20">
        <v>-1580331.09</v>
      </c>
      <c r="G105" s="20">
        <v>32737.35</v>
      </c>
    </row>
    <row r="106" spans="1:7" s="82" customFormat="1" ht="15" hidden="1" customHeight="1">
      <c r="A106" s="19">
        <v>128119011000001</v>
      </c>
      <c r="B106" s="19" t="s">
        <v>96</v>
      </c>
      <c r="C106" s="20">
        <v>1613068.44</v>
      </c>
      <c r="D106" s="20">
        <v>10556.37</v>
      </c>
      <c r="E106" s="20">
        <v>1590887.46</v>
      </c>
      <c r="F106" s="20">
        <v>-1580331.09</v>
      </c>
      <c r="G106" s="20">
        <v>32737.35</v>
      </c>
    </row>
    <row r="107" spans="1:7" s="82" customFormat="1" ht="15" hidden="1" customHeight="1">
      <c r="A107" s="19">
        <v>13</v>
      </c>
      <c r="B107" s="19" t="s">
        <v>97</v>
      </c>
      <c r="C107" s="20">
        <v>85856383.459999993</v>
      </c>
      <c r="D107" s="20">
        <v>94825062.390000001</v>
      </c>
      <c r="E107" s="20">
        <v>101463791.64</v>
      </c>
      <c r="F107" s="20">
        <v>-6638729.25</v>
      </c>
      <c r="G107" s="20">
        <v>79217654.209999993</v>
      </c>
    </row>
    <row r="108" spans="1:7" s="82" customFormat="1" ht="15" hidden="1" customHeight="1">
      <c r="A108" s="19">
        <v>131</v>
      </c>
      <c r="B108" s="19" t="s">
        <v>98</v>
      </c>
      <c r="C108" s="20">
        <v>85485593.060000002</v>
      </c>
      <c r="D108" s="20">
        <v>94825062.390000001</v>
      </c>
      <c r="E108" s="20">
        <v>101430952.48999999</v>
      </c>
      <c r="F108" s="20">
        <v>-6605890.0999999996</v>
      </c>
      <c r="G108" s="20">
        <v>78879702.959999993</v>
      </c>
    </row>
    <row r="109" spans="1:7" s="82" customFormat="1" ht="15" hidden="1" customHeight="1">
      <c r="A109" s="19">
        <v>1311</v>
      </c>
      <c r="B109" s="19" t="s">
        <v>99</v>
      </c>
      <c r="C109" s="20">
        <v>10003506.949999999</v>
      </c>
      <c r="D109" s="20">
        <v>54415242.880000003</v>
      </c>
      <c r="E109" s="20">
        <v>972327.52</v>
      </c>
      <c r="F109" s="20">
        <v>53442915.359999999</v>
      </c>
      <c r="G109" s="20">
        <v>63446422.310000002</v>
      </c>
    </row>
    <row r="110" spans="1:7" s="82" customFormat="1" ht="15" hidden="1" customHeight="1">
      <c r="A110" s="19">
        <v>13112</v>
      </c>
      <c r="B110" s="19" t="s">
        <v>100</v>
      </c>
      <c r="C110" s="20">
        <v>10003506.949999999</v>
      </c>
      <c r="D110" s="20">
        <v>54415242.880000003</v>
      </c>
      <c r="E110" s="20">
        <v>972327.52</v>
      </c>
      <c r="F110" s="20">
        <v>53442915.359999999</v>
      </c>
      <c r="G110" s="20">
        <v>63446422.310000002</v>
      </c>
    </row>
    <row r="111" spans="1:7" s="82" customFormat="1" ht="15" hidden="1" customHeight="1">
      <c r="A111" s="19">
        <v>131129</v>
      </c>
      <c r="B111" s="19" t="s">
        <v>46</v>
      </c>
      <c r="C111" s="20">
        <v>10003506.949999999</v>
      </c>
      <c r="D111" s="20">
        <v>54415242.880000003</v>
      </c>
      <c r="E111" s="20">
        <v>972327.52</v>
      </c>
      <c r="F111" s="20">
        <v>53442915.359999999</v>
      </c>
      <c r="G111" s="20">
        <v>63446422.310000002</v>
      </c>
    </row>
    <row r="112" spans="1:7" s="82" customFormat="1" ht="15" hidden="1" customHeight="1">
      <c r="A112" s="19">
        <v>131129011000001</v>
      </c>
      <c r="B112" s="19" t="s">
        <v>101</v>
      </c>
      <c r="C112" s="20">
        <v>9505313.6699999999</v>
      </c>
      <c r="D112" s="20">
        <v>49439966.490000002</v>
      </c>
      <c r="E112" s="20">
        <v>943968.81</v>
      </c>
      <c r="F112" s="20">
        <v>48495997.68</v>
      </c>
      <c r="G112" s="20">
        <v>58001311.350000001</v>
      </c>
    </row>
    <row r="113" spans="1:7" s="82" customFormat="1" ht="15" hidden="1" customHeight="1">
      <c r="A113" s="19">
        <v>131129012000001</v>
      </c>
      <c r="B113" s="19" t="s">
        <v>102</v>
      </c>
      <c r="C113" s="20">
        <v>498193.28</v>
      </c>
      <c r="D113" s="20">
        <v>4975276.3899999997</v>
      </c>
      <c r="E113" s="20">
        <v>28358.71</v>
      </c>
      <c r="F113" s="20">
        <v>4946917.68</v>
      </c>
      <c r="G113" s="20">
        <v>5445110.96</v>
      </c>
    </row>
    <row r="114" spans="1:7" s="82" customFormat="1" ht="15" hidden="1" customHeight="1">
      <c r="A114" s="19">
        <v>1312</v>
      </c>
      <c r="B114" s="19" t="s">
        <v>43</v>
      </c>
      <c r="C114" s="20">
        <v>60821249.57</v>
      </c>
      <c r="D114" s="20">
        <v>24976538.859999999</v>
      </c>
      <c r="E114" s="20">
        <v>85797788.430000007</v>
      </c>
      <c r="F114" s="20">
        <v>-60821249.57</v>
      </c>
      <c r="G114" s="20">
        <v>0</v>
      </c>
    </row>
    <row r="115" spans="1:7" s="82" customFormat="1" ht="15" hidden="1" customHeight="1">
      <c r="A115" s="19">
        <v>13122</v>
      </c>
      <c r="B115" s="19" t="s">
        <v>100</v>
      </c>
      <c r="C115" s="20">
        <v>60821249.57</v>
      </c>
      <c r="D115" s="20">
        <v>24976538.859999999</v>
      </c>
      <c r="E115" s="20">
        <v>85797788.430000007</v>
      </c>
      <c r="F115" s="20">
        <v>-60821249.57</v>
      </c>
      <c r="G115" s="20">
        <v>0</v>
      </c>
    </row>
    <row r="116" spans="1:7" s="82" customFormat="1" ht="15" hidden="1" customHeight="1">
      <c r="A116" s="19">
        <v>131229</v>
      </c>
      <c r="B116" s="19" t="s">
        <v>100</v>
      </c>
      <c r="C116" s="20">
        <v>60821249.57</v>
      </c>
      <c r="D116" s="20">
        <v>24976538.859999999</v>
      </c>
      <c r="E116" s="20">
        <v>85797788.430000007</v>
      </c>
      <c r="F116" s="20">
        <v>-60821249.57</v>
      </c>
      <c r="G116" s="20">
        <v>0</v>
      </c>
    </row>
    <row r="117" spans="1:7" s="82" customFormat="1" ht="15" hidden="1" customHeight="1">
      <c r="A117" s="19">
        <v>13122901</v>
      </c>
      <c r="B117" s="19" t="s">
        <v>47</v>
      </c>
      <c r="C117" s="20">
        <v>60821249.57</v>
      </c>
      <c r="D117" s="20">
        <v>24976538.859999999</v>
      </c>
      <c r="E117" s="20">
        <v>85797788.430000007</v>
      </c>
      <c r="F117" s="20">
        <v>-60821249.57</v>
      </c>
      <c r="G117" s="20">
        <v>0</v>
      </c>
    </row>
    <row r="118" spans="1:7" s="82" customFormat="1" ht="15" hidden="1" customHeight="1">
      <c r="A118" s="19">
        <v>131229011</v>
      </c>
      <c r="B118" s="19" t="s">
        <v>40</v>
      </c>
      <c r="C118" s="20">
        <v>55797944.539999999</v>
      </c>
      <c r="D118" s="20">
        <v>24481606.16</v>
      </c>
      <c r="E118" s="20">
        <v>80279550.700000003</v>
      </c>
      <c r="F118" s="20">
        <v>-55797944.539999999</v>
      </c>
      <c r="G118" s="20">
        <v>0</v>
      </c>
    </row>
    <row r="119" spans="1:7" s="82" customFormat="1" ht="15" hidden="1" customHeight="1">
      <c r="A119" s="19">
        <v>131229011000002</v>
      </c>
      <c r="B119" s="19" t="s">
        <v>101</v>
      </c>
      <c r="C119" s="20">
        <v>55797944.539999999</v>
      </c>
      <c r="D119" s="20">
        <v>24481606.16</v>
      </c>
      <c r="E119" s="20">
        <v>80279550.700000003</v>
      </c>
      <c r="F119" s="20">
        <v>-55797944.539999999</v>
      </c>
      <c r="G119" s="20">
        <v>0</v>
      </c>
    </row>
    <row r="120" spans="1:7" s="82" customFormat="1" ht="15" hidden="1" customHeight="1">
      <c r="A120" s="19">
        <v>131229012</v>
      </c>
      <c r="B120" s="19" t="s">
        <v>42</v>
      </c>
      <c r="C120" s="20">
        <v>5023305.03</v>
      </c>
      <c r="D120" s="20">
        <v>494932.7</v>
      </c>
      <c r="E120" s="20">
        <v>5518237.7300000004</v>
      </c>
      <c r="F120" s="20">
        <v>-5023305.03</v>
      </c>
      <c r="G120" s="20">
        <v>0</v>
      </c>
    </row>
    <row r="121" spans="1:7" s="82" customFormat="1" ht="15" hidden="1" customHeight="1">
      <c r="A121" s="19">
        <v>131229012000002</v>
      </c>
      <c r="B121" s="19" t="s">
        <v>102</v>
      </c>
      <c r="C121" s="20">
        <v>5023305.03</v>
      </c>
      <c r="D121" s="20">
        <v>494932.7</v>
      </c>
      <c r="E121" s="20">
        <v>5518237.7300000004</v>
      </c>
      <c r="F121" s="20">
        <v>-5023305.03</v>
      </c>
      <c r="G121" s="20">
        <v>0</v>
      </c>
    </row>
    <row r="122" spans="1:7" s="82" customFormat="1" ht="15" hidden="1" customHeight="1">
      <c r="A122" s="19">
        <v>1316</v>
      </c>
      <c r="B122" s="19" t="s">
        <v>103</v>
      </c>
      <c r="C122" s="20">
        <v>14622783.9</v>
      </c>
      <c r="D122" s="20">
        <v>15433280.65</v>
      </c>
      <c r="E122" s="20">
        <v>14622783.9</v>
      </c>
      <c r="F122" s="20">
        <v>810496.75</v>
      </c>
      <c r="G122" s="20">
        <v>15433280.65</v>
      </c>
    </row>
    <row r="123" spans="1:7" s="82" customFormat="1" ht="15" hidden="1" customHeight="1">
      <c r="A123" s="19">
        <v>13161</v>
      </c>
      <c r="B123" s="19" t="s">
        <v>104</v>
      </c>
      <c r="C123" s="20">
        <v>14622783.9</v>
      </c>
      <c r="D123" s="20">
        <v>15433280.65</v>
      </c>
      <c r="E123" s="20">
        <v>14622783.9</v>
      </c>
      <c r="F123" s="20">
        <v>810496.75</v>
      </c>
      <c r="G123" s="20">
        <v>15433280.65</v>
      </c>
    </row>
    <row r="124" spans="1:7" s="82" customFormat="1" ht="15" hidden="1" customHeight="1">
      <c r="A124" s="19">
        <v>131618</v>
      </c>
      <c r="B124" s="19" t="s">
        <v>105</v>
      </c>
      <c r="C124" s="20">
        <v>7427425.79</v>
      </c>
      <c r="D124" s="20">
        <v>7681703.7300000004</v>
      </c>
      <c r="E124" s="20">
        <v>7427425.79</v>
      </c>
      <c r="F124" s="20">
        <v>254277.94</v>
      </c>
      <c r="G124" s="20">
        <v>7681703.7300000004</v>
      </c>
    </row>
    <row r="125" spans="1:7" s="82" customFormat="1" ht="15" hidden="1" customHeight="1">
      <c r="A125" s="19">
        <v>13161801</v>
      </c>
      <c r="B125" s="19" t="s">
        <v>105</v>
      </c>
      <c r="C125" s="20">
        <v>7427425.79</v>
      </c>
      <c r="D125" s="20">
        <v>7681703.7300000004</v>
      </c>
      <c r="E125" s="20">
        <v>7427425.79</v>
      </c>
      <c r="F125" s="20">
        <v>254277.94</v>
      </c>
      <c r="G125" s="20">
        <v>7681703.7300000004</v>
      </c>
    </row>
    <row r="126" spans="1:7" s="82" customFormat="1" ht="15" hidden="1" customHeight="1">
      <c r="A126" s="19">
        <v>131618011</v>
      </c>
      <c r="B126" s="19" t="s">
        <v>106</v>
      </c>
      <c r="C126" s="20">
        <v>5461342.4900000002</v>
      </c>
      <c r="D126" s="20">
        <v>5648311.5700000003</v>
      </c>
      <c r="E126" s="20">
        <v>5461342.4900000002</v>
      </c>
      <c r="F126" s="20">
        <v>186969.08</v>
      </c>
      <c r="G126" s="20">
        <v>5648311.5700000003</v>
      </c>
    </row>
    <row r="127" spans="1:7" s="82" customFormat="1" ht="15" hidden="1" customHeight="1">
      <c r="A127" s="19">
        <v>131618011000001</v>
      </c>
      <c r="B127" s="19" t="s">
        <v>107</v>
      </c>
      <c r="C127" s="20">
        <v>5461342.4900000002</v>
      </c>
      <c r="D127" s="20">
        <v>5648311.5700000003</v>
      </c>
      <c r="E127" s="20">
        <v>5461342.4900000002</v>
      </c>
      <c r="F127" s="20">
        <v>186969.08</v>
      </c>
      <c r="G127" s="20">
        <v>5648311.5700000003</v>
      </c>
    </row>
    <row r="128" spans="1:7" s="82" customFormat="1" ht="15" hidden="1" customHeight="1">
      <c r="A128" s="19">
        <v>131618012</v>
      </c>
      <c r="B128" s="19" t="s">
        <v>108</v>
      </c>
      <c r="C128" s="20">
        <v>1966083.3</v>
      </c>
      <c r="D128" s="20">
        <v>2033392.16</v>
      </c>
      <c r="E128" s="20">
        <v>1966083.3</v>
      </c>
      <c r="F128" s="20">
        <v>67308.86</v>
      </c>
      <c r="G128" s="20">
        <v>2033392.16</v>
      </c>
    </row>
    <row r="129" spans="1:7" s="82" customFormat="1" ht="15" hidden="1" customHeight="1">
      <c r="A129" s="19">
        <v>131618012000001</v>
      </c>
      <c r="B129" s="19" t="s">
        <v>109</v>
      </c>
      <c r="C129" s="20">
        <v>1966083.3</v>
      </c>
      <c r="D129" s="20">
        <v>2033392.16</v>
      </c>
      <c r="E129" s="20">
        <v>1966083.3</v>
      </c>
      <c r="F129" s="20">
        <v>67308.86</v>
      </c>
      <c r="G129" s="20">
        <v>2033392.16</v>
      </c>
    </row>
    <row r="130" spans="1:7" s="82" customFormat="1" ht="15" hidden="1" customHeight="1">
      <c r="A130" s="19">
        <v>131619</v>
      </c>
      <c r="B130" s="19" t="s">
        <v>104</v>
      </c>
      <c r="C130" s="20">
        <v>7195358.1100000003</v>
      </c>
      <c r="D130" s="20">
        <v>7751576.9199999999</v>
      </c>
      <c r="E130" s="20">
        <v>7195358.1100000003</v>
      </c>
      <c r="F130" s="20">
        <v>556218.81000000006</v>
      </c>
      <c r="G130" s="20">
        <v>7751576.9199999999</v>
      </c>
    </row>
    <row r="131" spans="1:7" s="82" customFormat="1" ht="15" hidden="1" customHeight="1">
      <c r="A131" s="19">
        <v>13161901</v>
      </c>
      <c r="B131" s="19" t="s">
        <v>110</v>
      </c>
      <c r="C131" s="20">
        <v>7195358.1100000003</v>
      </c>
      <c r="D131" s="20">
        <v>7751576.9199999999</v>
      </c>
      <c r="E131" s="20">
        <v>7195358.1100000003</v>
      </c>
      <c r="F131" s="20">
        <v>556218.81000000006</v>
      </c>
      <c r="G131" s="20">
        <v>7751576.9199999999</v>
      </c>
    </row>
    <row r="132" spans="1:7" s="82" customFormat="1" ht="15" hidden="1" customHeight="1">
      <c r="A132" s="19">
        <v>131619011</v>
      </c>
      <c r="B132" s="19" t="s">
        <v>111</v>
      </c>
      <c r="C132" s="20">
        <v>5290704.49</v>
      </c>
      <c r="D132" s="20">
        <v>5699688.9100000001</v>
      </c>
      <c r="E132" s="20">
        <v>5290704.49</v>
      </c>
      <c r="F132" s="20">
        <v>408984.42</v>
      </c>
      <c r="G132" s="20">
        <v>5699688.9100000001</v>
      </c>
    </row>
    <row r="133" spans="1:7" s="82" customFormat="1" ht="15" hidden="1" customHeight="1">
      <c r="A133" s="19">
        <v>131619011000001</v>
      </c>
      <c r="B133" s="19" t="s">
        <v>112</v>
      </c>
      <c r="C133" s="20">
        <v>5290704.49</v>
      </c>
      <c r="D133" s="20">
        <v>5699688.9100000001</v>
      </c>
      <c r="E133" s="20">
        <v>5290704.49</v>
      </c>
      <c r="F133" s="20">
        <v>408984.42</v>
      </c>
      <c r="G133" s="20">
        <v>5699688.9100000001</v>
      </c>
    </row>
    <row r="134" spans="1:7" s="82" customFormat="1" ht="15" hidden="1" customHeight="1">
      <c r="A134" s="19">
        <v>131619012</v>
      </c>
      <c r="B134" s="19" t="s">
        <v>113</v>
      </c>
      <c r="C134" s="20">
        <v>1904653.62</v>
      </c>
      <c r="D134" s="20">
        <v>2051888.01</v>
      </c>
      <c r="E134" s="20">
        <v>1904653.62</v>
      </c>
      <c r="F134" s="20">
        <v>147234.39000000001</v>
      </c>
      <c r="G134" s="20">
        <v>2051888.01</v>
      </c>
    </row>
    <row r="135" spans="1:7" s="82" customFormat="1" ht="15" hidden="1" customHeight="1">
      <c r="A135" s="19">
        <v>131619012000001</v>
      </c>
      <c r="B135" s="19" t="s">
        <v>114</v>
      </c>
      <c r="C135" s="20">
        <v>1904653.62</v>
      </c>
      <c r="D135" s="20">
        <v>2051888.01</v>
      </c>
      <c r="E135" s="20">
        <v>1904653.62</v>
      </c>
      <c r="F135" s="20">
        <v>147234.39000000001</v>
      </c>
      <c r="G135" s="20">
        <v>2051888.01</v>
      </c>
    </row>
    <row r="136" spans="1:7" s="82" customFormat="1" ht="15" hidden="1" customHeight="1">
      <c r="A136" s="19">
        <v>1317</v>
      </c>
      <c r="B136" s="19" t="s">
        <v>115</v>
      </c>
      <c r="C136" s="20">
        <v>38052.639999999999</v>
      </c>
      <c r="D136" s="20">
        <v>0</v>
      </c>
      <c r="E136" s="20">
        <v>38052.639999999999</v>
      </c>
      <c r="F136" s="20">
        <v>-38052.639999999999</v>
      </c>
      <c r="G136" s="20">
        <v>0</v>
      </c>
    </row>
    <row r="137" spans="1:7" s="82" customFormat="1" ht="15" hidden="1" customHeight="1">
      <c r="A137" s="19">
        <v>13171</v>
      </c>
      <c r="B137" s="19" t="s">
        <v>115</v>
      </c>
      <c r="C137" s="20">
        <v>38052.639999999999</v>
      </c>
      <c r="D137" s="20">
        <v>0</v>
      </c>
      <c r="E137" s="20">
        <v>38052.639999999999</v>
      </c>
      <c r="F137" s="20">
        <v>-38052.639999999999</v>
      </c>
      <c r="G137" s="20">
        <v>0</v>
      </c>
    </row>
    <row r="138" spans="1:7" s="82" customFormat="1" ht="15" hidden="1" customHeight="1">
      <c r="A138" s="19">
        <v>131719</v>
      </c>
      <c r="B138" s="19" t="s">
        <v>115</v>
      </c>
      <c r="C138" s="20">
        <v>38052.639999999999</v>
      </c>
      <c r="D138" s="20">
        <v>0</v>
      </c>
      <c r="E138" s="20">
        <v>38052.639999999999</v>
      </c>
      <c r="F138" s="20">
        <v>-38052.639999999999</v>
      </c>
      <c r="G138" s="20">
        <v>0</v>
      </c>
    </row>
    <row r="139" spans="1:7" s="82" customFormat="1" ht="15" hidden="1" customHeight="1">
      <c r="A139" s="19">
        <v>13171901</v>
      </c>
      <c r="B139" s="19" t="s">
        <v>115</v>
      </c>
      <c r="C139" s="20">
        <v>38052.639999999999</v>
      </c>
      <c r="D139" s="20">
        <v>0</v>
      </c>
      <c r="E139" s="20">
        <v>38052.639999999999</v>
      </c>
      <c r="F139" s="20">
        <v>-38052.639999999999</v>
      </c>
      <c r="G139" s="20">
        <v>0</v>
      </c>
    </row>
    <row r="140" spans="1:7" s="82" customFormat="1" ht="15" hidden="1" customHeight="1">
      <c r="A140" s="19">
        <v>131719013</v>
      </c>
      <c r="B140" s="19" t="s">
        <v>116</v>
      </c>
      <c r="C140" s="20">
        <v>38052.639999999999</v>
      </c>
      <c r="D140" s="20">
        <v>0</v>
      </c>
      <c r="E140" s="20">
        <v>38052.639999999999</v>
      </c>
      <c r="F140" s="20">
        <v>-38052.639999999999</v>
      </c>
      <c r="G140" s="20">
        <v>0</v>
      </c>
    </row>
    <row r="141" spans="1:7" s="82" customFormat="1" ht="15" hidden="1" customHeight="1">
      <c r="A141" s="19">
        <v>131719013000001</v>
      </c>
      <c r="B141" s="19" t="s">
        <v>117</v>
      </c>
      <c r="C141" s="20">
        <v>38052.639999999999</v>
      </c>
      <c r="D141" s="20">
        <v>0</v>
      </c>
      <c r="E141" s="20">
        <v>38052.639999999999</v>
      </c>
      <c r="F141" s="20">
        <v>-38052.639999999999</v>
      </c>
      <c r="G141" s="20">
        <v>0</v>
      </c>
    </row>
    <row r="142" spans="1:7" s="82" customFormat="1" ht="15" hidden="1" customHeight="1">
      <c r="A142" s="19">
        <v>133</v>
      </c>
      <c r="B142" s="19" t="s">
        <v>118</v>
      </c>
      <c r="C142" s="20">
        <v>8347.27</v>
      </c>
      <c r="D142" s="20">
        <v>0</v>
      </c>
      <c r="E142" s="20">
        <v>515.02</v>
      </c>
      <c r="F142" s="20">
        <v>-515.02</v>
      </c>
      <c r="G142" s="20">
        <v>7832.25</v>
      </c>
    </row>
    <row r="143" spans="1:7" s="82" customFormat="1" ht="15" hidden="1" customHeight="1">
      <c r="A143" s="19">
        <v>1332</v>
      </c>
      <c r="B143" s="19" t="s">
        <v>119</v>
      </c>
      <c r="C143" s="20">
        <v>8347.27</v>
      </c>
      <c r="D143" s="20">
        <v>0</v>
      </c>
      <c r="E143" s="20">
        <v>515.02</v>
      </c>
      <c r="F143" s="20">
        <v>-515.02</v>
      </c>
      <c r="G143" s="20">
        <v>7832.25</v>
      </c>
    </row>
    <row r="144" spans="1:7" s="82" customFormat="1" ht="15" hidden="1" customHeight="1">
      <c r="A144" s="19">
        <v>13321</v>
      </c>
      <c r="B144" s="19" t="s">
        <v>120</v>
      </c>
      <c r="C144" s="20">
        <v>5607.72</v>
      </c>
      <c r="D144" s="20">
        <v>0</v>
      </c>
      <c r="E144" s="20">
        <v>418.27</v>
      </c>
      <c r="F144" s="20">
        <v>-418.27</v>
      </c>
      <c r="G144" s="20">
        <v>5189.45</v>
      </c>
    </row>
    <row r="145" spans="1:7" s="82" customFormat="1" ht="15" hidden="1" customHeight="1">
      <c r="A145" s="19">
        <v>133219</v>
      </c>
      <c r="B145" s="19" t="s">
        <v>120</v>
      </c>
      <c r="C145" s="20">
        <v>5607.72</v>
      </c>
      <c r="D145" s="20">
        <v>0</v>
      </c>
      <c r="E145" s="20">
        <v>418.27</v>
      </c>
      <c r="F145" s="20">
        <v>-418.27</v>
      </c>
      <c r="G145" s="20">
        <v>5189.45</v>
      </c>
    </row>
    <row r="146" spans="1:7" s="82" customFormat="1" ht="15" hidden="1" customHeight="1">
      <c r="A146" s="19">
        <v>13321901</v>
      </c>
      <c r="B146" s="19" t="s">
        <v>121</v>
      </c>
      <c r="C146" s="20">
        <v>95578.6</v>
      </c>
      <c r="D146" s="20">
        <v>0</v>
      </c>
      <c r="E146" s="20">
        <v>0</v>
      </c>
      <c r="F146" s="20">
        <v>0</v>
      </c>
      <c r="G146" s="20">
        <v>95578.6</v>
      </c>
    </row>
    <row r="147" spans="1:7" s="82" customFormat="1" ht="15" hidden="1" customHeight="1">
      <c r="A147" s="19">
        <v>133219012</v>
      </c>
      <c r="B147" s="19" t="s">
        <v>122</v>
      </c>
      <c r="C147" s="20">
        <v>95578.6</v>
      </c>
      <c r="D147" s="20">
        <v>0</v>
      </c>
      <c r="E147" s="20">
        <v>0</v>
      </c>
      <c r="F147" s="20">
        <v>0</v>
      </c>
      <c r="G147" s="20">
        <v>95578.6</v>
      </c>
    </row>
    <row r="148" spans="1:7" s="82" customFormat="1" ht="15" hidden="1" customHeight="1">
      <c r="A148" s="19">
        <v>133219012000001</v>
      </c>
      <c r="B148" s="19" t="s">
        <v>123</v>
      </c>
      <c r="C148" s="20">
        <v>95578.6</v>
      </c>
      <c r="D148" s="20">
        <v>0</v>
      </c>
      <c r="E148" s="20">
        <v>0</v>
      </c>
      <c r="F148" s="20">
        <v>0</v>
      </c>
      <c r="G148" s="20">
        <v>95578.6</v>
      </c>
    </row>
    <row r="149" spans="1:7" s="82" customFormat="1" ht="15" hidden="1" customHeight="1">
      <c r="A149" s="19">
        <v>13321903</v>
      </c>
      <c r="B149" s="19" t="s">
        <v>124</v>
      </c>
      <c r="C149" s="20">
        <v>-89970.880000000005</v>
      </c>
      <c r="D149" s="20">
        <v>0</v>
      </c>
      <c r="E149" s="20">
        <v>418.27</v>
      </c>
      <c r="F149" s="20">
        <v>-418.27</v>
      </c>
      <c r="G149" s="20">
        <v>-90389.15</v>
      </c>
    </row>
    <row r="150" spans="1:7" s="82" customFormat="1" ht="15" hidden="1" customHeight="1">
      <c r="A150" s="19">
        <v>133219032</v>
      </c>
      <c r="B150" s="19" t="s">
        <v>122</v>
      </c>
      <c r="C150" s="20">
        <v>-89970.880000000005</v>
      </c>
      <c r="D150" s="20">
        <v>0</v>
      </c>
      <c r="E150" s="20">
        <v>418.27</v>
      </c>
      <c r="F150" s="20">
        <v>-418.27</v>
      </c>
      <c r="G150" s="20">
        <v>-90389.15</v>
      </c>
    </row>
    <row r="151" spans="1:7" s="82" customFormat="1" ht="15" hidden="1" customHeight="1">
      <c r="A151" s="19">
        <v>133219032000001</v>
      </c>
      <c r="B151" s="19" t="s">
        <v>124</v>
      </c>
      <c r="C151" s="20">
        <v>-89970.880000000005</v>
      </c>
      <c r="D151" s="20">
        <v>0</v>
      </c>
      <c r="E151" s="20">
        <v>418.27</v>
      </c>
      <c r="F151" s="20">
        <v>-418.27</v>
      </c>
      <c r="G151" s="20">
        <v>-90389.15</v>
      </c>
    </row>
    <row r="152" spans="1:7" s="82" customFormat="1" ht="15" hidden="1" customHeight="1">
      <c r="A152" s="19">
        <v>13322</v>
      </c>
      <c r="B152" s="19" t="s">
        <v>125</v>
      </c>
      <c r="C152" s="20">
        <v>2739.55</v>
      </c>
      <c r="D152" s="20">
        <v>0</v>
      </c>
      <c r="E152" s="20">
        <v>96.75</v>
      </c>
      <c r="F152" s="20">
        <v>-96.75</v>
      </c>
      <c r="G152" s="20">
        <v>2642.8</v>
      </c>
    </row>
    <row r="153" spans="1:7" s="82" customFormat="1" ht="15" hidden="1" customHeight="1">
      <c r="A153" s="19">
        <v>133229</v>
      </c>
      <c r="B153" s="19" t="s">
        <v>125</v>
      </c>
      <c r="C153" s="20">
        <v>2739.55</v>
      </c>
      <c r="D153" s="20">
        <v>0</v>
      </c>
      <c r="E153" s="20">
        <v>96.75</v>
      </c>
      <c r="F153" s="20">
        <v>-96.75</v>
      </c>
      <c r="G153" s="20">
        <v>2642.8</v>
      </c>
    </row>
    <row r="154" spans="1:7" s="82" customFormat="1" ht="15" hidden="1" customHeight="1">
      <c r="A154" s="19">
        <v>13322901</v>
      </c>
      <c r="B154" s="19" t="s">
        <v>121</v>
      </c>
      <c r="C154" s="20">
        <v>1116084.06</v>
      </c>
      <c r="D154" s="20">
        <v>0</v>
      </c>
      <c r="E154" s="20">
        <v>0</v>
      </c>
      <c r="F154" s="20">
        <v>0</v>
      </c>
      <c r="G154" s="20">
        <v>1116084.06</v>
      </c>
    </row>
    <row r="155" spans="1:7" s="82" customFormat="1" ht="15" hidden="1" customHeight="1">
      <c r="A155" s="19">
        <v>133229011</v>
      </c>
      <c r="B155" s="19" t="s">
        <v>119</v>
      </c>
      <c r="C155" s="20">
        <v>141828.04</v>
      </c>
      <c r="D155" s="20">
        <v>0</v>
      </c>
      <c r="E155" s="20">
        <v>0</v>
      </c>
      <c r="F155" s="20">
        <v>0</v>
      </c>
      <c r="G155" s="20">
        <v>141828.04</v>
      </c>
    </row>
    <row r="156" spans="1:7" s="82" customFormat="1" ht="15" hidden="1" customHeight="1">
      <c r="A156" s="19">
        <v>133229011000001</v>
      </c>
      <c r="B156" s="19" t="s">
        <v>126</v>
      </c>
      <c r="C156" s="20">
        <v>141828.04</v>
      </c>
      <c r="D156" s="20">
        <v>0</v>
      </c>
      <c r="E156" s="20">
        <v>0</v>
      </c>
      <c r="F156" s="20">
        <v>0</v>
      </c>
      <c r="G156" s="20">
        <v>141828.04</v>
      </c>
    </row>
    <row r="157" spans="1:7" s="82" customFormat="1" ht="15" hidden="1" customHeight="1">
      <c r="A157" s="19">
        <v>133229012</v>
      </c>
      <c r="B157" s="19" t="s">
        <v>122</v>
      </c>
      <c r="C157" s="20">
        <v>94855.5</v>
      </c>
      <c r="D157" s="20">
        <v>0</v>
      </c>
      <c r="E157" s="20">
        <v>0</v>
      </c>
      <c r="F157" s="20">
        <v>0</v>
      </c>
      <c r="G157" s="20">
        <v>94855.5</v>
      </c>
    </row>
    <row r="158" spans="1:7" s="82" customFormat="1" ht="15" hidden="1" customHeight="1">
      <c r="A158" s="19">
        <v>133229012000001</v>
      </c>
      <c r="B158" s="19" t="s">
        <v>123</v>
      </c>
      <c r="C158" s="20">
        <v>94855.5</v>
      </c>
      <c r="D158" s="20">
        <v>0</v>
      </c>
      <c r="E158" s="20">
        <v>0</v>
      </c>
      <c r="F158" s="20">
        <v>0</v>
      </c>
      <c r="G158" s="20">
        <v>94855.5</v>
      </c>
    </row>
    <row r="159" spans="1:7" s="82" customFormat="1" ht="15" hidden="1" customHeight="1">
      <c r="A159" s="19">
        <v>133229013</v>
      </c>
      <c r="B159" s="19" t="s">
        <v>127</v>
      </c>
      <c r="C159" s="20">
        <v>612029.47</v>
      </c>
      <c r="D159" s="20">
        <v>0</v>
      </c>
      <c r="E159" s="20">
        <v>0</v>
      </c>
      <c r="F159" s="20">
        <v>0</v>
      </c>
      <c r="G159" s="20">
        <v>612029.47</v>
      </c>
    </row>
    <row r="160" spans="1:7" s="82" customFormat="1" ht="15" hidden="1" customHeight="1">
      <c r="A160" s="19">
        <v>133229013000001</v>
      </c>
      <c r="B160" s="19" t="s">
        <v>127</v>
      </c>
      <c r="C160" s="20">
        <v>612029.47</v>
      </c>
      <c r="D160" s="20">
        <v>0</v>
      </c>
      <c r="E160" s="20">
        <v>0</v>
      </c>
      <c r="F160" s="20">
        <v>0</v>
      </c>
      <c r="G160" s="20">
        <v>612029.47</v>
      </c>
    </row>
    <row r="161" spans="1:7" s="82" customFormat="1" ht="15" hidden="1" customHeight="1">
      <c r="A161" s="19">
        <v>133229014</v>
      </c>
      <c r="B161" s="19" t="s">
        <v>128</v>
      </c>
      <c r="C161" s="20">
        <v>267371.05</v>
      </c>
      <c r="D161" s="20">
        <v>0</v>
      </c>
      <c r="E161" s="20">
        <v>0</v>
      </c>
      <c r="F161" s="20">
        <v>0</v>
      </c>
      <c r="G161" s="20">
        <v>267371.05</v>
      </c>
    </row>
    <row r="162" spans="1:7" s="82" customFormat="1" ht="15" hidden="1" customHeight="1">
      <c r="A162" s="19">
        <v>133229014000001</v>
      </c>
      <c r="B162" s="19" t="s">
        <v>129</v>
      </c>
      <c r="C162" s="20">
        <v>267371.05</v>
      </c>
      <c r="D162" s="20">
        <v>0</v>
      </c>
      <c r="E162" s="20">
        <v>0</v>
      </c>
      <c r="F162" s="20">
        <v>0</v>
      </c>
      <c r="G162" s="20">
        <v>267371.05</v>
      </c>
    </row>
    <row r="163" spans="1:7" s="82" customFormat="1" ht="15" hidden="1" customHeight="1">
      <c r="A163" s="19">
        <v>13322903</v>
      </c>
      <c r="B163" s="19" t="s">
        <v>124</v>
      </c>
      <c r="C163" s="20">
        <v>-1113344.51</v>
      </c>
      <c r="D163" s="20">
        <v>0</v>
      </c>
      <c r="E163" s="20">
        <v>96.75</v>
      </c>
      <c r="F163" s="20">
        <v>-96.75</v>
      </c>
      <c r="G163" s="20">
        <v>-1113441.26</v>
      </c>
    </row>
    <row r="164" spans="1:7" s="82" customFormat="1" ht="15" hidden="1" customHeight="1">
      <c r="A164" s="19">
        <v>133229031</v>
      </c>
      <c r="B164" s="19" t="s">
        <v>119</v>
      </c>
      <c r="C164" s="20">
        <v>-140398.42000000001</v>
      </c>
      <c r="D164" s="20">
        <v>0</v>
      </c>
      <c r="E164" s="20">
        <v>75.430000000000007</v>
      </c>
      <c r="F164" s="20">
        <v>-75.430000000000007</v>
      </c>
      <c r="G164" s="20">
        <v>-140473.85</v>
      </c>
    </row>
    <row r="165" spans="1:7" s="82" customFormat="1" ht="15" hidden="1" customHeight="1">
      <c r="A165" s="19">
        <v>133229031000001</v>
      </c>
      <c r="B165" s="19" t="s">
        <v>124</v>
      </c>
      <c r="C165" s="20">
        <v>-140398.42000000001</v>
      </c>
      <c r="D165" s="20">
        <v>0</v>
      </c>
      <c r="E165" s="20">
        <v>75.430000000000007</v>
      </c>
      <c r="F165" s="20">
        <v>-75.430000000000007</v>
      </c>
      <c r="G165" s="20">
        <v>-140473.85</v>
      </c>
    </row>
    <row r="166" spans="1:7" s="82" customFormat="1" ht="15" hidden="1" customHeight="1">
      <c r="A166" s="19">
        <v>133229032</v>
      </c>
      <c r="B166" s="19" t="s">
        <v>122</v>
      </c>
      <c r="C166" s="20">
        <v>-94578.57</v>
      </c>
      <c r="D166" s="20">
        <v>0</v>
      </c>
      <c r="E166" s="20">
        <v>21.32</v>
      </c>
      <c r="F166" s="20">
        <v>-21.32</v>
      </c>
      <c r="G166" s="20">
        <v>-94599.89</v>
      </c>
    </row>
    <row r="167" spans="1:7" s="82" customFormat="1" ht="15" hidden="1" customHeight="1">
      <c r="A167" s="19">
        <v>133229032000001</v>
      </c>
      <c r="B167" s="19" t="s">
        <v>124</v>
      </c>
      <c r="C167" s="20">
        <v>-94578.57</v>
      </c>
      <c r="D167" s="20">
        <v>0</v>
      </c>
      <c r="E167" s="20">
        <v>21.32</v>
      </c>
      <c r="F167" s="20">
        <v>-21.32</v>
      </c>
      <c r="G167" s="20">
        <v>-94599.89</v>
      </c>
    </row>
    <row r="168" spans="1:7" s="82" customFormat="1" ht="15" hidden="1" customHeight="1">
      <c r="A168" s="19">
        <v>133229033</v>
      </c>
      <c r="B168" s="19" t="s">
        <v>127</v>
      </c>
      <c r="C168" s="20">
        <v>-610996.47</v>
      </c>
      <c r="D168" s="20">
        <v>0</v>
      </c>
      <c r="E168" s="20">
        <v>0</v>
      </c>
      <c r="F168" s="20">
        <v>0</v>
      </c>
      <c r="G168" s="20">
        <v>-610996.47</v>
      </c>
    </row>
    <row r="169" spans="1:7" s="82" customFormat="1" ht="15" hidden="1" customHeight="1">
      <c r="A169" s="19">
        <v>133229033000001</v>
      </c>
      <c r="B169" s="19" t="s">
        <v>124</v>
      </c>
      <c r="C169" s="20">
        <v>-610996.47</v>
      </c>
      <c r="D169" s="20">
        <v>0</v>
      </c>
      <c r="E169" s="20">
        <v>0</v>
      </c>
      <c r="F169" s="20">
        <v>0</v>
      </c>
      <c r="G169" s="20">
        <v>-610996.47</v>
      </c>
    </row>
    <row r="170" spans="1:7" s="82" customFormat="1" ht="15" hidden="1" customHeight="1">
      <c r="A170" s="19">
        <v>133229034</v>
      </c>
      <c r="B170" s="19" t="s">
        <v>128</v>
      </c>
      <c r="C170" s="20">
        <v>-267371.05</v>
      </c>
      <c r="D170" s="20">
        <v>0</v>
      </c>
      <c r="E170" s="20">
        <v>0</v>
      </c>
      <c r="F170" s="20">
        <v>0</v>
      </c>
      <c r="G170" s="20">
        <v>-267371.05</v>
      </c>
    </row>
    <row r="171" spans="1:7" s="82" customFormat="1" ht="15" hidden="1" customHeight="1">
      <c r="A171" s="19">
        <v>133229034000001</v>
      </c>
      <c r="B171" s="19" t="s">
        <v>124</v>
      </c>
      <c r="C171" s="20">
        <v>-267371.05</v>
      </c>
      <c r="D171" s="20">
        <v>0</v>
      </c>
      <c r="E171" s="20">
        <v>0</v>
      </c>
      <c r="F171" s="20">
        <v>0</v>
      </c>
      <c r="G171" s="20">
        <v>-267371.05</v>
      </c>
    </row>
    <row r="172" spans="1:7" s="82" customFormat="1" ht="15" hidden="1" customHeight="1">
      <c r="A172" s="19">
        <v>134</v>
      </c>
      <c r="B172" s="19" t="s">
        <v>130</v>
      </c>
      <c r="C172" s="20">
        <v>362443.13</v>
      </c>
      <c r="D172" s="20">
        <v>0</v>
      </c>
      <c r="E172" s="20">
        <v>32324.13</v>
      </c>
      <c r="F172" s="20">
        <v>-32324.13</v>
      </c>
      <c r="G172" s="20">
        <v>330119</v>
      </c>
    </row>
    <row r="173" spans="1:7" s="82" customFormat="1" ht="15" hidden="1" customHeight="1">
      <c r="A173" s="19">
        <v>1341</v>
      </c>
      <c r="B173" s="19" t="s">
        <v>131</v>
      </c>
      <c r="C173" s="20">
        <v>362443.13</v>
      </c>
      <c r="D173" s="20">
        <v>0</v>
      </c>
      <c r="E173" s="20">
        <v>32324.13</v>
      </c>
      <c r="F173" s="20">
        <v>-32324.13</v>
      </c>
      <c r="G173" s="20">
        <v>330119</v>
      </c>
    </row>
    <row r="174" spans="1:7" s="82" customFormat="1" ht="15" hidden="1" customHeight="1">
      <c r="A174" s="19">
        <v>13412</v>
      </c>
      <c r="B174" s="19" t="s">
        <v>132</v>
      </c>
      <c r="C174" s="20">
        <v>362443.13</v>
      </c>
      <c r="D174" s="20">
        <v>0</v>
      </c>
      <c r="E174" s="20">
        <v>32324.13</v>
      </c>
      <c r="F174" s="20">
        <v>-32324.13</v>
      </c>
      <c r="G174" s="20">
        <v>330119</v>
      </c>
    </row>
    <row r="175" spans="1:7" s="82" customFormat="1" ht="15" hidden="1" customHeight="1">
      <c r="A175" s="19">
        <v>134129</v>
      </c>
      <c r="B175" s="19" t="s">
        <v>132</v>
      </c>
      <c r="C175" s="20">
        <v>362443.13</v>
      </c>
      <c r="D175" s="20">
        <v>0</v>
      </c>
      <c r="E175" s="20">
        <v>32324.13</v>
      </c>
      <c r="F175" s="20">
        <v>-32324.13</v>
      </c>
      <c r="G175" s="20">
        <v>330119</v>
      </c>
    </row>
    <row r="176" spans="1:7" s="82" customFormat="1" ht="15" hidden="1" customHeight="1">
      <c r="A176" s="19">
        <v>13412901</v>
      </c>
      <c r="B176" s="19" t="s">
        <v>121</v>
      </c>
      <c r="C176" s="20">
        <v>2097447.4700000002</v>
      </c>
      <c r="D176" s="20">
        <v>0</v>
      </c>
      <c r="E176" s="20">
        <v>0</v>
      </c>
      <c r="F176" s="20">
        <v>0</v>
      </c>
      <c r="G176" s="20">
        <v>2097447.4700000002</v>
      </c>
    </row>
    <row r="177" spans="1:7" s="82" customFormat="1" ht="15" hidden="1" customHeight="1">
      <c r="A177" s="19">
        <v>134129011</v>
      </c>
      <c r="B177" s="19" t="s">
        <v>133</v>
      </c>
      <c r="C177" s="20">
        <v>2097447.4700000002</v>
      </c>
      <c r="D177" s="20">
        <v>0</v>
      </c>
      <c r="E177" s="20">
        <v>0</v>
      </c>
      <c r="F177" s="20">
        <v>0</v>
      </c>
      <c r="G177" s="20">
        <v>2097447.4700000002</v>
      </c>
    </row>
    <row r="178" spans="1:7" s="82" customFormat="1" ht="15" hidden="1" customHeight="1">
      <c r="A178" s="19">
        <v>134129011000001</v>
      </c>
      <c r="B178" s="19" t="s">
        <v>133</v>
      </c>
      <c r="C178" s="20">
        <v>963012.63</v>
      </c>
      <c r="D178" s="20">
        <v>0</v>
      </c>
      <c r="E178" s="20">
        <v>0</v>
      </c>
      <c r="F178" s="20">
        <v>0</v>
      </c>
      <c r="G178" s="20">
        <v>963012.63</v>
      </c>
    </row>
    <row r="179" spans="1:7" s="82" customFormat="1" ht="15" hidden="1" customHeight="1">
      <c r="A179" s="19">
        <v>134129011000002</v>
      </c>
      <c r="B179" s="19" t="s">
        <v>134</v>
      </c>
      <c r="C179" s="20">
        <v>1134434.8400000001</v>
      </c>
      <c r="D179" s="20">
        <v>0</v>
      </c>
      <c r="E179" s="20">
        <v>0</v>
      </c>
      <c r="F179" s="20">
        <v>0</v>
      </c>
      <c r="G179" s="20">
        <v>1134434.8400000001</v>
      </c>
    </row>
    <row r="180" spans="1:7" s="82" customFormat="1" ht="15" hidden="1" customHeight="1">
      <c r="A180" s="19">
        <v>13412903</v>
      </c>
      <c r="B180" s="19" t="s">
        <v>135</v>
      </c>
      <c r="C180" s="20">
        <v>-1735004.34</v>
      </c>
      <c r="D180" s="20">
        <v>0</v>
      </c>
      <c r="E180" s="20">
        <v>32324.13</v>
      </c>
      <c r="F180" s="20">
        <v>-32324.13</v>
      </c>
      <c r="G180" s="20">
        <v>-1767328.47</v>
      </c>
    </row>
    <row r="181" spans="1:7" s="82" customFormat="1" ht="15" hidden="1" customHeight="1">
      <c r="A181" s="19">
        <v>134129031</v>
      </c>
      <c r="B181" s="19" t="s">
        <v>136</v>
      </c>
      <c r="C181" s="20">
        <v>-1735004.34</v>
      </c>
      <c r="D181" s="20">
        <v>0</v>
      </c>
      <c r="E181" s="20">
        <v>32324.13</v>
      </c>
      <c r="F181" s="20">
        <v>-32324.13</v>
      </c>
      <c r="G181" s="20">
        <v>-1767328.47</v>
      </c>
    </row>
    <row r="182" spans="1:7" s="82" customFormat="1" ht="15" hidden="1" customHeight="1">
      <c r="A182" s="19">
        <v>134129031000001</v>
      </c>
      <c r="B182" s="19" t="s">
        <v>136</v>
      </c>
      <c r="C182" s="20">
        <v>-815678.01</v>
      </c>
      <c r="D182" s="20">
        <v>0</v>
      </c>
      <c r="E182" s="20">
        <v>13416.88</v>
      </c>
      <c r="F182" s="20">
        <v>-13416.88</v>
      </c>
      <c r="G182" s="20">
        <v>-829094.89</v>
      </c>
    </row>
    <row r="183" spans="1:7" s="82" customFormat="1" ht="15" hidden="1" customHeight="1">
      <c r="A183" s="19">
        <v>134129031000002</v>
      </c>
      <c r="B183" s="19" t="s">
        <v>137</v>
      </c>
      <c r="C183" s="20">
        <v>-919326.33</v>
      </c>
      <c r="D183" s="20">
        <v>0</v>
      </c>
      <c r="E183" s="20">
        <v>18907.25</v>
      </c>
      <c r="F183" s="20">
        <v>-18907.25</v>
      </c>
      <c r="G183" s="20">
        <v>-938233.58</v>
      </c>
    </row>
    <row r="184" spans="1:7" s="82" customFormat="1" ht="15" hidden="1" customHeight="1">
      <c r="A184" s="19">
        <v>2</v>
      </c>
      <c r="B184" s="19" t="s">
        <v>138</v>
      </c>
      <c r="C184" s="20">
        <v>-107452239.03</v>
      </c>
      <c r="D184" s="20">
        <v>127172998.15000001</v>
      </c>
      <c r="E184" s="20">
        <v>123845400.41</v>
      </c>
      <c r="F184" s="20">
        <v>3327597.74</v>
      </c>
      <c r="G184" s="20">
        <v>-104124641.29000001</v>
      </c>
    </row>
    <row r="185" spans="1:7" s="82" customFormat="1" ht="15" hidden="1" customHeight="1">
      <c r="A185" s="19">
        <v>21</v>
      </c>
      <c r="B185" s="19" t="s">
        <v>139</v>
      </c>
      <c r="C185" s="20">
        <v>-37148210.270000003</v>
      </c>
      <c r="D185" s="20">
        <v>72581356.319999993</v>
      </c>
      <c r="E185" s="20">
        <v>71920818.040000007</v>
      </c>
      <c r="F185" s="20">
        <v>660538.28</v>
      </c>
      <c r="G185" s="20">
        <v>-36487671.990000002</v>
      </c>
    </row>
    <row r="186" spans="1:7" s="82" customFormat="1" ht="15" hidden="1" customHeight="1">
      <c r="A186" s="19">
        <v>211</v>
      </c>
      <c r="B186" s="19" t="s">
        <v>140</v>
      </c>
      <c r="C186" s="20">
        <v>-13845653.68</v>
      </c>
      <c r="D186" s="20">
        <v>17189938.300000001</v>
      </c>
      <c r="E186" s="20">
        <v>17401059.050000001</v>
      </c>
      <c r="F186" s="20">
        <v>-211120.75</v>
      </c>
      <c r="G186" s="20">
        <v>-14056774.43</v>
      </c>
    </row>
    <row r="187" spans="1:7" s="82" customFormat="1" ht="15" hidden="1" customHeight="1">
      <c r="A187" s="19">
        <v>2111</v>
      </c>
      <c r="B187" s="19" t="s">
        <v>141</v>
      </c>
      <c r="C187" s="20">
        <v>-13845653.68</v>
      </c>
      <c r="D187" s="20">
        <v>17189938.300000001</v>
      </c>
      <c r="E187" s="20">
        <v>17401059.050000001</v>
      </c>
      <c r="F187" s="20">
        <v>-211120.75</v>
      </c>
      <c r="G187" s="20">
        <v>-14056774.43</v>
      </c>
    </row>
    <row r="188" spans="1:7" s="82" customFormat="1" ht="15" hidden="1" customHeight="1">
      <c r="A188" s="19">
        <v>21112</v>
      </c>
      <c r="B188" s="19" t="s">
        <v>142</v>
      </c>
      <c r="C188" s="20">
        <v>-13845653.68</v>
      </c>
      <c r="D188" s="20">
        <v>17189938.300000001</v>
      </c>
      <c r="E188" s="20">
        <v>17401059.050000001</v>
      </c>
      <c r="F188" s="20">
        <v>-211120.75</v>
      </c>
      <c r="G188" s="20">
        <v>-14056774.43</v>
      </c>
    </row>
    <row r="189" spans="1:7" s="82" customFormat="1" ht="15" hidden="1" customHeight="1">
      <c r="A189" s="19">
        <v>211129</v>
      </c>
      <c r="B189" s="19" t="s">
        <v>142</v>
      </c>
      <c r="C189" s="20">
        <v>-13845653.68</v>
      </c>
      <c r="D189" s="20">
        <v>17189938.300000001</v>
      </c>
      <c r="E189" s="20">
        <v>17401059.050000001</v>
      </c>
      <c r="F189" s="20">
        <v>-211120.75</v>
      </c>
      <c r="G189" s="20">
        <v>-14056774.43</v>
      </c>
    </row>
    <row r="190" spans="1:7" s="82" customFormat="1" ht="15" hidden="1" customHeight="1">
      <c r="A190" s="19">
        <v>21112901</v>
      </c>
      <c r="B190" s="19" t="s">
        <v>143</v>
      </c>
      <c r="C190" s="20">
        <v>-520141.57</v>
      </c>
      <c r="D190" s="20">
        <v>520141.57</v>
      </c>
      <c r="E190" s="20">
        <v>544976.75</v>
      </c>
      <c r="F190" s="20">
        <v>-24835.18</v>
      </c>
      <c r="G190" s="20">
        <v>-544976.75</v>
      </c>
    </row>
    <row r="191" spans="1:7" s="82" customFormat="1" ht="15" hidden="1" customHeight="1">
      <c r="A191" s="19">
        <v>211129011</v>
      </c>
      <c r="B191" s="19" t="s">
        <v>144</v>
      </c>
      <c r="C191" s="20">
        <v>-520141.57</v>
      </c>
      <c r="D191" s="20">
        <v>520141.57</v>
      </c>
      <c r="E191" s="20">
        <v>544976.75</v>
      </c>
      <c r="F191" s="20">
        <v>-24835.18</v>
      </c>
      <c r="G191" s="20">
        <v>-544976.75</v>
      </c>
    </row>
    <row r="192" spans="1:7" s="82" customFormat="1" ht="15" hidden="1" customHeight="1">
      <c r="A192" s="19">
        <v>211129011000001</v>
      </c>
      <c r="B192" s="19" t="s">
        <v>145</v>
      </c>
      <c r="C192" s="20">
        <v>-520141.57</v>
      </c>
      <c r="D192" s="20">
        <v>520141.57</v>
      </c>
      <c r="E192" s="20">
        <v>544976.75</v>
      </c>
      <c r="F192" s="20">
        <v>-24835.18</v>
      </c>
      <c r="G192" s="20">
        <v>-544976.75</v>
      </c>
    </row>
    <row r="193" spans="1:7" s="82" customFormat="1" ht="15" hidden="1" customHeight="1">
      <c r="A193" s="19">
        <v>21112903</v>
      </c>
      <c r="B193" s="19" t="s">
        <v>146</v>
      </c>
      <c r="C193" s="20">
        <v>-5337037.79</v>
      </c>
      <c r="D193" s="20">
        <v>8681322.4100000001</v>
      </c>
      <c r="E193" s="20">
        <v>8646521.4000000004</v>
      </c>
      <c r="F193" s="20">
        <v>34801.01</v>
      </c>
      <c r="G193" s="20">
        <v>-5302236.78</v>
      </c>
    </row>
    <row r="194" spans="1:7" s="82" customFormat="1" ht="15" hidden="1" customHeight="1">
      <c r="A194" s="19">
        <v>211129031</v>
      </c>
      <c r="B194" s="19" t="s">
        <v>147</v>
      </c>
      <c r="C194" s="20">
        <v>-5337037.79</v>
      </c>
      <c r="D194" s="20">
        <v>8681322.4100000001</v>
      </c>
      <c r="E194" s="20">
        <v>8646521.4000000004</v>
      </c>
      <c r="F194" s="20">
        <v>34801.01</v>
      </c>
      <c r="G194" s="20">
        <v>-5302236.78</v>
      </c>
    </row>
    <row r="195" spans="1:7" s="82" customFormat="1" ht="15" hidden="1" customHeight="1">
      <c r="A195" s="19">
        <v>211129031000001</v>
      </c>
      <c r="B195" s="19" t="s">
        <v>147</v>
      </c>
      <c r="C195" s="20">
        <v>-5337037.79</v>
      </c>
      <c r="D195" s="20">
        <v>8681322.4100000001</v>
      </c>
      <c r="E195" s="20">
        <v>8646521.4000000004</v>
      </c>
      <c r="F195" s="20">
        <v>34801.01</v>
      </c>
      <c r="G195" s="20">
        <v>-5302236.78</v>
      </c>
    </row>
    <row r="196" spans="1:7" s="82" customFormat="1" ht="15" hidden="1" customHeight="1">
      <c r="A196" s="19">
        <v>21112904</v>
      </c>
      <c r="B196" s="19" t="s">
        <v>148</v>
      </c>
      <c r="C196" s="20">
        <v>-7988474.3200000003</v>
      </c>
      <c r="D196" s="20">
        <v>7988474.3200000003</v>
      </c>
      <c r="E196" s="20">
        <v>8209560.9000000004</v>
      </c>
      <c r="F196" s="20">
        <v>-221086.58</v>
      </c>
      <c r="G196" s="20">
        <v>-8209560.9000000004</v>
      </c>
    </row>
    <row r="197" spans="1:7" s="82" customFormat="1" ht="15" hidden="1" customHeight="1">
      <c r="A197" s="19">
        <v>211129041</v>
      </c>
      <c r="B197" s="19" t="s">
        <v>148</v>
      </c>
      <c r="C197" s="20">
        <v>-7988474.3200000003</v>
      </c>
      <c r="D197" s="20">
        <v>7988474.3200000003</v>
      </c>
      <c r="E197" s="20">
        <v>8209560.9000000004</v>
      </c>
      <c r="F197" s="20">
        <v>-221086.58</v>
      </c>
      <c r="G197" s="20">
        <v>-8209560.9000000004</v>
      </c>
    </row>
    <row r="198" spans="1:7" s="82" customFormat="1" ht="15" hidden="1" customHeight="1">
      <c r="A198" s="19">
        <v>211129041000001</v>
      </c>
      <c r="B198" s="19" t="s">
        <v>148</v>
      </c>
      <c r="C198" s="20">
        <v>-7988474.3200000003</v>
      </c>
      <c r="D198" s="20">
        <v>7988474.3200000003</v>
      </c>
      <c r="E198" s="20">
        <v>8209560.9000000004</v>
      </c>
      <c r="F198" s="20">
        <v>-221086.58</v>
      </c>
      <c r="G198" s="20">
        <v>-8209560.9000000004</v>
      </c>
    </row>
    <row r="199" spans="1:7" s="82" customFormat="1" ht="15" hidden="1" customHeight="1">
      <c r="A199" s="19">
        <v>213</v>
      </c>
      <c r="B199" s="19" t="s">
        <v>149</v>
      </c>
      <c r="C199" s="20">
        <v>-1810134.12</v>
      </c>
      <c r="D199" s="20">
        <v>5229351.63</v>
      </c>
      <c r="E199" s="20">
        <v>5258320.54</v>
      </c>
      <c r="F199" s="20">
        <v>-28968.91</v>
      </c>
      <c r="G199" s="20">
        <v>-1839103.03</v>
      </c>
    </row>
    <row r="200" spans="1:7" s="82" customFormat="1" ht="15" hidden="1" customHeight="1">
      <c r="A200" s="19">
        <v>2134</v>
      </c>
      <c r="B200" s="19" t="s">
        <v>150</v>
      </c>
      <c r="C200" s="20">
        <v>-1810134.12</v>
      </c>
      <c r="D200" s="20">
        <v>5229351.63</v>
      </c>
      <c r="E200" s="20">
        <v>5258320.54</v>
      </c>
      <c r="F200" s="20">
        <v>-28968.91</v>
      </c>
      <c r="G200" s="20">
        <v>-1839103.03</v>
      </c>
    </row>
    <row r="201" spans="1:7" s="82" customFormat="1" ht="15" hidden="1" customHeight="1">
      <c r="A201" s="19">
        <v>21342</v>
      </c>
      <c r="B201" s="19" t="s">
        <v>151</v>
      </c>
      <c r="C201" s="20">
        <v>-1810134.12</v>
      </c>
      <c r="D201" s="20">
        <v>5229351.63</v>
      </c>
      <c r="E201" s="20">
        <v>5258320.54</v>
      </c>
      <c r="F201" s="20">
        <v>-28968.91</v>
      </c>
      <c r="G201" s="20">
        <v>-1839103.03</v>
      </c>
    </row>
    <row r="202" spans="1:7" s="82" customFormat="1" ht="15" hidden="1" customHeight="1">
      <c r="A202" s="19">
        <v>213429</v>
      </c>
      <c r="B202" s="19" t="s">
        <v>151</v>
      </c>
      <c r="C202" s="20">
        <v>-1810134.12</v>
      </c>
      <c r="D202" s="20">
        <v>5229351.63</v>
      </c>
      <c r="E202" s="20">
        <v>5258320.54</v>
      </c>
      <c r="F202" s="20">
        <v>-28968.91</v>
      </c>
      <c r="G202" s="20">
        <v>-1839103.03</v>
      </c>
    </row>
    <row r="203" spans="1:7" s="82" customFormat="1" ht="15" hidden="1" customHeight="1">
      <c r="A203" s="19">
        <v>21342901</v>
      </c>
      <c r="B203" s="19" t="s">
        <v>152</v>
      </c>
      <c r="C203" s="20">
        <v>-1810134.12</v>
      </c>
      <c r="D203" s="20">
        <v>5229351.63</v>
      </c>
      <c r="E203" s="20">
        <v>5258320.54</v>
      </c>
      <c r="F203" s="20">
        <v>-28968.91</v>
      </c>
      <c r="G203" s="20">
        <v>-1839103.03</v>
      </c>
    </row>
    <row r="204" spans="1:7" s="82" customFormat="1" ht="15" hidden="1" customHeight="1">
      <c r="A204" s="19">
        <v>213429012</v>
      </c>
      <c r="B204" s="19" t="s">
        <v>153</v>
      </c>
      <c r="C204" s="20">
        <v>-1810134.12</v>
      </c>
      <c r="D204" s="20">
        <v>5229351.63</v>
      </c>
      <c r="E204" s="20">
        <v>5258320.54</v>
      </c>
      <c r="F204" s="20">
        <v>-28968.91</v>
      </c>
      <c r="G204" s="20">
        <v>-1839103.03</v>
      </c>
    </row>
    <row r="205" spans="1:7" s="82" customFormat="1" ht="15" hidden="1" customHeight="1">
      <c r="A205" s="19">
        <v>213429012000001</v>
      </c>
      <c r="B205" s="19" t="s">
        <v>154</v>
      </c>
      <c r="C205" s="20">
        <v>-1810134.12</v>
      </c>
      <c r="D205" s="20">
        <v>5229351.63</v>
      </c>
      <c r="E205" s="20">
        <v>5258320.54</v>
      </c>
      <c r="F205" s="20">
        <v>-28968.91</v>
      </c>
      <c r="G205" s="20">
        <v>-1839103.03</v>
      </c>
    </row>
    <row r="206" spans="1:7" s="82" customFormat="1" ht="15" hidden="1" customHeight="1">
      <c r="A206" s="19">
        <v>216</v>
      </c>
      <c r="B206" s="19" t="s">
        <v>155</v>
      </c>
      <c r="C206" s="20">
        <v>-2207714.7400000002</v>
      </c>
      <c r="D206" s="20">
        <v>3083635.46</v>
      </c>
      <c r="E206" s="20">
        <v>3135701.89</v>
      </c>
      <c r="F206" s="20">
        <v>-52066.43</v>
      </c>
      <c r="G206" s="20">
        <v>-2259781.17</v>
      </c>
    </row>
    <row r="207" spans="1:7" s="82" customFormat="1" ht="15" hidden="1" customHeight="1">
      <c r="A207" s="19">
        <v>2161</v>
      </c>
      <c r="B207" s="19" t="s">
        <v>156</v>
      </c>
      <c r="C207" s="20">
        <v>-1782638.87</v>
      </c>
      <c r="D207" s="20">
        <v>2641318.25</v>
      </c>
      <c r="E207" s="20">
        <v>1905903.29</v>
      </c>
      <c r="F207" s="20">
        <v>735414.96</v>
      </c>
      <c r="G207" s="20">
        <v>-1047223.91</v>
      </c>
    </row>
    <row r="208" spans="1:7" s="82" customFormat="1" ht="15" hidden="1" customHeight="1">
      <c r="A208" s="19">
        <v>21611</v>
      </c>
      <c r="B208" s="19" t="s">
        <v>157</v>
      </c>
      <c r="C208" s="20">
        <v>-1782638.87</v>
      </c>
      <c r="D208" s="20">
        <v>2641318.25</v>
      </c>
      <c r="E208" s="20">
        <v>1905903.29</v>
      </c>
      <c r="F208" s="20">
        <v>735414.96</v>
      </c>
      <c r="G208" s="20">
        <v>-1047223.91</v>
      </c>
    </row>
    <row r="209" spans="1:7" s="82" customFormat="1" ht="15" hidden="1" customHeight="1">
      <c r="A209" s="19">
        <v>216119</v>
      </c>
      <c r="B209" s="19" t="s">
        <v>157</v>
      </c>
      <c r="C209" s="20">
        <v>-1782638.87</v>
      </c>
      <c r="D209" s="20">
        <v>2641318.25</v>
      </c>
      <c r="E209" s="20">
        <v>1905903.29</v>
      </c>
      <c r="F209" s="20">
        <v>735414.96</v>
      </c>
      <c r="G209" s="20">
        <v>-1047223.91</v>
      </c>
    </row>
    <row r="210" spans="1:7" s="82" customFormat="1" ht="15" hidden="1" customHeight="1">
      <c r="A210" s="19">
        <v>21611901</v>
      </c>
      <c r="B210" s="19" t="s">
        <v>158</v>
      </c>
      <c r="C210" s="20">
        <v>-385873.29</v>
      </c>
      <c r="D210" s="20">
        <v>385873.29</v>
      </c>
      <c r="E210" s="20">
        <v>0</v>
      </c>
      <c r="F210" s="20">
        <v>385873.29</v>
      </c>
      <c r="G210" s="20">
        <v>0</v>
      </c>
    </row>
    <row r="211" spans="1:7" s="82" customFormat="1" ht="15" hidden="1" customHeight="1">
      <c r="A211" s="19">
        <v>216119011</v>
      </c>
      <c r="B211" s="19" t="s">
        <v>158</v>
      </c>
      <c r="C211" s="20">
        <v>-385873.29</v>
      </c>
      <c r="D211" s="20">
        <v>385873.29</v>
      </c>
      <c r="E211" s="20">
        <v>0</v>
      </c>
      <c r="F211" s="20">
        <v>385873.29</v>
      </c>
      <c r="G211" s="20">
        <v>0</v>
      </c>
    </row>
    <row r="212" spans="1:7" s="82" customFormat="1" ht="15" hidden="1" customHeight="1">
      <c r="A212" s="19">
        <v>216119011000001</v>
      </c>
      <c r="B212" s="19" t="s">
        <v>158</v>
      </c>
      <c r="C212" s="20">
        <v>-385873.29</v>
      </c>
      <c r="D212" s="20">
        <v>385873.29</v>
      </c>
      <c r="E212" s="20">
        <v>0</v>
      </c>
      <c r="F212" s="20">
        <v>385873.29</v>
      </c>
      <c r="G212" s="20">
        <v>0</v>
      </c>
    </row>
    <row r="213" spans="1:7" s="82" customFormat="1" ht="15" hidden="1" customHeight="1">
      <c r="A213" s="19">
        <v>21611902</v>
      </c>
      <c r="B213" s="19" t="s">
        <v>159</v>
      </c>
      <c r="C213" s="20">
        <v>-146018.84</v>
      </c>
      <c r="D213" s="20">
        <v>146018.84</v>
      </c>
      <c r="E213" s="20">
        <v>0</v>
      </c>
      <c r="F213" s="20">
        <v>146018.84</v>
      </c>
      <c r="G213" s="20">
        <v>0</v>
      </c>
    </row>
    <row r="214" spans="1:7" s="82" customFormat="1" ht="15" hidden="1" customHeight="1">
      <c r="A214" s="19">
        <v>216119021</v>
      </c>
      <c r="B214" s="19" t="s">
        <v>159</v>
      </c>
      <c r="C214" s="20">
        <v>-146018.84</v>
      </c>
      <c r="D214" s="20">
        <v>146018.84</v>
      </c>
      <c r="E214" s="20">
        <v>0</v>
      </c>
      <c r="F214" s="20">
        <v>146018.84</v>
      </c>
      <c r="G214" s="20">
        <v>0</v>
      </c>
    </row>
    <row r="215" spans="1:7" s="82" customFormat="1" ht="15" hidden="1" customHeight="1">
      <c r="A215" s="19">
        <v>216119021000001</v>
      </c>
      <c r="B215" s="19" t="s">
        <v>159</v>
      </c>
      <c r="C215" s="20">
        <v>-146018.84</v>
      </c>
      <c r="D215" s="20">
        <v>146018.84</v>
      </c>
      <c r="E215" s="20">
        <v>0</v>
      </c>
      <c r="F215" s="20">
        <v>146018.84</v>
      </c>
      <c r="G215" s="20">
        <v>0</v>
      </c>
    </row>
    <row r="216" spans="1:7" s="82" customFormat="1" ht="15" hidden="1" customHeight="1">
      <c r="A216" s="19">
        <v>216119031</v>
      </c>
      <c r="B216" s="19" t="s">
        <v>160</v>
      </c>
      <c r="C216" s="20">
        <v>-297413.05</v>
      </c>
      <c r="D216" s="20">
        <v>299239.21000000002</v>
      </c>
      <c r="E216" s="20">
        <v>292631.26</v>
      </c>
      <c r="F216" s="20">
        <v>6607.95</v>
      </c>
      <c r="G216" s="20">
        <v>-290805.09999999998</v>
      </c>
    </row>
    <row r="217" spans="1:7" s="82" customFormat="1" ht="15" hidden="1" customHeight="1">
      <c r="A217" s="19">
        <v>216119031000001</v>
      </c>
      <c r="B217" s="19" t="s">
        <v>160</v>
      </c>
      <c r="C217" s="20">
        <v>-297413.05</v>
      </c>
      <c r="D217" s="20">
        <v>299239.21000000002</v>
      </c>
      <c r="E217" s="20">
        <v>292631.26</v>
      </c>
      <c r="F217" s="20">
        <v>6607.95</v>
      </c>
      <c r="G217" s="20">
        <v>-290805.09999999998</v>
      </c>
    </row>
    <row r="218" spans="1:7" s="82" customFormat="1" ht="15" hidden="1" customHeight="1">
      <c r="A218" s="19">
        <v>216119033</v>
      </c>
      <c r="B218" s="19" t="s">
        <v>161</v>
      </c>
      <c r="C218" s="20">
        <v>-261829.95</v>
      </c>
      <c r="D218" s="20">
        <v>787046.03</v>
      </c>
      <c r="E218" s="20">
        <v>525216.07999999996</v>
      </c>
      <c r="F218" s="20">
        <v>261829.95</v>
      </c>
      <c r="G218" s="20">
        <v>0</v>
      </c>
    </row>
    <row r="219" spans="1:7" s="82" customFormat="1" ht="15" hidden="1" customHeight="1">
      <c r="A219" s="19">
        <v>216119033000001</v>
      </c>
      <c r="B219" s="19" t="s">
        <v>161</v>
      </c>
      <c r="C219" s="20">
        <v>-261829.95</v>
      </c>
      <c r="D219" s="20">
        <v>787046.03</v>
      </c>
      <c r="E219" s="20">
        <v>525216.07999999996</v>
      </c>
      <c r="F219" s="20">
        <v>261829.95</v>
      </c>
      <c r="G219" s="20">
        <v>0</v>
      </c>
    </row>
    <row r="220" spans="1:7" s="82" customFormat="1" ht="15" hidden="1" customHeight="1">
      <c r="A220" s="19">
        <v>216119034</v>
      </c>
      <c r="B220" s="19" t="s">
        <v>162</v>
      </c>
      <c r="C220" s="20">
        <v>-124352.58</v>
      </c>
      <c r="D220" s="20">
        <v>450238.01</v>
      </c>
      <c r="E220" s="20">
        <v>513208.58</v>
      </c>
      <c r="F220" s="20">
        <v>-62970.57</v>
      </c>
      <c r="G220" s="20">
        <v>-187323.15</v>
      </c>
    </row>
    <row r="221" spans="1:7" s="82" customFormat="1" ht="15" hidden="1" customHeight="1">
      <c r="A221" s="19">
        <v>216119034000001</v>
      </c>
      <c r="B221" s="19" t="s">
        <v>162</v>
      </c>
      <c r="C221" s="20">
        <v>-124352.58</v>
      </c>
      <c r="D221" s="20">
        <v>450238.01</v>
      </c>
      <c r="E221" s="20">
        <v>513208.58</v>
      </c>
      <c r="F221" s="20">
        <v>-62970.57</v>
      </c>
      <c r="G221" s="20">
        <v>-187323.15</v>
      </c>
    </row>
    <row r="222" spans="1:7" s="82" customFormat="1" ht="15" hidden="1" customHeight="1">
      <c r="A222" s="19">
        <v>216119035</v>
      </c>
      <c r="B222" s="19" t="s">
        <v>163</v>
      </c>
      <c r="C222" s="20">
        <v>-41649.86</v>
      </c>
      <c r="D222" s="20">
        <v>47395.17</v>
      </c>
      <c r="E222" s="20">
        <v>70984.210000000006</v>
      </c>
      <c r="F222" s="20">
        <v>-23589.040000000001</v>
      </c>
      <c r="G222" s="20">
        <v>-65238.9</v>
      </c>
    </row>
    <row r="223" spans="1:7" s="82" customFormat="1" ht="15" hidden="1" customHeight="1">
      <c r="A223" s="19">
        <v>216119035000001</v>
      </c>
      <c r="B223" s="19" t="s">
        <v>163</v>
      </c>
      <c r="C223" s="20">
        <v>-41649.86</v>
      </c>
      <c r="D223" s="20">
        <v>47395.17</v>
      </c>
      <c r="E223" s="20">
        <v>70984.210000000006</v>
      </c>
      <c r="F223" s="20">
        <v>-23589.040000000001</v>
      </c>
      <c r="G223" s="20">
        <v>-65238.9</v>
      </c>
    </row>
    <row r="224" spans="1:7" s="82" customFormat="1" ht="15" hidden="1" customHeight="1">
      <c r="A224" s="19">
        <v>216119036</v>
      </c>
      <c r="B224" s="19" t="s">
        <v>164</v>
      </c>
      <c r="C224" s="20">
        <v>-525501.30000000005</v>
      </c>
      <c r="D224" s="20">
        <v>525507.69999999995</v>
      </c>
      <c r="E224" s="20">
        <v>503863.16</v>
      </c>
      <c r="F224" s="20">
        <v>21644.54</v>
      </c>
      <c r="G224" s="20">
        <v>-503856.76</v>
      </c>
    </row>
    <row r="225" spans="1:7" s="82" customFormat="1" ht="15" hidden="1" customHeight="1">
      <c r="A225" s="19">
        <v>216119036000001</v>
      </c>
      <c r="B225" s="19" t="s">
        <v>165</v>
      </c>
      <c r="C225" s="20">
        <v>-73457.16</v>
      </c>
      <c r="D225" s="20">
        <v>73457.16</v>
      </c>
      <c r="E225" s="20">
        <v>70431.58</v>
      </c>
      <c r="F225" s="20">
        <v>3025.58</v>
      </c>
      <c r="G225" s="20">
        <v>-70431.58</v>
      </c>
    </row>
    <row r="226" spans="1:7" s="82" customFormat="1" ht="15" hidden="1" customHeight="1">
      <c r="A226" s="19">
        <v>216119036000002</v>
      </c>
      <c r="B226" s="19" t="s">
        <v>166</v>
      </c>
      <c r="C226" s="20">
        <v>-452044.14</v>
      </c>
      <c r="D226" s="20">
        <v>452050.54</v>
      </c>
      <c r="E226" s="20">
        <v>433431.58</v>
      </c>
      <c r="F226" s="20">
        <v>18618.96</v>
      </c>
      <c r="G226" s="20">
        <v>-433425.18</v>
      </c>
    </row>
    <row r="227" spans="1:7" s="82" customFormat="1" ht="15" hidden="1" customHeight="1">
      <c r="A227" s="19">
        <v>2162</v>
      </c>
      <c r="B227" s="19" t="s">
        <v>167</v>
      </c>
      <c r="C227" s="20">
        <v>-425075.87</v>
      </c>
      <c r="D227" s="20">
        <v>442317.21</v>
      </c>
      <c r="E227" s="20">
        <v>1229798.6000000001</v>
      </c>
      <c r="F227" s="20">
        <v>-787481.39</v>
      </c>
      <c r="G227" s="20">
        <v>-1212557.26</v>
      </c>
    </row>
    <row r="228" spans="1:7" s="82" customFormat="1" ht="15" hidden="1" customHeight="1">
      <c r="A228" s="19">
        <v>21621</v>
      </c>
      <c r="B228" s="19" t="s">
        <v>168</v>
      </c>
      <c r="C228" s="20">
        <v>-425075.87</v>
      </c>
      <c r="D228" s="20">
        <v>442317.21</v>
      </c>
      <c r="E228" s="20">
        <v>1229798.6000000001</v>
      </c>
      <c r="F228" s="20">
        <v>-787481.39</v>
      </c>
      <c r="G228" s="20">
        <v>-1212557.26</v>
      </c>
    </row>
    <row r="229" spans="1:7" s="82" customFormat="1" ht="15" hidden="1" customHeight="1">
      <c r="A229" s="19">
        <v>216219</v>
      </c>
      <c r="B229" s="19" t="s">
        <v>168</v>
      </c>
      <c r="C229" s="20">
        <v>-425075.87</v>
      </c>
      <c r="D229" s="20">
        <v>442317.21</v>
      </c>
      <c r="E229" s="20">
        <v>1229798.6000000001</v>
      </c>
      <c r="F229" s="20">
        <v>-787481.39</v>
      </c>
      <c r="G229" s="20">
        <v>-1212557.26</v>
      </c>
    </row>
    <row r="230" spans="1:7" s="82" customFormat="1" ht="15" hidden="1" customHeight="1">
      <c r="A230" s="19">
        <v>21621901</v>
      </c>
      <c r="B230" s="19" t="s">
        <v>169</v>
      </c>
      <c r="C230" s="20">
        <v>-425075.87</v>
      </c>
      <c r="D230" s="20">
        <v>442317.21</v>
      </c>
      <c r="E230" s="20">
        <v>1229798.6000000001</v>
      </c>
      <c r="F230" s="20">
        <v>-787481.39</v>
      </c>
      <c r="G230" s="20">
        <v>-1212557.26</v>
      </c>
    </row>
    <row r="231" spans="1:7" s="82" customFormat="1" ht="15" hidden="1" customHeight="1">
      <c r="A231" s="19">
        <v>216219011</v>
      </c>
      <c r="B231" s="19" t="s">
        <v>170</v>
      </c>
      <c r="C231" s="20">
        <v>-60950.81</v>
      </c>
      <c r="D231" s="20">
        <v>66058.95</v>
      </c>
      <c r="E231" s="20">
        <v>128180.55</v>
      </c>
      <c r="F231" s="20">
        <v>-62121.599999999999</v>
      </c>
      <c r="G231" s="20">
        <v>-123072.41</v>
      </c>
    </row>
    <row r="232" spans="1:7" s="82" customFormat="1" ht="15" hidden="1" customHeight="1">
      <c r="A232" s="19">
        <v>216219011000001</v>
      </c>
      <c r="B232" s="19" t="s">
        <v>170</v>
      </c>
      <c r="C232" s="20">
        <v>-60950.81</v>
      </c>
      <c r="D232" s="20">
        <v>66058.95</v>
      </c>
      <c r="E232" s="20">
        <v>128180.55</v>
      </c>
      <c r="F232" s="20">
        <v>-62121.599999999999</v>
      </c>
      <c r="G232" s="20">
        <v>-123072.41</v>
      </c>
    </row>
    <row r="233" spans="1:7" s="82" customFormat="1" ht="15" hidden="1" customHeight="1">
      <c r="A233" s="19">
        <v>216219012</v>
      </c>
      <c r="B233" s="19" t="s">
        <v>171</v>
      </c>
      <c r="C233" s="20">
        <v>-150621.57</v>
      </c>
      <c r="D233" s="20">
        <v>150621.68</v>
      </c>
      <c r="E233" s="20">
        <v>735978.99</v>
      </c>
      <c r="F233" s="20">
        <v>-585357.31000000006</v>
      </c>
      <c r="G233" s="20">
        <v>-735978.88</v>
      </c>
    </row>
    <row r="234" spans="1:7" s="82" customFormat="1" ht="15" hidden="1" customHeight="1">
      <c r="A234" s="19">
        <v>216219012000001</v>
      </c>
      <c r="B234" s="19" t="s">
        <v>171</v>
      </c>
      <c r="C234" s="20">
        <v>-150621.57</v>
      </c>
      <c r="D234" s="20">
        <v>150621.68</v>
      </c>
      <c r="E234" s="20">
        <v>735978.99</v>
      </c>
      <c r="F234" s="20">
        <v>-585357.31000000006</v>
      </c>
      <c r="G234" s="20">
        <v>-735978.88</v>
      </c>
    </row>
    <row r="235" spans="1:7" s="82" customFormat="1" ht="15" hidden="1" customHeight="1">
      <c r="A235" s="19">
        <v>216219013</v>
      </c>
      <c r="B235" s="19" t="s">
        <v>172</v>
      </c>
      <c r="C235" s="20">
        <v>-111307.44</v>
      </c>
      <c r="D235" s="20">
        <v>125108.11</v>
      </c>
      <c r="E235" s="20">
        <v>236724.3</v>
      </c>
      <c r="F235" s="20">
        <v>-111616.19</v>
      </c>
      <c r="G235" s="20">
        <v>-222923.63</v>
      </c>
    </row>
    <row r="236" spans="1:7" s="82" customFormat="1" ht="15" hidden="1" customHeight="1">
      <c r="A236" s="19">
        <v>216219013000001</v>
      </c>
      <c r="B236" s="19" t="s">
        <v>172</v>
      </c>
      <c r="C236" s="20">
        <v>-111307.44</v>
      </c>
      <c r="D236" s="20">
        <v>125108.11</v>
      </c>
      <c r="E236" s="20">
        <v>236724.3</v>
      </c>
      <c r="F236" s="20">
        <v>-111616.19</v>
      </c>
      <c r="G236" s="20">
        <v>-222923.63</v>
      </c>
    </row>
    <row r="237" spans="1:7" s="82" customFormat="1" ht="15" hidden="1" customHeight="1">
      <c r="A237" s="19">
        <v>216219015</v>
      </c>
      <c r="B237" s="19" t="s">
        <v>173</v>
      </c>
      <c r="C237" s="20">
        <v>-96643.97</v>
      </c>
      <c r="D237" s="20">
        <v>96643.97</v>
      </c>
      <c r="E237" s="20">
        <v>123435.15</v>
      </c>
      <c r="F237" s="20">
        <v>-26791.18</v>
      </c>
      <c r="G237" s="20">
        <v>-123435.15</v>
      </c>
    </row>
    <row r="238" spans="1:7" s="82" customFormat="1" ht="15" hidden="1" customHeight="1">
      <c r="A238" s="19">
        <v>216219015000001</v>
      </c>
      <c r="B238" s="19" t="s">
        <v>174</v>
      </c>
      <c r="C238" s="20">
        <v>-96643.97</v>
      </c>
      <c r="D238" s="20">
        <v>96643.97</v>
      </c>
      <c r="E238" s="20">
        <v>123435.15</v>
      </c>
      <c r="F238" s="20">
        <v>-26791.18</v>
      </c>
      <c r="G238" s="20">
        <v>-123435.15</v>
      </c>
    </row>
    <row r="239" spans="1:7" s="82" customFormat="1" ht="15" hidden="1" customHeight="1">
      <c r="A239" s="19">
        <v>216219017</v>
      </c>
      <c r="B239" s="19" t="s">
        <v>175</v>
      </c>
      <c r="C239" s="20">
        <v>-3884.5</v>
      </c>
      <c r="D239" s="20">
        <v>3884.5</v>
      </c>
      <c r="E239" s="20">
        <v>5479.61</v>
      </c>
      <c r="F239" s="20">
        <v>-1595.11</v>
      </c>
      <c r="G239" s="20">
        <v>-5479.61</v>
      </c>
    </row>
    <row r="240" spans="1:7" s="82" customFormat="1" ht="15" hidden="1" customHeight="1">
      <c r="A240" s="19">
        <v>216219017000001</v>
      </c>
      <c r="B240" s="19" t="s">
        <v>175</v>
      </c>
      <c r="C240" s="20">
        <v>-3884.5</v>
      </c>
      <c r="D240" s="20">
        <v>3884.5</v>
      </c>
      <c r="E240" s="20">
        <v>5479.61</v>
      </c>
      <c r="F240" s="20">
        <v>-1595.11</v>
      </c>
      <c r="G240" s="20">
        <v>-5479.61</v>
      </c>
    </row>
    <row r="241" spans="1:7" s="82" customFormat="1" ht="15" hidden="1" customHeight="1">
      <c r="A241" s="19">
        <v>216219018</v>
      </c>
      <c r="B241" s="19" t="s">
        <v>493</v>
      </c>
      <c r="C241" s="20">
        <v>-1667.58</v>
      </c>
      <c r="D241" s="20">
        <v>0</v>
      </c>
      <c r="E241" s="20">
        <v>0</v>
      </c>
      <c r="F241" s="20">
        <v>0</v>
      </c>
      <c r="G241" s="20">
        <v>-1667.58</v>
      </c>
    </row>
    <row r="242" spans="1:7" s="82" customFormat="1" ht="15" hidden="1" customHeight="1">
      <c r="A242" s="19">
        <v>216219018000001</v>
      </c>
      <c r="B242" s="19" t="s">
        <v>494</v>
      </c>
      <c r="C242" s="20">
        <v>-1667.58</v>
      </c>
      <c r="D242" s="20">
        <v>0</v>
      </c>
      <c r="E242" s="20">
        <v>0</v>
      </c>
      <c r="F242" s="20">
        <v>0</v>
      </c>
      <c r="G242" s="20">
        <v>-1667.58</v>
      </c>
    </row>
    <row r="243" spans="1:7" s="82" customFormat="1" ht="15" hidden="1" customHeight="1">
      <c r="A243" s="19">
        <v>218</v>
      </c>
      <c r="B243" s="19" t="s">
        <v>176</v>
      </c>
      <c r="C243" s="20">
        <v>-19284707.73</v>
      </c>
      <c r="D243" s="20">
        <v>47078430.93</v>
      </c>
      <c r="E243" s="20">
        <v>46125736.560000002</v>
      </c>
      <c r="F243" s="20">
        <v>952694.37</v>
      </c>
      <c r="G243" s="20">
        <v>-18332013.359999999</v>
      </c>
    </row>
    <row r="244" spans="1:7" s="82" customFormat="1" ht="15" hidden="1" customHeight="1">
      <c r="A244" s="19">
        <v>2181</v>
      </c>
      <c r="B244" s="19" t="s">
        <v>177</v>
      </c>
      <c r="C244" s="20">
        <v>-2165484</v>
      </c>
      <c r="D244" s="20">
        <v>1076970.24</v>
      </c>
      <c r="E244" s="20">
        <v>481305.81</v>
      </c>
      <c r="F244" s="20">
        <v>595664.43000000005</v>
      </c>
      <c r="G244" s="20">
        <v>-1569819.57</v>
      </c>
    </row>
    <row r="245" spans="1:7" s="82" customFormat="1" ht="15" hidden="1" customHeight="1">
      <c r="A245" s="19">
        <v>21811</v>
      </c>
      <c r="B245" s="19" t="s">
        <v>177</v>
      </c>
      <c r="C245" s="20">
        <v>-2165484</v>
      </c>
      <c r="D245" s="20">
        <v>1076970.24</v>
      </c>
      <c r="E245" s="20">
        <v>481305.81</v>
      </c>
      <c r="F245" s="20">
        <v>595664.43000000005</v>
      </c>
      <c r="G245" s="20">
        <v>-1569819.57</v>
      </c>
    </row>
    <row r="246" spans="1:7" s="82" customFormat="1" ht="15" hidden="1" customHeight="1">
      <c r="A246" s="19">
        <v>218119</v>
      </c>
      <c r="B246" s="19" t="s">
        <v>177</v>
      </c>
      <c r="C246" s="20">
        <v>-2165484</v>
      </c>
      <c r="D246" s="20">
        <v>1076970.24</v>
      </c>
      <c r="E246" s="20">
        <v>481305.81</v>
      </c>
      <c r="F246" s="20">
        <v>595664.43000000005</v>
      </c>
      <c r="G246" s="20">
        <v>-1569819.57</v>
      </c>
    </row>
    <row r="247" spans="1:7" s="82" customFormat="1" ht="15" hidden="1" customHeight="1">
      <c r="A247" s="19">
        <v>21811901</v>
      </c>
      <c r="B247" s="19" t="s">
        <v>177</v>
      </c>
      <c r="C247" s="20">
        <v>-2165484</v>
      </c>
      <c r="D247" s="20">
        <v>1076970.24</v>
      </c>
      <c r="E247" s="20">
        <v>481305.81</v>
      </c>
      <c r="F247" s="20">
        <v>595664.43000000005</v>
      </c>
      <c r="G247" s="20">
        <v>-1569819.57</v>
      </c>
    </row>
    <row r="248" spans="1:7" s="82" customFormat="1" ht="15" hidden="1" customHeight="1">
      <c r="A248" s="19">
        <v>218119011</v>
      </c>
      <c r="B248" s="19" t="s">
        <v>178</v>
      </c>
      <c r="C248" s="20">
        <v>0</v>
      </c>
      <c r="D248" s="20">
        <v>164030.32999999999</v>
      </c>
      <c r="E248" s="20">
        <v>164030.32999999999</v>
      </c>
      <c r="F248" s="20">
        <v>0</v>
      </c>
      <c r="G248" s="20">
        <v>0</v>
      </c>
    </row>
    <row r="249" spans="1:7" s="82" customFormat="1" ht="15" hidden="1" customHeight="1">
      <c r="A249" s="19">
        <v>218119011000001</v>
      </c>
      <c r="B249" s="19" t="s">
        <v>178</v>
      </c>
      <c r="C249" s="20">
        <v>0</v>
      </c>
      <c r="D249" s="20">
        <v>164030.32999999999</v>
      </c>
      <c r="E249" s="20">
        <v>164030.32999999999</v>
      </c>
      <c r="F249" s="20">
        <v>0</v>
      </c>
      <c r="G249" s="20">
        <v>0</v>
      </c>
    </row>
    <row r="250" spans="1:7" s="82" customFormat="1" ht="15" hidden="1" customHeight="1">
      <c r="A250" s="19">
        <v>218119012</v>
      </c>
      <c r="B250" s="19" t="s">
        <v>179</v>
      </c>
      <c r="C250" s="20">
        <v>-515526.88</v>
      </c>
      <c r="D250" s="20">
        <v>0</v>
      </c>
      <c r="E250" s="20">
        <v>20861.32</v>
      </c>
      <c r="F250" s="20">
        <v>-20861.32</v>
      </c>
      <c r="G250" s="20">
        <v>-536388.19999999995</v>
      </c>
    </row>
    <row r="251" spans="1:7" s="82" customFormat="1" ht="15" hidden="1" customHeight="1">
      <c r="A251" s="19">
        <v>218119012000001</v>
      </c>
      <c r="B251" s="19" t="s">
        <v>180</v>
      </c>
      <c r="C251" s="20">
        <v>-515526.88</v>
      </c>
      <c r="D251" s="20">
        <v>0</v>
      </c>
      <c r="E251" s="20">
        <v>20861.32</v>
      </c>
      <c r="F251" s="20">
        <v>-20861.32</v>
      </c>
      <c r="G251" s="20">
        <v>-536388.19999999995</v>
      </c>
    </row>
    <row r="252" spans="1:7" s="82" customFormat="1" ht="15" hidden="1" customHeight="1">
      <c r="A252" s="19">
        <v>218119014</v>
      </c>
      <c r="B252" s="19" t="s">
        <v>181</v>
      </c>
      <c r="C252" s="20">
        <v>-1022953.09</v>
      </c>
      <c r="D252" s="20">
        <v>113625.32</v>
      </c>
      <c r="E252" s="20">
        <v>124103.6</v>
      </c>
      <c r="F252" s="20">
        <v>-10478.280000000001</v>
      </c>
      <c r="G252" s="20">
        <v>-1033431.37</v>
      </c>
    </row>
    <row r="253" spans="1:7" s="82" customFormat="1" ht="15" hidden="1" customHeight="1">
      <c r="A253" s="19">
        <v>218119014000001</v>
      </c>
      <c r="B253" s="19" t="s">
        <v>182</v>
      </c>
      <c r="C253" s="20">
        <v>-758867.25</v>
      </c>
      <c r="D253" s="20">
        <v>84295.05</v>
      </c>
      <c r="E253" s="20">
        <v>92068.23</v>
      </c>
      <c r="F253" s="20">
        <v>-7773.18</v>
      </c>
      <c r="G253" s="20">
        <v>-766640.43</v>
      </c>
    </row>
    <row r="254" spans="1:7" s="82" customFormat="1" ht="15" hidden="1" customHeight="1">
      <c r="A254" s="19">
        <v>218119014000002</v>
      </c>
      <c r="B254" s="19" t="s">
        <v>183</v>
      </c>
      <c r="C254" s="20">
        <v>-264085.84000000003</v>
      </c>
      <c r="D254" s="20">
        <v>29330.27</v>
      </c>
      <c r="E254" s="20">
        <v>32035.37</v>
      </c>
      <c r="F254" s="20">
        <v>-2705.1</v>
      </c>
      <c r="G254" s="20">
        <v>-266790.94</v>
      </c>
    </row>
    <row r="255" spans="1:7" s="82" customFormat="1" ht="15" hidden="1" customHeight="1">
      <c r="A255" s="19">
        <v>218119015</v>
      </c>
      <c r="B255" s="19" t="s">
        <v>184</v>
      </c>
      <c r="C255" s="20">
        <v>-612685.31999999995</v>
      </c>
      <c r="D255" s="20">
        <v>705369.52</v>
      </c>
      <c r="E255" s="20">
        <v>92684.2</v>
      </c>
      <c r="F255" s="20">
        <v>612685.31999999995</v>
      </c>
      <c r="G255" s="20">
        <v>0</v>
      </c>
    </row>
    <row r="256" spans="1:7" s="82" customFormat="1" ht="15" hidden="1" customHeight="1">
      <c r="A256" s="19">
        <v>218119015000001</v>
      </c>
      <c r="B256" s="19" t="s">
        <v>185</v>
      </c>
      <c r="C256" s="20">
        <v>-454514.55</v>
      </c>
      <c r="D256" s="20">
        <v>523985.72</v>
      </c>
      <c r="E256" s="20">
        <v>69471.17</v>
      </c>
      <c r="F256" s="20">
        <v>454514.55</v>
      </c>
      <c r="G256" s="20">
        <v>0</v>
      </c>
    </row>
    <row r="257" spans="1:7" s="82" customFormat="1" ht="15" hidden="1" customHeight="1">
      <c r="A257" s="19">
        <v>218119015000002</v>
      </c>
      <c r="B257" s="19" t="s">
        <v>186</v>
      </c>
      <c r="C257" s="20">
        <v>-158170.76999999999</v>
      </c>
      <c r="D257" s="20">
        <v>181383.8</v>
      </c>
      <c r="E257" s="20">
        <v>23213.03</v>
      </c>
      <c r="F257" s="20">
        <v>158170.76999999999</v>
      </c>
      <c r="G257" s="20">
        <v>0</v>
      </c>
    </row>
    <row r="258" spans="1:7" s="82" customFormat="1" ht="15" hidden="1" customHeight="1">
      <c r="A258" s="19">
        <v>218119018</v>
      </c>
      <c r="B258" s="19" t="s">
        <v>187</v>
      </c>
      <c r="C258" s="20">
        <v>-14318.71</v>
      </c>
      <c r="D258" s="20">
        <v>93945.07</v>
      </c>
      <c r="E258" s="20">
        <v>79626.36</v>
      </c>
      <c r="F258" s="20">
        <v>14318.71</v>
      </c>
      <c r="G258" s="20">
        <v>0</v>
      </c>
    </row>
    <row r="259" spans="1:7" s="82" customFormat="1" ht="15" hidden="1" customHeight="1">
      <c r="A259" s="19">
        <v>218119018000001</v>
      </c>
      <c r="B259" s="19" t="s">
        <v>188</v>
      </c>
      <c r="C259" s="20">
        <v>-14318.71</v>
      </c>
      <c r="D259" s="20">
        <v>37758.46</v>
      </c>
      <c r="E259" s="20">
        <v>23439.75</v>
      </c>
      <c r="F259" s="20">
        <v>14318.71</v>
      </c>
      <c r="G259" s="20">
        <v>0</v>
      </c>
    </row>
    <row r="260" spans="1:7" s="82" customFormat="1" ht="15" hidden="1" customHeight="1">
      <c r="A260" s="19">
        <v>218119018000002</v>
      </c>
      <c r="B260" s="19" t="s">
        <v>495</v>
      </c>
      <c r="C260" s="20">
        <v>0</v>
      </c>
      <c r="D260" s="20">
        <v>56186.61</v>
      </c>
      <c r="E260" s="20">
        <v>56186.61</v>
      </c>
      <c r="F260" s="20">
        <v>0</v>
      </c>
      <c r="G260" s="20">
        <v>0</v>
      </c>
    </row>
    <row r="261" spans="1:7" s="82" customFormat="1" ht="15" hidden="1" customHeight="1">
      <c r="A261" s="19">
        <v>2182</v>
      </c>
      <c r="B261" s="19" t="s">
        <v>189</v>
      </c>
      <c r="C261" s="20">
        <v>-4045958.33</v>
      </c>
      <c r="D261" s="20">
        <v>6557642.71</v>
      </c>
      <c r="E261" s="20">
        <v>8268927.9000000004</v>
      </c>
      <c r="F261" s="20">
        <v>-1711285.19</v>
      </c>
      <c r="G261" s="20">
        <v>-5757243.5199999996</v>
      </c>
    </row>
    <row r="262" spans="1:7" s="82" customFormat="1" ht="15" hidden="1" customHeight="1">
      <c r="A262" s="19">
        <v>21821</v>
      </c>
      <c r="B262" s="19" t="s">
        <v>189</v>
      </c>
      <c r="C262" s="20">
        <v>-4045958.33</v>
      </c>
      <c r="D262" s="20">
        <v>6557642.71</v>
      </c>
      <c r="E262" s="20">
        <v>8268927.9000000004</v>
      </c>
      <c r="F262" s="20">
        <v>-1711285.19</v>
      </c>
      <c r="G262" s="20">
        <v>-5757243.5199999996</v>
      </c>
    </row>
    <row r="263" spans="1:7" s="82" customFormat="1" ht="15" hidden="1" customHeight="1">
      <c r="A263" s="19">
        <v>218219</v>
      </c>
      <c r="B263" s="19" t="s">
        <v>189</v>
      </c>
      <c r="C263" s="20">
        <v>-4045958.33</v>
      </c>
      <c r="D263" s="20">
        <v>6557642.71</v>
      </c>
      <c r="E263" s="20">
        <v>8268927.9000000004</v>
      </c>
      <c r="F263" s="20">
        <v>-1711285.19</v>
      </c>
      <c r="G263" s="20">
        <v>-5757243.5199999996</v>
      </c>
    </row>
    <row r="264" spans="1:7" s="82" customFormat="1" ht="15" hidden="1" customHeight="1">
      <c r="A264" s="19">
        <v>21821901</v>
      </c>
      <c r="B264" s="19" t="s">
        <v>189</v>
      </c>
      <c r="C264" s="20">
        <v>-4045958.33</v>
      </c>
      <c r="D264" s="20">
        <v>6557642.71</v>
      </c>
      <c r="E264" s="20">
        <v>8268927.9000000004</v>
      </c>
      <c r="F264" s="20">
        <v>-1711285.19</v>
      </c>
      <c r="G264" s="20">
        <v>-5757243.5199999996</v>
      </c>
    </row>
    <row r="265" spans="1:7" s="82" customFormat="1" ht="15" hidden="1" customHeight="1">
      <c r="A265" s="19">
        <v>218219011</v>
      </c>
      <c r="B265" s="19" t="s">
        <v>189</v>
      </c>
      <c r="C265" s="20">
        <v>-4045958.33</v>
      </c>
      <c r="D265" s="20">
        <v>6557642.71</v>
      </c>
      <c r="E265" s="20">
        <v>8268927.9000000004</v>
      </c>
      <c r="F265" s="20">
        <v>-1711285.19</v>
      </c>
      <c r="G265" s="20">
        <v>-5757243.5199999996</v>
      </c>
    </row>
    <row r="266" spans="1:7" s="82" customFormat="1" ht="15" hidden="1" customHeight="1">
      <c r="A266" s="19">
        <v>218219011000001</v>
      </c>
      <c r="B266" s="19" t="s">
        <v>190</v>
      </c>
      <c r="C266" s="20">
        <v>-38970.54</v>
      </c>
      <c r="D266" s="20">
        <v>323418.08</v>
      </c>
      <c r="E266" s="20">
        <v>288003.96000000002</v>
      </c>
      <c r="F266" s="20">
        <v>35414.120000000003</v>
      </c>
      <c r="G266" s="20">
        <v>-3556.42</v>
      </c>
    </row>
    <row r="267" spans="1:7" s="82" customFormat="1" ht="15" hidden="1" customHeight="1">
      <c r="A267" s="19">
        <v>218219011000002</v>
      </c>
      <c r="B267" s="19" t="s">
        <v>191</v>
      </c>
      <c r="C267" s="20">
        <v>-520611.24</v>
      </c>
      <c r="D267" s="20">
        <v>2715750.91</v>
      </c>
      <c r="E267" s="20">
        <v>2271697.94</v>
      </c>
      <c r="F267" s="20">
        <v>444052.97</v>
      </c>
      <c r="G267" s="20">
        <v>-76558.27</v>
      </c>
    </row>
    <row r="268" spans="1:7" s="82" customFormat="1" ht="15" hidden="1" customHeight="1">
      <c r="A268" s="19">
        <v>218219011000005</v>
      </c>
      <c r="B268" s="19" t="s">
        <v>192</v>
      </c>
      <c r="C268" s="20">
        <v>-2208561.77</v>
      </c>
      <c r="D268" s="20">
        <v>1169933.4099999999</v>
      </c>
      <c r="E268" s="20">
        <v>1463208.9</v>
      </c>
      <c r="F268" s="20">
        <v>-293275.49</v>
      </c>
      <c r="G268" s="20">
        <v>-2501837.2599999998</v>
      </c>
    </row>
    <row r="269" spans="1:7" s="82" customFormat="1" ht="15" hidden="1" customHeight="1">
      <c r="A269" s="19">
        <v>218219011000006</v>
      </c>
      <c r="B269" s="19" t="s">
        <v>193</v>
      </c>
      <c r="C269" s="20">
        <v>-1098015.53</v>
      </c>
      <c r="D269" s="20">
        <v>2347723.33</v>
      </c>
      <c r="E269" s="20">
        <v>4197714.91</v>
      </c>
      <c r="F269" s="20">
        <v>-1849991.58</v>
      </c>
      <c r="G269" s="20">
        <v>-2948007.11</v>
      </c>
    </row>
    <row r="270" spans="1:7" s="82" customFormat="1" ht="15" hidden="1" customHeight="1">
      <c r="A270" s="19">
        <v>218219011000007</v>
      </c>
      <c r="B270" s="19" t="s">
        <v>194</v>
      </c>
      <c r="C270" s="20">
        <v>665.92</v>
      </c>
      <c r="D270" s="20">
        <v>665.92</v>
      </c>
      <c r="E270" s="20">
        <v>1331.84</v>
      </c>
      <c r="F270" s="20">
        <v>-665.92</v>
      </c>
      <c r="G270" s="20">
        <v>0</v>
      </c>
    </row>
    <row r="271" spans="1:7" s="82" customFormat="1" ht="15" hidden="1" customHeight="1">
      <c r="A271" s="19">
        <v>218219011000008</v>
      </c>
      <c r="B271" s="19" t="s">
        <v>195</v>
      </c>
      <c r="C271" s="20">
        <v>-180465.17</v>
      </c>
      <c r="D271" s="20">
        <v>151.06</v>
      </c>
      <c r="E271" s="20">
        <v>46970.35</v>
      </c>
      <c r="F271" s="20">
        <v>-46819.29</v>
      </c>
      <c r="G271" s="20">
        <v>-227284.46</v>
      </c>
    </row>
    <row r="272" spans="1:7" s="82" customFormat="1" ht="15" hidden="1" customHeight="1">
      <c r="A272" s="19">
        <v>2185</v>
      </c>
      <c r="B272" s="19" t="s">
        <v>196</v>
      </c>
      <c r="C272" s="20">
        <v>-7684075.3499999996</v>
      </c>
      <c r="D272" s="20">
        <v>38918817.979999997</v>
      </c>
      <c r="E272" s="20">
        <v>33875502.850000001</v>
      </c>
      <c r="F272" s="20">
        <v>5043315.13</v>
      </c>
      <c r="G272" s="20">
        <v>-2640760.2200000002</v>
      </c>
    </row>
    <row r="273" spans="1:7" s="82" customFormat="1" ht="15" hidden="1" customHeight="1">
      <c r="A273" s="19">
        <v>21851</v>
      </c>
      <c r="B273" s="19" t="s">
        <v>196</v>
      </c>
      <c r="C273" s="20">
        <v>-7684075.3499999996</v>
      </c>
      <c r="D273" s="20">
        <v>38918817.979999997</v>
      </c>
      <c r="E273" s="20">
        <v>33875502.850000001</v>
      </c>
      <c r="F273" s="20">
        <v>5043315.13</v>
      </c>
      <c r="G273" s="20">
        <v>-2640760.2200000002</v>
      </c>
    </row>
    <row r="274" spans="1:7" s="82" customFormat="1" ht="15" hidden="1" customHeight="1">
      <c r="A274" s="19">
        <v>218519</v>
      </c>
      <c r="B274" s="19" t="s">
        <v>196</v>
      </c>
      <c r="C274" s="20">
        <v>-7684075.3499999996</v>
      </c>
      <c r="D274" s="20">
        <v>38918817.979999997</v>
      </c>
      <c r="E274" s="20">
        <v>33875502.850000001</v>
      </c>
      <c r="F274" s="20">
        <v>5043315.13</v>
      </c>
      <c r="G274" s="20">
        <v>-2640760.2200000002</v>
      </c>
    </row>
    <row r="275" spans="1:7" s="82" customFormat="1" ht="15" hidden="1" customHeight="1">
      <c r="A275" s="19">
        <v>21851901</v>
      </c>
      <c r="B275" s="19" t="s">
        <v>197</v>
      </c>
      <c r="C275" s="20">
        <v>-7684075.3499999996</v>
      </c>
      <c r="D275" s="20">
        <v>38918817.979999997</v>
      </c>
      <c r="E275" s="20">
        <v>33875502.850000001</v>
      </c>
      <c r="F275" s="20">
        <v>5043315.13</v>
      </c>
      <c r="G275" s="20">
        <v>-2640760.2200000002</v>
      </c>
    </row>
    <row r="276" spans="1:7" s="82" customFormat="1" ht="15" hidden="1" customHeight="1">
      <c r="A276" s="19">
        <v>218519011</v>
      </c>
      <c r="B276" s="19" t="s">
        <v>198</v>
      </c>
      <c r="C276" s="20">
        <v>-7684075.3499999996</v>
      </c>
      <c r="D276" s="20">
        <v>38918817.979999997</v>
      </c>
      <c r="E276" s="20">
        <v>33875502.850000001</v>
      </c>
      <c r="F276" s="20">
        <v>5043315.13</v>
      </c>
      <c r="G276" s="20">
        <v>-2640760.2200000002</v>
      </c>
    </row>
    <row r="277" spans="1:7" s="82" customFormat="1" ht="15" hidden="1" customHeight="1">
      <c r="A277" s="19">
        <v>218519011000001</v>
      </c>
      <c r="B277" s="19" t="s">
        <v>198</v>
      </c>
      <c r="C277" s="20">
        <v>-7684075.3499999996</v>
      </c>
      <c r="D277" s="20">
        <v>38918817.979999997</v>
      </c>
      <c r="E277" s="20">
        <v>33875502.850000001</v>
      </c>
      <c r="F277" s="20">
        <v>5043315.13</v>
      </c>
      <c r="G277" s="20">
        <v>-2640760.2200000002</v>
      </c>
    </row>
    <row r="278" spans="1:7" s="82" customFormat="1" ht="15" hidden="1" customHeight="1">
      <c r="A278" s="19">
        <v>2188</v>
      </c>
      <c r="B278" s="19" t="s">
        <v>199</v>
      </c>
      <c r="C278" s="20">
        <v>-5389190.0499999998</v>
      </c>
      <c r="D278" s="20">
        <v>525000</v>
      </c>
      <c r="E278" s="20">
        <v>3500000</v>
      </c>
      <c r="F278" s="20">
        <v>-2975000</v>
      </c>
      <c r="G278" s="20">
        <v>-8364190.0499999998</v>
      </c>
    </row>
    <row r="279" spans="1:7" s="82" customFormat="1" ht="15" hidden="1" customHeight="1">
      <c r="A279" s="19">
        <v>21888</v>
      </c>
      <c r="B279" s="19" t="s">
        <v>200</v>
      </c>
      <c r="C279" s="20">
        <v>-5389190.0499999998</v>
      </c>
      <c r="D279" s="20">
        <v>525000</v>
      </c>
      <c r="E279" s="20">
        <v>3500000</v>
      </c>
      <c r="F279" s="20">
        <v>-2975000</v>
      </c>
      <c r="G279" s="20">
        <v>-8364190.0499999998</v>
      </c>
    </row>
    <row r="280" spans="1:7" s="82" customFormat="1" ht="15" hidden="1" customHeight="1">
      <c r="A280" s="19">
        <v>218889</v>
      </c>
      <c r="B280" s="19" t="s">
        <v>200</v>
      </c>
      <c r="C280" s="20">
        <v>-5389190.0499999998</v>
      </c>
      <c r="D280" s="20">
        <v>525000</v>
      </c>
      <c r="E280" s="20">
        <v>3500000</v>
      </c>
      <c r="F280" s="20">
        <v>-2975000</v>
      </c>
      <c r="G280" s="20">
        <v>-8364190.0499999998</v>
      </c>
    </row>
    <row r="281" spans="1:7" s="82" customFormat="1" ht="15" hidden="1" customHeight="1">
      <c r="A281" s="19">
        <v>21888908</v>
      </c>
      <c r="B281" s="19" t="s">
        <v>200</v>
      </c>
      <c r="C281" s="20">
        <v>-5389190.0499999998</v>
      </c>
      <c r="D281" s="20">
        <v>525000</v>
      </c>
      <c r="E281" s="20">
        <v>3500000</v>
      </c>
      <c r="F281" s="20">
        <v>-2975000</v>
      </c>
      <c r="G281" s="20">
        <v>-8364190.0499999998</v>
      </c>
    </row>
    <row r="282" spans="1:7" s="82" customFormat="1" ht="15" hidden="1" customHeight="1">
      <c r="A282" s="19">
        <v>218889082</v>
      </c>
      <c r="B282" s="19" t="s">
        <v>201</v>
      </c>
      <c r="C282" s="20">
        <v>-5389190.0499999998</v>
      </c>
      <c r="D282" s="20">
        <v>525000</v>
      </c>
      <c r="E282" s="20">
        <v>3500000</v>
      </c>
      <c r="F282" s="20">
        <v>-2975000</v>
      </c>
      <c r="G282" s="20">
        <v>-8364190.0499999998</v>
      </c>
    </row>
    <row r="283" spans="1:7" s="82" customFormat="1" ht="15" hidden="1" customHeight="1">
      <c r="A283" s="19">
        <v>218889082000001</v>
      </c>
      <c r="B283" s="19" t="s">
        <v>202</v>
      </c>
      <c r="C283" s="20">
        <v>-5389190.0499999998</v>
      </c>
      <c r="D283" s="20">
        <v>525000</v>
      </c>
      <c r="E283" s="20">
        <v>3500000</v>
      </c>
      <c r="F283" s="20">
        <v>-2975000</v>
      </c>
      <c r="G283" s="20">
        <v>-8364190.0499999998</v>
      </c>
    </row>
    <row r="284" spans="1:7" s="82" customFormat="1" ht="15" hidden="1" customHeight="1">
      <c r="A284" s="19">
        <v>23</v>
      </c>
      <c r="B284" s="19" t="s">
        <v>203</v>
      </c>
      <c r="C284" s="20">
        <v>-1947835.32</v>
      </c>
      <c r="D284" s="20">
        <v>1921925.44</v>
      </c>
      <c r="E284" s="20">
        <v>1873955.21</v>
      </c>
      <c r="F284" s="20">
        <v>47970.23</v>
      </c>
      <c r="G284" s="20">
        <v>-1899865.09</v>
      </c>
    </row>
    <row r="285" spans="1:7" s="82" customFormat="1" ht="15" hidden="1" customHeight="1">
      <c r="A285" s="19">
        <v>235</v>
      </c>
      <c r="B285" s="19" t="s">
        <v>204</v>
      </c>
      <c r="C285" s="20">
        <v>-1947835.32</v>
      </c>
      <c r="D285" s="20">
        <v>1921925.44</v>
      </c>
      <c r="E285" s="20">
        <v>1873955.21</v>
      </c>
      <c r="F285" s="20">
        <v>47970.23</v>
      </c>
      <c r="G285" s="20">
        <v>-1899865.09</v>
      </c>
    </row>
    <row r="286" spans="1:7" s="82" customFormat="1" ht="15" hidden="1" customHeight="1">
      <c r="A286" s="19">
        <v>2353</v>
      </c>
      <c r="B286" s="19" t="s">
        <v>204</v>
      </c>
      <c r="C286" s="20">
        <v>-1947835.32</v>
      </c>
      <c r="D286" s="20">
        <v>1921925.44</v>
      </c>
      <c r="E286" s="20">
        <v>1873955.21</v>
      </c>
      <c r="F286" s="20">
        <v>47970.23</v>
      </c>
      <c r="G286" s="20">
        <v>-1899865.09</v>
      </c>
    </row>
    <row r="287" spans="1:7" s="82" customFormat="1" ht="15" hidden="1" customHeight="1">
      <c r="A287" s="19">
        <v>23531</v>
      </c>
      <c r="B287" s="19" t="s">
        <v>205</v>
      </c>
      <c r="C287" s="20">
        <v>-1877309.43</v>
      </c>
      <c r="D287" s="20">
        <v>1877309.43</v>
      </c>
      <c r="E287" s="20">
        <v>1851337.73</v>
      </c>
      <c r="F287" s="20">
        <v>25971.7</v>
      </c>
      <c r="G287" s="20">
        <v>-1851337.73</v>
      </c>
    </row>
    <row r="288" spans="1:7" s="82" customFormat="1" ht="15" hidden="1" customHeight="1">
      <c r="A288" s="19">
        <v>235319</v>
      </c>
      <c r="B288" s="19" t="s">
        <v>205</v>
      </c>
      <c r="C288" s="20">
        <v>-1877309.43</v>
      </c>
      <c r="D288" s="20">
        <v>1877309.43</v>
      </c>
      <c r="E288" s="20">
        <v>1851337.73</v>
      </c>
      <c r="F288" s="20">
        <v>25971.7</v>
      </c>
      <c r="G288" s="20">
        <v>-1851337.73</v>
      </c>
    </row>
    <row r="289" spans="1:7" s="82" customFormat="1" ht="15" hidden="1" customHeight="1">
      <c r="A289" s="19">
        <v>23531901</v>
      </c>
      <c r="B289" s="19" t="s">
        <v>206</v>
      </c>
      <c r="C289" s="20">
        <v>-1877309.43</v>
      </c>
      <c r="D289" s="20">
        <v>1877309.43</v>
      </c>
      <c r="E289" s="20">
        <v>1851337.73</v>
      </c>
      <c r="F289" s="20">
        <v>25971.7</v>
      </c>
      <c r="G289" s="20">
        <v>-1851337.73</v>
      </c>
    </row>
    <row r="290" spans="1:7" s="82" customFormat="1" ht="15" hidden="1" customHeight="1">
      <c r="A290" s="19">
        <v>235319011</v>
      </c>
      <c r="B290" s="19" t="s">
        <v>207</v>
      </c>
      <c r="C290" s="20">
        <v>-1380374.58</v>
      </c>
      <c r="D290" s="20">
        <v>1380374.58</v>
      </c>
      <c r="E290" s="20">
        <v>1361277.74</v>
      </c>
      <c r="F290" s="20">
        <v>19096.84</v>
      </c>
      <c r="G290" s="20">
        <v>-1361277.74</v>
      </c>
    </row>
    <row r="291" spans="1:7" s="82" customFormat="1" ht="15" hidden="1" customHeight="1">
      <c r="A291" s="19">
        <v>235319011000001</v>
      </c>
      <c r="B291" s="19" t="s">
        <v>208</v>
      </c>
      <c r="C291" s="20">
        <v>-1380374.58</v>
      </c>
      <c r="D291" s="20">
        <v>1380374.58</v>
      </c>
      <c r="E291" s="20">
        <v>1361277.74</v>
      </c>
      <c r="F291" s="20">
        <v>19096.84</v>
      </c>
      <c r="G291" s="20">
        <v>-1361277.74</v>
      </c>
    </row>
    <row r="292" spans="1:7" s="82" customFormat="1" ht="15" hidden="1" customHeight="1">
      <c r="A292" s="19">
        <v>235319012</v>
      </c>
      <c r="B292" s="19" t="s">
        <v>209</v>
      </c>
      <c r="C292" s="20">
        <v>-496934.85</v>
      </c>
      <c r="D292" s="20">
        <v>496934.85</v>
      </c>
      <c r="E292" s="20">
        <v>490059.99</v>
      </c>
      <c r="F292" s="20">
        <v>6874.86</v>
      </c>
      <c r="G292" s="20">
        <v>-490059.99</v>
      </c>
    </row>
    <row r="293" spans="1:7" s="82" customFormat="1" ht="15" hidden="1" customHeight="1">
      <c r="A293" s="19">
        <v>235319012000001</v>
      </c>
      <c r="B293" s="19" t="s">
        <v>210</v>
      </c>
      <c r="C293" s="20">
        <v>-496934.85</v>
      </c>
      <c r="D293" s="20">
        <v>496934.85</v>
      </c>
      <c r="E293" s="20">
        <v>490059.99</v>
      </c>
      <c r="F293" s="20">
        <v>6874.86</v>
      </c>
      <c r="G293" s="20">
        <v>-490059.99</v>
      </c>
    </row>
    <row r="294" spans="1:7" s="82" customFormat="1" ht="15" hidden="1" customHeight="1">
      <c r="A294" s="19">
        <v>235329</v>
      </c>
      <c r="B294" s="19" t="s">
        <v>211</v>
      </c>
      <c r="C294" s="20">
        <v>-70525.89</v>
      </c>
      <c r="D294" s="20">
        <v>44616.01</v>
      </c>
      <c r="E294" s="20">
        <v>22617.48</v>
      </c>
      <c r="F294" s="20">
        <v>21998.53</v>
      </c>
      <c r="G294" s="20">
        <v>-48527.360000000001</v>
      </c>
    </row>
    <row r="295" spans="1:7" s="82" customFormat="1" ht="15" hidden="1" customHeight="1">
      <c r="A295" s="19">
        <v>23532901</v>
      </c>
      <c r="B295" s="19" t="s">
        <v>212</v>
      </c>
      <c r="C295" s="20">
        <v>-70525.89</v>
      </c>
      <c r="D295" s="20">
        <v>44616.01</v>
      </c>
      <c r="E295" s="20">
        <v>22617.48</v>
      </c>
      <c r="F295" s="20">
        <v>21998.53</v>
      </c>
      <c r="G295" s="20">
        <v>-48527.360000000001</v>
      </c>
    </row>
    <row r="296" spans="1:7" s="82" customFormat="1" ht="15" hidden="1" customHeight="1">
      <c r="A296" s="19">
        <v>235329012</v>
      </c>
      <c r="B296" s="19" t="s">
        <v>213</v>
      </c>
      <c r="C296" s="20">
        <v>-31374.36</v>
      </c>
      <c r="D296" s="20">
        <v>4448.5</v>
      </c>
      <c r="E296" s="20">
        <v>17304.060000000001</v>
      </c>
      <c r="F296" s="20">
        <v>-12855.56</v>
      </c>
      <c r="G296" s="20">
        <v>-44229.919999999998</v>
      </c>
    </row>
    <row r="297" spans="1:7" s="82" customFormat="1" ht="15" hidden="1" customHeight="1">
      <c r="A297" s="19">
        <v>235329012000001</v>
      </c>
      <c r="B297" s="19" t="s">
        <v>214</v>
      </c>
      <c r="C297" s="20">
        <v>-31374.36</v>
      </c>
      <c r="D297" s="20">
        <v>4448.5</v>
      </c>
      <c r="E297" s="20">
        <v>17304.060000000001</v>
      </c>
      <c r="F297" s="20">
        <v>-12855.56</v>
      </c>
      <c r="G297" s="20">
        <v>-44229.919999999998</v>
      </c>
    </row>
    <row r="298" spans="1:7" s="82" customFormat="1" ht="15" hidden="1" customHeight="1">
      <c r="A298" s="19">
        <v>235329013</v>
      </c>
      <c r="B298" s="19" t="s">
        <v>215</v>
      </c>
      <c r="C298" s="20">
        <v>-39151.53</v>
      </c>
      <c r="D298" s="20">
        <v>40167.51</v>
      </c>
      <c r="E298" s="20">
        <v>5313.42</v>
      </c>
      <c r="F298" s="20">
        <v>34854.089999999997</v>
      </c>
      <c r="G298" s="20">
        <v>-4297.4399999999996</v>
      </c>
    </row>
    <row r="299" spans="1:7" s="82" customFormat="1" ht="15" hidden="1" customHeight="1">
      <c r="A299" s="19">
        <v>235329013000001</v>
      </c>
      <c r="B299" s="19" t="s">
        <v>216</v>
      </c>
      <c r="C299" s="20">
        <v>-39151.53</v>
      </c>
      <c r="D299" s="20">
        <v>40167.51</v>
      </c>
      <c r="E299" s="20">
        <v>5313.42</v>
      </c>
      <c r="F299" s="20">
        <v>34854.089999999997</v>
      </c>
      <c r="G299" s="20">
        <v>-4297.4399999999996</v>
      </c>
    </row>
    <row r="300" spans="1:7" s="82" customFormat="1" ht="15" hidden="1" customHeight="1">
      <c r="A300" s="19">
        <v>25</v>
      </c>
      <c r="B300" s="19" t="s">
        <v>217</v>
      </c>
      <c r="C300" s="20">
        <v>-68356193.439999998</v>
      </c>
      <c r="D300" s="20">
        <v>52669716.390000001</v>
      </c>
      <c r="E300" s="20">
        <v>50050627.159999996</v>
      </c>
      <c r="F300" s="20">
        <v>2619089.23</v>
      </c>
      <c r="G300" s="20">
        <v>-65737104.210000001</v>
      </c>
    </row>
    <row r="301" spans="1:7" s="82" customFormat="1" ht="15" hidden="1" customHeight="1">
      <c r="A301" s="19">
        <v>251</v>
      </c>
      <c r="B301" s="19" t="s">
        <v>218</v>
      </c>
      <c r="C301" s="20">
        <v>-39943599</v>
      </c>
      <c r="D301" s="20">
        <v>0</v>
      </c>
      <c r="E301" s="20">
        <v>0</v>
      </c>
      <c r="F301" s="20">
        <v>0</v>
      </c>
      <c r="G301" s="20">
        <v>-39943599</v>
      </c>
    </row>
    <row r="302" spans="1:7" s="82" customFormat="1" ht="15" hidden="1" customHeight="1">
      <c r="A302" s="19">
        <v>2511</v>
      </c>
      <c r="B302" s="19" t="s">
        <v>219</v>
      </c>
      <c r="C302" s="20">
        <v>-39943599</v>
      </c>
      <c r="D302" s="20">
        <v>0</v>
      </c>
      <c r="E302" s="20">
        <v>0</v>
      </c>
      <c r="F302" s="20">
        <v>0</v>
      </c>
      <c r="G302" s="20">
        <v>-39943599</v>
      </c>
    </row>
    <row r="303" spans="1:7" s="82" customFormat="1" ht="15" hidden="1" customHeight="1">
      <c r="A303" s="19">
        <v>25111</v>
      </c>
      <c r="B303" s="19" t="s">
        <v>220</v>
      </c>
      <c r="C303" s="20">
        <v>-39943599</v>
      </c>
      <c r="D303" s="20">
        <v>0</v>
      </c>
      <c r="E303" s="20">
        <v>0</v>
      </c>
      <c r="F303" s="20">
        <v>0</v>
      </c>
      <c r="G303" s="20">
        <v>-39943599</v>
      </c>
    </row>
    <row r="304" spans="1:7" s="82" customFormat="1" ht="15" hidden="1" customHeight="1">
      <c r="A304" s="19">
        <v>251119</v>
      </c>
      <c r="B304" s="19" t="s">
        <v>220</v>
      </c>
      <c r="C304" s="20">
        <v>-39943599</v>
      </c>
      <c r="D304" s="20">
        <v>0</v>
      </c>
      <c r="E304" s="20">
        <v>0</v>
      </c>
      <c r="F304" s="20">
        <v>0</v>
      </c>
      <c r="G304" s="20">
        <v>-39943599</v>
      </c>
    </row>
    <row r="305" spans="1:7" s="82" customFormat="1" ht="15" hidden="1" customHeight="1">
      <c r="A305" s="19">
        <v>25111901</v>
      </c>
      <c r="B305" s="19" t="s">
        <v>221</v>
      </c>
      <c r="C305" s="20">
        <v>-39943599</v>
      </c>
      <c r="D305" s="20">
        <v>0</v>
      </c>
      <c r="E305" s="20">
        <v>0</v>
      </c>
      <c r="F305" s="20">
        <v>0</v>
      </c>
      <c r="G305" s="20">
        <v>-39943599</v>
      </c>
    </row>
    <row r="306" spans="1:7" s="82" customFormat="1" ht="15" hidden="1" customHeight="1">
      <c r="A306" s="19">
        <v>251119011</v>
      </c>
      <c r="B306" s="19" t="s">
        <v>222</v>
      </c>
      <c r="C306" s="20">
        <v>-39943599</v>
      </c>
      <c r="D306" s="20">
        <v>0</v>
      </c>
      <c r="E306" s="20">
        <v>0</v>
      </c>
      <c r="F306" s="20">
        <v>0</v>
      </c>
      <c r="G306" s="20">
        <v>-39943599</v>
      </c>
    </row>
    <row r="307" spans="1:7" s="82" customFormat="1" ht="15" hidden="1" customHeight="1">
      <c r="A307" s="19">
        <v>251119011000001</v>
      </c>
      <c r="B307" s="19" t="s">
        <v>223</v>
      </c>
      <c r="C307" s="20">
        <v>-100000</v>
      </c>
      <c r="D307" s="20">
        <v>0</v>
      </c>
      <c r="E307" s="20">
        <v>0</v>
      </c>
      <c r="F307" s="20">
        <v>0</v>
      </c>
      <c r="G307" s="20">
        <v>-100000</v>
      </c>
    </row>
    <row r="308" spans="1:7" s="82" customFormat="1" ht="15" hidden="1" customHeight="1">
      <c r="A308" s="19">
        <v>251119011000002</v>
      </c>
      <c r="B308" s="19" t="s">
        <v>224</v>
      </c>
      <c r="C308" s="20">
        <v>-39843599</v>
      </c>
      <c r="D308" s="20">
        <v>0</v>
      </c>
      <c r="E308" s="20">
        <v>0</v>
      </c>
      <c r="F308" s="20">
        <v>0</v>
      </c>
      <c r="G308" s="20">
        <v>-39843599</v>
      </c>
    </row>
    <row r="309" spans="1:7" s="82" customFormat="1" ht="15" customHeight="1">
      <c r="A309" s="19">
        <v>2533</v>
      </c>
      <c r="B309" s="19" t="s">
        <v>629</v>
      </c>
      <c r="C309" s="20">
        <v>0</v>
      </c>
      <c r="D309" s="20">
        <v>0</v>
      </c>
      <c r="E309" s="20">
        <v>22199731.969999999</v>
      </c>
      <c r="F309" s="20">
        <v>-22199731.969999999</v>
      </c>
      <c r="G309" s="20">
        <v>-22199731.969999999</v>
      </c>
    </row>
    <row r="310" spans="1:7" s="82" customFormat="1" ht="15" customHeight="1">
      <c r="A310" s="19">
        <v>25331</v>
      </c>
      <c r="B310" s="19" t="s">
        <v>630</v>
      </c>
      <c r="C310" s="20">
        <v>0</v>
      </c>
      <c r="D310" s="20">
        <v>0</v>
      </c>
      <c r="E310" s="20">
        <v>22199731.969999999</v>
      </c>
      <c r="F310" s="20">
        <v>-22199731.969999999</v>
      </c>
      <c r="G310" s="20">
        <v>-22199731.969999999</v>
      </c>
    </row>
    <row r="311" spans="1:7" s="82" customFormat="1" ht="15" customHeight="1">
      <c r="A311" s="19">
        <v>253319</v>
      </c>
      <c r="B311" s="19" t="s">
        <v>631</v>
      </c>
      <c r="C311" s="20">
        <v>0</v>
      </c>
      <c r="D311" s="20">
        <v>0</v>
      </c>
      <c r="E311" s="20">
        <v>22199731.969999999</v>
      </c>
      <c r="F311" s="20">
        <v>-22199731.969999999</v>
      </c>
      <c r="G311" s="20">
        <v>-22199731.969999999</v>
      </c>
    </row>
    <row r="312" spans="1:7" s="82" customFormat="1" ht="15" customHeight="1">
      <c r="A312" s="19">
        <v>25331901</v>
      </c>
      <c r="B312" s="19" t="s">
        <v>631</v>
      </c>
      <c r="C312" s="20">
        <v>0</v>
      </c>
      <c r="D312" s="20">
        <v>0</v>
      </c>
      <c r="E312" s="20">
        <v>22199731.969999999</v>
      </c>
      <c r="F312" s="20">
        <v>-22199731.969999999</v>
      </c>
      <c r="G312" s="20">
        <v>-22199731.969999999</v>
      </c>
    </row>
    <row r="313" spans="1:7" s="82" customFormat="1" ht="15" customHeight="1">
      <c r="A313" s="19">
        <v>253319012</v>
      </c>
      <c r="B313" s="19" t="s">
        <v>632</v>
      </c>
      <c r="C313" s="20">
        <v>0</v>
      </c>
      <c r="D313" s="20">
        <v>0</v>
      </c>
      <c r="E313" s="20">
        <v>22199731.969999999</v>
      </c>
      <c r="F313" s="20">
        <v>-22199731.969999999</v>
      </c>
      <c r="G313" s="20">
        <v>-22199731.969999999</v>
      </c>
    </row>
    <row r="314" spans="1:7" s="82" customFormat="1" ht="15" customHeight="1">
      <c r="A314" s="19">
        <v>253319012000001</v>
      </c>
      <c r="B314" s="19" t="s">
        <v>632</v>
      </c>
      <c r="C314" s="20">
        <v>0</v>
      </c>
      <c r="D314" s="20">
        <v>0</v>
      </c>
      <c r="E314" s="20">
        <v>22199731.969999999</v>
      </c>
      <c r="F314" s="20">
        <v>-22199731.969999999</v>
      </c>
      <c r="G314" s="20">
        <v>-22199731.969999999</v>
      </c>
    </row>
    <row r="315" spans="1:7" s="82" customFormat="1" ht="15" hidden="1" customHeight="1">
      <c r="A315" s="19">
        <v>254</v>
      </c>
      <c r="B315" s="19" t="s">
        <v>225</v>
      </c>
      <c r="C315" s="20">
        <v>-3644188.89</v>
      </c>
      <c r="D315" s="20">
        <v>26750551.100000001</v>
      </c>
      <c r="E315" s="20">
        <v>26700135.449999999</v>
      </c>
      <c r="F315" s="20">
        <v>50415.65</v>
      </c>
      <c r="G315" s="20">
        <v>-3593773.24</v>
      </c>
    </row>
    <row r="316" spans="1:7" s="82" customFormat="1" ht="15" hidden="1" customHeight="1">
      <c r="A316" s="19">
        <v>2541</v>
      </c>
      <c r="B316" s="19" t="s">
        <v>226</v>
      </c>
      <c r="C316" s="20">
        <v>-3644188.89</v>
      </c>
      <c r="D316" s="20">
        <v>26750551.100000001</v>
      </c>
      <c r="E316" s="20">
        <v>26700135.449999999</v>
      </c>
      <c r="F316" s="20">
        <v>50415.65</v>
      </c>
      <c r="G316" s="20">
        <v>-3593773.24</v>
      </c>
    </row>
    <row r="317" spans="1:7" s="82" customFormat="1" ht="15" hidden="1" customHeight="1">
      <c r="A317" s="19">
        <v>25411</v>
      </c>
      <c r="B317" s="19" t="s">
        <v>227</v>
      </c>
      <c r="C317" s="20">
        <v>-3644188.89</v>
      </c>
      <c r="D317" s="20">
        <v>26750551.100000001</v>
      </c>
      <c r="E317" s="20">
        <v>26700135.449999999</v>
      </c>
      <c r="F317" s="20">
        <v>50415.65</v>
      </c>
      <c r="G317" s="20">
        <v>-3593773.24</v>
      </c>
    </row>
    <row r="318" spans="1:7" s="82" customFormat="1" ht="15" hidden="1" customHeight="1">
      <c r="A318" s="19">
        <v>254119</v>
      </c>
      <c r="B318" s="19" t="s">
        <v>227</v>
      </c>
      <c r="C318" s="20">
        <v>-3644188.89</v>
      </c>
      <c r="D318" s="20">
        <v>26750551.100000001</v>
      </c>
      <c r="E318" s="20">
        <v>26700135.449999999</v>
      </c>
      <c r="F318" s="20">
        <v>50415.65</v>
      </c>
      <c r="G318" s="20">
        <v>-3593773.24</v>
      </c>
    </row>
    <row r="319" spans="1:7" s="82" customFormat="1" ht="15" hidden="1" customHeight="1">
      <c r="A319" s="19">
        <v>25411901</v>
      </c>
      <c r="B319" s="19" t="s">
        <v>226</v>
      </c>
      <c r="C319" s="20">
        <v>-3644188.89</v>
      </c>
      <c r="D319" s="20">
        <v>26750551.100000001</v>
      </c>
      <c r="E319" s="20">
        <v>26700135.449999999</v>
      </c>
      <c r="F319" s="20">
        <v>50415.65</v>
      </c>
      <c r="G319" s="20">
        <v>-3593773.24</v>
      </c>
    </row>
    <row r="320" spans="1:7" s="82" customFormat="1" ht="15" hidden="1" customHeight="1">
      <c r="A320" s="19">
        <v>254119011</v>
      </c>
      <c r="B320" s="19" t="s">
        <v>226</v>
      </c>
      <c r="C320" s="20">
        <v>-3644188.89</v>
      </c>
      <c r="D320" s="20">
        <v>26750551.100000001</v>
      </c>
      <c r="E320" s="20">
        <v>26700135.449999999</v>
      </c>
      <c r="F320" s="20">
        <v>50415.65</v>
      </c>
      <c r="G320" s="20">
        <v>-3593773.24</v>
      </c>
    </row>
    <row r="321" spans="1:7" s="82" customFormat="1" ht="15" hidden="1" customHeight="1">
      <c r="A321" s="19">
        <v>254119011000001</v>
      </c>
      <c r="B321" s="19" t="s">
        <v>228</v>
      </c>
      <c r="C321" s="20">
        <v>-5521498.3099999996</v>
      </c>
      <c r="D321" s="20">
        <v>24899213.370000001</v>
      </c>
      <c r="E321" s="20">
        <v>24822826.02</v>
      </c>
      <c r="F321" s="20">
        <v>76387.350000000006</v>
      </c>
      <c r="G321" s="20">
        <v>-5445110.96</v>
      </c>
    </row>
    <row r="322" spans="1:7" s="82" customFormat="1" ht="15" hidden="1" customHeight="1">
      <c r="A322" s="19">
        <v>254119011000002</v>
      </c>
      <c r="B322" s="19" t="s">
        <v>229</v>
      </c>
      <c r="C322" s="20">
        <v>1877309.42</v>
      </c>
      <c r="D322" s="20">
        <v>1851337.73</v>
      </c>
      <c r="E322" s="20">
        <v>1877309.43</v>
      </c>
      <c r="F322" s="20">
        <v>-25971.7</v>
      </c>
      <c r="G322" s="20">
        <v>1851337.72</v>
      </c>
    </row>
    <row r="323" spans="1:7" s="82" customFormat="1" ht="15" hidden="1" customHeight="1">
      <c r="A323" s="19">
        <v>256</v>
      </c>
      <c r="B323" s="19" t="s">
        <v>230</v>
      </c>
      <c r="C323" s="20">
        <v>-24768405.550000001</v>
      </c>
      <c r="D323" s="20">
        <v>25919165.289999999</v>
      </c>
      <c r="E323" s="20">
        <v>1150759.74</v>
      </c>
      <c r="F323" s="20">
        <v>24768405.550000001</v>
      </c>
      <c r="G323" s="20">
        <v>0</v>
      </c>
    </row>
    <row r="324" spans="1:7" s="82" customFormat="1" ht="15" hidden="1" customHeight="1">
      <c r="A324" s="19">
        <v>2561</v>
      </c>
      <c r="B324" s="19" t="s">
        <v>231</v>
      </c>
      <c r="C324" s="20">
        <v>-24768405.550000001</v>
      </c>
      <c r="D324" s="20">
        <v>25919165.289999999</v>
      </c>
      <c r="E324" s="20">
        <v>1150759.74</v>
      </c>
      <c r="F324" s="20">
        <v>24768405.550000001</v>
      </c>
      <c r="G324" s="20">
        <v>0</v>
      </c>
    </row>
    <row r="325" spans="1:7" s="82" customFormat="1" ht="15" hidden="1" customHeight="1">
      <c r="A325" s="19">
        <v>25611</v>
      </c>
      <c r="B325" s="19" t="s">
        <v>232</v>
      </c>
      <c r="C325" s="20">
        <v>-24768405.550000001</v>
      </c>
      <c r="D325" s="20">
        <v>25919165.289999999</v>
      </c>
      <c r="E325" s="20">
        <v>1150759.74</v>
      </c>
      <c r="F325" s="20">
        <v>24768405.550000001</v>
      </c>
      <c r="G325" s="20">
        <v>0</v>
      </c>
    </row>
    <row r="326" spans="1:7" s="82" customFormat="1" ht="15" hidden="1" customHeight="1">
      <c r="A326" s="19">
        <v>256119</v>
      </c>
      <c r="B326" s="19" t="s">
        <v>232</v>
      </c>
      <c r="C326" s="20">
        <v>-24768405.550000001</v>
      </c>
      <c r="D326" s="20">
        <v>25919165.289999999</v>
      </c>
      <c r="E326" s="20">
        <v>1150759.74</v>
      </c>
      <c r="F326" s="20">
        <v>24768405.550000001</v>
      </c>
      <c r="G326" s="20">
        <v>0</v>
      </c>
    </row>
    <row r="327" spans="1:7" s="82" customFormat="1" ht="15" hidden="1" customHeight="1">
      <c r="A327" s="19">
        <v>25611901</v>
      </c>
      <c r="B327" s="19" t="s">
        <v>233</v>
      </c>
      <c r="C327" s="20">
        <v>-24768405.550000001</v>
      </c>
      <c r="D327" s="20">
        <v>25919165.289999999</v>
      </c>
      <c r="E327" s="20">
        <v>1150759.74</v>
      </c>
      <c r="F327" s="20">
        <v>24768405.550000001</v>
      </c>
      <c r="G327" s="20">
        <v>0</v>
      </c>
    </row>
    <row r="328" spans="1:7" s="82" customFormat="1" ht="15" hidden="1" customHeight="1">
      <c r="A328" s="19">
        <v>256119011</v>
      </c>
      <c r="B328" s="19" t="s">
        <v>234</v>
      </c>
      <c r="C328" s="20">
        <v>-24768405.550000001</v>
      </c>
      <c r="D328" s="20">
        <v>25919165.289999999</v>
      </c>
      <c r="E328" s="20">
        <v>1150759.74</v>
      </c>
      <c r="F328" s="20">
        <v>24768405.550000001</v>
      </c>
      <c r="G328" s="20">
        <v>0</v>
      </c>
    </row>
    <row r="329" spans="1:7" s="82" customFormat="1" ht="15" hidden="1" customHeight="1">
      <c r="A329" s="19">
        <v>256119011000001</v>
      </c>
      <c r="B329" s="19" t="s">
        <v>234</v>
      </c>
      <c r="C329" s="20">
        <v>-24768405.550000001</v>
      </c>
      <c r="D329" s="20">
        <v>25919165.289999999</v>
      </c>
      <c r="E329" s="20">
        <v>1150759.74</v>
      </c>
      <c r="F329" s="20">
        <v>24768405.550000001</v>
      </c>
      <c r="G329" s="20">
        <v>0</v>
      </c>
    </row>
    <row r="330" spans="1:7" s="82" customFormat="1" ht="15" hidden="1" customHeight="1">
      <c r="A330" s="19">
        <v>3</v>
      </c>
      <c r="B330" s="19" t="s">
        <v>235</v>
      </c>
      <c r="C330" s="20">
        <v>-175310198.21000001</v>
      </c>
      <c r="D330" s="20">
        <v>10480158.02</v>
      </c>
      <c r="E330" s="20">
        <v>27974099.210000001</v>
      </c>
      <c r="F330" s="20">
        <v>-17493941.190000001</v>
      </c>
      <c r="G330" s="20">
        <v>-192804139.40000001</v>
      </c>
    </row>
    <row r="331" spans="1:7" s="82" customFormat="1" ht="15" hidden="1" customHeight="1">
      <c r="A331" s="19">
        <v>31</v>
      </c>
      <c r="B331" s="19" t="s">
        <v>236</v>
      </c>
      <c r="C331" s="20">
        <v>-176969562.15000001</v>
      </c>
      <c r="D331" s="20">
        <v>9107636.3499999996</v>
      </c>
      <c r="E331" s="20">
        <v>26787769.640000001</v>
      </c>
      <c r="F331" s="20">
        <v>-17680133.289999999</v>
      </c>
      <c r="G331" s="20">
        <v>-194649695.44</v>
      </c>
    </row>
    <row r="332" spans="1:7" s="82" customFormat="1" ht="15" hidden="1" customHeight="1">
      <c r="A332" s="19">
        <v>311</v>
      </c>
      <c r="B332" s="19" t="s">
        <v>237</v>
      </c>
      <c r="C332" s="20">
        <v>-176969562.15000001</v>
      </c>
      <c r="D332" s="20">
        <v>9107636.3499999996</v>
      </c>
      <c r="E332" s="20">
        <v>26787769.640000001</v>
      </c>
      <c r="F332" s="20">
        <v>-17680133.289999999</v>
      </c>
      <c r="G332" s="20">
        <v>-194649695.44</v>
      </c>
    </row>
    <row r="333" spans="1:7" s="82" customFormat="1" ht="15" hidden="1" customHeight="1">
      <c r="A333" s="19">
        <v>3111</v>
      </c>
      <c r="B333" s="19" t="s">
        <v>238</v>
      </c>
      <c r="C333" s="20">
        <v>-176969562.15000001</v>
      </c>
      <c r="D333" s="20">
        <v>9107636.3499999996</v>
      </c>
      <c r="E333" s="20">
        <v>26787769.640000001</v>
      </c>
      <c r="F333" s="20">
        <v>-17680133.289999999</v>
      </c>
      <c r="G333" s="20">
        <v>-194649695.44</v>
      </c>
    </row>
    <row r="334" spans="1:7" s="82" customFormat="1" ht="15" hidden="1" customHeight="1">
      <c r="A334" s="19">
        <v>31112</v>
      </c>
      <c r="B334" s="19" t="s">
        <v>238</v>
      </c>
      <c r="C334" s="20">
        <v>-176969562.15000001</v>
      </c>
      <c r="D334" s="20">
        <v>9107636.3499999996</v>
      </c>
      <c r="E334" s="20">
        <v>26787769.640000001</v>
      </c>
      <c r="F334" s="20">
        <v>-17680133.289999999</v>
      </c>
      <c r="G334" s="20">
        <v>-194649695.44</v>
      </c>
    </row>
    <row r="335" spans="1:7" s="82" customFormat="1" ht="15" hidden="1" customHeight="1">
      <c r="A335" s="19">
        <v>311121</v>
      </c>
      <c r="B335" s="19" t="s">
        <v>63</v>
      </c>
      <c r="C335" s="20">
        <v>-174178782.13999999</v>
      </c>
      <c r="D335" s="20">
        <v>9107636.3499999996</v>
      </c>
      <c r="E335" s="20">
        <v>26552035.68</v>
      </c>
      <c r="F335" s="20">
        <v>-17444399.329999998</v>
      </c>
      <c r="G335" s="20">
        <v>-191623181.47</v>
      </c>
    </row>
    <row r="336" spans="1:7" s="82" customFormat="1" ht="15" hidden="1" customHeight="1">
      <c r="A336" s="19">
        <v>31112102</v>
      </c>
      <c r="B336" s="19" t="s">
        <v>239</v>
      </c>
      <c r="C336" s="20">
        <v>-39847311.020000003</v>
      </c>
      <c r="D336" s="20">
        <v>841794.45</v>
      </c>
      <c r="E336" s="20">
        <v>5599792.4400000004</v>
      </c>
      <c r="F336" s="20">
        <v>-4757997.99</v>
      </c>
      <c r="G336" s="20">
        <v>-44605309.009999998</v>
      </c>
    </row>
    <row r="337" spans="1:7" s="82" customFormat="1" ht="15" hidden="1" customHeight="1">
      <c r="A337" s="19">
        <v>311121021</v>
      </c>
      <c r="B337" s="19" t="s">
        <v>240</v>
      </c>
      <c r="C337" s="20">
        <v>-39847311.020000003</v>
      </c>
      <c r="D337" s="20">
        <v>841794.45</v>
      </c>
      <c r="E337" s="20">
        <v>5599792.4400000004</v>
      </c>
      <c r="F337" s="20">
        <v>-4757997.99</v>
      </c>
      <c r="G337" s="20">
        <v>-44605309.009999998</v>
      </c>
    </row>
    <row r="338" spans="1:7" s="82" customFormat="1" ht="15" hidden="1" customHeight="1">
      <c r="A338" s="19">
        <v>311121021000001</v>
      </c>
      <c r="B338" s="19" t="s">
        <v>241</v>
      </c>
      <c r="C338" s="20">
        <v>-39847311.020000003</v>
      </c>
      <c r="D338" s="20">
        <v>841794.45</v>
      </c>
      <c r="E338" s="20">
        <v>5599792.4400000004</v>
      </c>
      <c r="F338" s="20">
        <v>-4757997.99</v>
      </c>
      <c r="G338" s="20">
        <v>-44605309.009999998</v>
      </c>
    </row>
    <row r="339" spans="1:7" s="82" customFormat="1" ht="15" hidden="1" customHeight="1">
      <c r="A339" s="19">
        <v>31112106</v>
      </c>
      <c r="B339" s="19" t="s">
        <v>242</v>
      </c>
      <c r="C339" s="20">
        <v>-134331471.12</v>
      </c>
      <c r="D339" s="20">
        <v>8265841.9000000004</v>
      </c>
      <c r="E339" s="20">
        <v>20952243.239999998</v>
      </c>
      <c r="F339" s="20">
        <v>-12686401.34</v>
      </c>
      <c r="G339" s="20">
        <v>-147017872.46000001</v>
      </c>
    </row>
    <row r="340" spans="1:7" s="82" customFormat="1" ht="15" hidden="1" customHeight="1">
      <c r="A340" s="19">
        <v>311121061</v>
      </c>
      <c r="B340" s="19" t="s">
        <v>243</v>
      </c>
      <c r="C340" s="20">
        <v>-136566308.49000001</v>
      </c>
      <c r="D340" s="20">
        <v>7755196.9199999999</v>
      </c>
      <c r="E340" s="20">
        <v>13278079.9</v>
      </c>
      <c r="F340" s="20">
        <v>-5522882.9800000004</v>
      </c>
      <c r="G340" s="20">
        <v>-142089191.47</v>
      </c>
    </row>
    <row r="341" spans="1:7" s="82" customFormat="1" ht="15" hidden="1" customHeight="1">
      <c r="A341" s="19">
        <v>311121061000001</v>
      </c>
      <c r="B341" s="19" t="s">
        <v>244</v>
      </c>
      <c r="C341" s="20">
        <v>-136566308.49000001</v>
      </c>
      <c r="D341" s="20">
        <v>7755196.9199999999</v>
      </c>
      <c r="E341" s="20">
        <v>13278079.9</v>
      </c>
      <c r="F341" s="20">
        <v>-5522882.9800000004</v>
      </c>
      <c r="G341" s="20">
        <v>-142089191.47</v>
      </c>
    </row>
    <row r="342" spans="1:7" s="82" customFormat="1" ht="15" hidden="1" customHeight="1">
      <c r="A342" s="19">
        <v>311121066</v>
      </c>
      <c r="B342" s="19" t="s">
        <v>525</v>
      </c>
      <c r="C342" s="20">
        <v>2234837.37</v>
      </c>
      <c r="D342" s="20">
        <v>510644.98</v>
      </c>
      <c r="E342" s="20">
        <v>7674163.3399999999</v>
      </c>
      <c r="F342" s="20">
        <v>-7163518.3600000003</v>
      </c>
      <c r="G342" s="20">
        <v>-4928680.99</v>
      </c>
    </row>
    <row r="343" spans="1:7" s="82" customFormat="1" ht="15" hidden="1" customHeight="1">
      <c r="A343" s="19">
        <v>311121066000001</v>
      </c>
      <c r="B343" s="19" t="s">
        <v>526</v>
      </c>
      <c r="C343" s="20">
        <v>2234837.37</v>
      </c>
      <c r="D343" s="20">
        <v>510644.98</v>
      </c>
      <c r="E343" s="20">
        <v>7674163.3399999999</v>
      </c>
      <c r="F343" s="20">
        <v>-7163518.3600000003</v>
      </c>
      <c r="G343" s="20">
        <v>-4928680.99</v>
      </c>
    </row>
    <row r="344" spans="1:7" s="82" customFormat="1" ht="15" hidden="1" customHeight="1">
      <c r="A344" s="19">
        <v>311122</v>
      </c>
      <c r="B344" s="19" t="s">
        <v>245</v>
      </c>
      <c r="C344" s="20">
        <v>-2790780.01</v>
      </c>
      <c r="D344" s="20">
        <v>0</v>
      </c>
      <c r="E344" s="20">
        <v>235733.96</v>
      </c>
      <c r="F344" s="20">
        <v>-235733.96</v>
      </c>
      <c r="G344" s="20">
        <v>-3026513.97</v>
      </c>
    </row>
    <row r="345" spans="1:7" s="82" customFormat="1" ht="15" hidden="1" customHeight="1">
      <c r="A345" s="19">
        <v>31112206</v>
      </c>
      <c r="B345" s="19" t="s">
        <v>242</v>
      </c>
      <c r="C345" s="20">
        <v>-2790780.01</v>
      </c>
      <c r="D345" s="20">
        <v>0</v>
      </c>
      <c r="E345" s="20">
        <v>235733.96</v>
      </c>
      <c r="F345" s="20">
        <v>-235733.96</v>
      </c>
      <c r="G345" s="20">
        <v>-3026513.97</v>
      </c>
    </row>
    <row r="346" spans="1:7" s="82" customFormat="1" ht="15" hidden="1" customHeight="1">
      <c r="A346" s="19">
        <v>311122061</v>
      </c>
      <c r="B346" s="19" t="s">
        <v>243</v>
      </c>
      <c r="C346" s="20">
        <v>-2790780.01</v>
      </c>
      <c r="D346" s="20">
        <v>0</v>
      </c>
      <c r="E346" s="20">
        <v>235733.96</v>
      </c>
      <c r="F346" s="20">
        <v>-235733.96</v>
      </c>
      <c r="G346" s="20">
        <v>-3026513.97</v>
      </c>
    </row>
    <row r="347" spans="1:7" s="82" customFormat="1" ht="15" hidden="1" customHeight="1">
      <c r="A347" s="19">
        <v>311122061000001</v>
      </c>
      <c r="B347" s="19" t="s">
        <v>246</v>
      </c>
      <c r="C347" s="20">
        <v>-2790780.01</v>
      </c>
      <c r="D347" s="20">
        <v>0</v>
      </c>
      <c r="E347" s="20">
        <v>235733.96</v>
      </c>
      <c r="F347" s="20">
        <v>-235733.96</v>
      </c>
      <c r="G347" s="20">
        <v>-3026513.97</v>
      </c>
    </row>
    <row r="348" spans="1:7" s="82" customFormat="1" ht="15" hidden="1" customHeight="1">
      <c r="A348" s="19">
        <v>32</v>
      </c>
      <c r="B348" s="19" t="s">
        <v>247</v>
      </c>
      <c r="C348" s="20">
        <v>7989520.6900000004</v>
      </c>
      <c r="D348" s="20">
        <v>794661.79</v>
      </c>
      <c r="E348" s="20">
        <v>0</v>
      </c>
      <c r="F348" s="20">
        <v>794661.79</v>
      </c>
      <c r="G348" s="20">
        <v>8784182.4800000004</v>
      </c>
    </row>
    <row r="349" spans="1:7" s="82" customFormat="1" ht="15" hidden="1" customHeight="1">
      <c r="A349" s="19">
        <v>321</v>
      </c>
      <c r="B349" s="19" t="s">
        <v>248</v>
      </c>
      <c r="C349" s="20">
        <v>7989520.6900000004</v>
      </c>
      <c r="D349" s="20">
        <v>794661.79</v>
      </c>
      <c r="E349" s="20">
        <v>0</v>
      </c>
      <c r="F349" s="20">
        <v>794661.79</v>
      </c>
      <c r="G349" s="20">
        <v>8784182.4800000004</v>
      </c>
    </row>
    <row r="350" spans="1:7" s="82" customFormat="1" ht="15" hidden="1" customHeight="1">
      <c r="A350" s="19">
        <v>3211</v>
      </c>
      <c r="B350" s="19" t="s">
        <v>248</v>
      </c>
      <c r="C350" s="20">
        <v>7989520.6900000004</v>
      </c>
      <c r="D350" s="20">
        <v>794661.79</v>
      </c>
      <c r="E350" s="20">
        <v>0</v>
      </c>
      <c r="F350" s="20">
        <v>794661.79</v>
      </c>
      <c r="G350" s="20">
        <v>8784182.4800000004</v>
      </c>
    </row>
    <row r="351" spans="1:7" s="82" customFormat="1" ht="15" hidden="1" customHeight="1">
      <c r="A351" s="19">
        <v>32112</v>
      </c>
      <c r="B351" s="19" t="s">
        <v>249</v>
      </c>
      <c r="C351" s="20">
        <v>7989520.6900000004</v>
      </c>
      <c r="D351" s="20">
        <v>794661.79</v>
      </c>
      <c r="E351" s="20">
        <v>0</v>
      </c>
      <c r="F351" s="20">
        <v>794661.79</v>
      </c>
      <c r="G351" s="20">
        <v>8784182.4800000004</v>
      </c>
    </row>
    <row r="352" spans="1:7" s="82" customFormat="1" ht="15" hidden="1" customHeight="1">
      <c r="A352" s="19">
        <v>321129</v>
      </c>
      <c r="B352" s="19" t="s">
        <v>249</v>
      </c>
      <c r="C352" s="20">
        <v>7989520.6900000004</v>
      </c>
      <c r="D352" s="20">
        <v>794661.79</v>
      </c>
      <c r="E352" s="20">
        <v>0</v>
      </c>
      <c r="F352" s="20">
        <v>794661.79</v>
      </c>
      <c r="G352" s="20">
        <v>8784182.4800000004</v>
      </c>
    </row>
    <row r="353" spans="1:7" s="82" customFormat="1" ht="15" hidden="1" customHeight="1">
      <c r="A353" s="19">
        <v>32112901</v>
      </c>
      <c r="B353" s="19" t="s">
        <v>249</v>
      </c>
      <c r="C353" s="20">
        <v>7989520.6900000004</v>
      </c>
      <c r="D353" s="20">
        <v>794661.79</v>
      </c>
      <c r="E353" s="20">
        <v>0</v>
      </c>
      <c r="F353" s="20">
        <v>794661.79</v>
      </c>
      <c r="G353" s="20">
        <v>8784182.4800000004</v>
      </c>
    </row>
    <row r="354" spans="1:7" s="82" customFormat="1" ht="15" hidden="1" customHeight="1">
      <c r="A354" s="19">
        <v>321129011</v>
      </c>
      <c r="B354" s="19" t="s">
        <v>250</v>
      </c>
      <c r="C354" s="20">
        <v>4986322.08</v>
      </c>
      <c r="D354" s="20">
        <v>503856.7</v>
      </c>
      <c r="E354" s="20">
        <v>0</v>
      </c>
      <c r="F354" s="20">
        <v>503856.7</v>
      </c>
      <c r="G354" s="20">
        <v>5490178.7800000003</v>
      </c>
    </row>
    <row r="355" spans="1:7" s="82" customFormat="1" ht="15" hidden="1" customHeight="1">
      <c r="A355" s="19">
        <v>321129011000001</v>
      </c>
      <c r="B355" s="19" t="s">
        <v>251</v>
      </c>
      <c r="C355" s="20">
        <v>696643.69</v>
      </c>
      <c r="D355" s="20">
        <v>70431.58</v>
      </c>
      <c r="E355" s="20">
        <v>0</v>
      </c>
      <c r="F355" s="20">
        <v>70431.58</v>
      </c>
      <c r="G355" s="20">
        <v>767075.27</v>
      </c>
    </row>
    <row r="356" spans="1:7" s="82" customFormat="1" ht="15" hidden="1" customHeight="1">
      <c r="A356" s="19">
        <v>321129011000002</v>
      </c>
      <c r="B356" s="19" t="s">
        <v>252</v>
      </c>
      <c r="C356" s="20">
        <v>4289678.3899999997</v>
      </c>
      <c r="D356" s="20">
        <v>433425.12</v>
      </c>
      <c r="E356" s="20">
        <v>0</v>
      </c>
      <c r="F356" s="20">
        <v>433425.12</v>
      </c>
      <c r="G356" s="20">
        <v>4723103.51</v>
      </c>
    </row>
    <row r="357" spans="1:7" s="82" customFormat="1" ht="15" hidden="1" customHeight="1">
      <c r="A357" s="19">
        <v>321129013</v>
      </c>
      <c r="B357" s="19" t="s">
        <v>253</v>
      </c>
      <c r="C357" s="20">
        <v>3003198.61</v>
      </c>
      <c r="D357" s="20">
        <v>290805.09000000003</v>
      </c>
      <c r="E357" s="20">
        <v>0</v>
      </c>
      <c r="F357" s="20">
        <v>290805.09000000003</v>
      </c>
      <c r="G357" s="20">
        <v>3294003.7</v>
      </c>
    </row>
    <row r="358" spans="1:7" s="82" customFormat="1" ht="15" hidden="1" customHeight="1">
      <c r="A358" s="19">
        <v>321129013000001</v>
      </c>
      <c r="B358" s="19" t="s">
        <v>254</v>
      </c>
      <c r="C358" s="20">
        <v>3003198.61</v>
      </c>
      <c r="D358" s="20">
        <v>290805.09000000003</v>
      </c>
      <c r="E358" s="20">
        <v>0</v>
      </c>
      <c r="F358" s="20">
        <v>290805.09000000003</v>
      </c>
      <c r="G358" s="20">
        <v>3294003.7</v>
      </c>
    </row>
    <row r="359" spans="1:7" s="82" customFormat="1" ht="15" hidden="1" customHeight="1">
      <c r="A359" s="19">
        <v>35</v>
      </c>
      <c r="B359" s="19" t="s">
        <v>255</v>
      </c>
      <c r="C359" s="20">
        <v>-6330156.75</v>
      </c>
      <c r="D359" s="20">
        <v>577859.88</v>
      </c>
      <c r="E359" s="20">
        <v>1186329.57</v>
      </c>
      <c r="F359" s="20">
        <v>-608469.68999999994</v>
      </c>
      <c r="G359" s="20">
        <v>-6938626.4400000004</v>
      </c>
    </row>
    <row r="360" spans="1:7" s="82" customFormat="1" ht="15" hidden="1" customHeight="1">
      <c r="A360" s="19">
        <v>351</v>
      </c>
      <c r="B360" s="19" t="s">
        <v>256</v>
      </c>
      <c r="C360" s="20">
        <v>-6330156.75</v>
      </c>
      <c r="D360" s="20">
        <v>577859.88</v>
      </c>
      <c r="E360" s="20">
        <v>1186329.57</v>
      </c>
      <c r="F360" s="20">
        <v>-608469.68999999994</v>
      </c>
      <c r="G360" s="20">
        <v>-6938626.4400000004</v>
      </c>
    </row>
    <row r="361" spans="1:7" s="82" customFormat="1" ht="15" hidden="1" customHeight="1">
      <c r="A361" s="19">
        <v>3512</v>
      </c>
      <c r="B361" s="19" t="s">
        <v>257</v>
      </c>
      <c r="C361" s="20">
        <v>-6330156.75</v>
      </c>
      <c r="D361" s="20">
        <v>577859.88</v>
      </c>
      <c r="E361" s="20">
        <v>1186329.57</v>
      </c>
      <c r="F361" s="20">
        <v>-608469.68999999994</v>
      </c>
      <c r="G361" s="20">
        <v>-6938626.4400000004</v>
      </c>
    </row>
    <row r="362" spans="1:7" s="82" customFormat="1" ht="15" hidden="1" customHeight="1">
      <c r="A362" s="19">
        <v>35124</v>
      </c>
      <c r="B362" s="19" t="s">
        <v>258</v>
      </c>
      <c r="C362" s="20">
        <v>-357731.49</v>
      </c>
      <c r="D362" s="20">
        <v>6042.08</v>
      </c>
      <c r="E362" s="20">
        <v>30136.39</v>
      </c>
      <c r="F362" s="20">
        <v>-24094.31</v>
      </c>
      <c r="G362" s="20">
        <v>-381825.8</v>
      </c>
    </row>
    <row r="363" spans="1:7" s="82" customFormat="1" ht="15" hidden="1" customHeight="1">
      <c r="A363" s="19">
        <v>351249</v>
      </c>
      <c r="B363" s="19" t="s">
        <v>259</v>
      </c>
      <c r="C363" s="20">
        <v>-357731.49</v>
      </c>
      <c r="D363" s="20">
        <v>6042.08</v>
      </c>
      <c r="E363" s="20">
        <v>30136.39</v>
      </c>
      <c r="F363" s="20">
        <v>-24094.31</v>
      </c>
      <c r="G363" s="20">
        <v>-381825.8</v>
      </c>
    </row>
    <row r="364" spans="1:7" s="82" customFormat="1" ht="15" hidden="1" customHeight="1">
      <c r="A364" s="19">
        <v>35124901</v>
      </c>
      <c r="B364" s="19" t="s">
        <v>259</v>
      </c>
      <c r="C364" s="20">
        <v>-357731.49</v>
      </c>
      <c r="D364" s="20">
        <v>6042.08</v>
      </c>
      <c r="E364" s="20">
        <v>30136.39</v>
      </c>
      <c r="F364" s="20">
        <v>-24094.31</v>
      </c>
      <c r="G364" s="20">
        <v>-381825.8</v>
      </c>
    </row>
    <row r="365" spans="1:7" s="82" customFormat="1" ht="15" hidden="1" customHeight="1">
      <c r="A365" s="19">
        <v>351249011</v>
      </c>
      <c r="B365" s="19" t="s">
        <v>260</v>
      </c>
      <c r="C365" s="20">
        <v>-357731.49</v>
      </c>
      <c r="D365" s="20">
        <v>6042.08</v>
      </c>
      <c r="E365" s="20">
        <v>30136.39</v>
      </c>
      <c r="F365" s="20">
        <v>-24094.31</v>
      </c>
      <c r="G365" s="20">
        <v>-381825.8</v>
      </c>
    </row>
    <row r="366" spans="1:7" s="82" customFormat="1" ht="15" hidden="1" customHeight="1">
      <c r="A366" s="19">
        <v>351249011000001</v>
      </c>
      <c r="B366" s="19" t="s">
        <v>260</v>
      </c>
      <c r="C366" s="20">
        <v>-357731.49</v>
      </c>
      <c r="D366" s="20">
        <v>6042.08</v>
      </c>
      <c r="E366" s="20">
        <v>30136.39</v>
      </c>
      <c r="F366" s="20">
        <v>-24094.31</v>
      </c>
      <c r="G366" s="20">
        <v>-381825.8</v>
      </c>
    </row>
    <row r="367" spans="1:7" s="82" customFormat="1" ht="15" hidden="1" customHeight="1">
      <c r="A367" s="19">
        <v>35128</v>
      </c>
      <c r="B367" s="19" t="s">
        <v>261</v>
      </c>
      <c r="C367" s="20">
        <v>-5972425.2599999998</v>
      </c>
      <c r="D367" s="20">
        <v>571817.80000000005</v>
      </c>
      <c r="E367" s="20">
        <v>1156193.18</v>
      </c>
      <c r="F367" s="20">
        <v>-584375.38</v>
      </c>
      <c r="G367" s="20">
        <v>-6556800.6399999997</v>
      </c>
    </row>
    <row r="368" spans="1:7" s="82" customFormat="1" ht="15" hidden="1" customHeight="1">
      <c r="A368" s="19">
        <v>351289</v>
      </c>
      <c r="B368" s="19" t="s">
        <v>262</v>
      </c>
      <c r="C368" s="20">
        <v>-5972425.2599999998</v>
      </c>
      <c r="D368" s="20">
        <v>571817.80000000005</v>
      </c>
      <c r="E368" s="20">
        <v>1156193.18</v>
      </c>
      <c r="F368" s="20">
        <v>-584375.38</v>
      </c>
      <c r="G368" s="20">
        <v>-6556800.6399999997</v>
      </c>
    </row>
    <row r="369" spans="1:7" s="82" customFormat="1" ht="15" hidden="1" customHeight="1">
      <c r="A369" s="19">
        <v>35128901</v>
      </c>
      <c r="B369" s="19" t="s">
        <v>262</v>
      </c>
      <c r="C369" s="20">
        <v>-5972425.2599999998</v>
      </c>
      <c r="D369" s="20">
        <v>571817.80000000005</v>
      </c>
      <c r="E369" s="20">
        <v>1156193.18</v>
      </c>
      <c r="F369" s="20">
        <v>-584375.38</v>
      </c>
      <c r="G369" s="20">
        <v>-6556800.6399999997</v>
      </c>
    </row>
    <row r="370" spans="1:7" s="82" customFormat="1" ht="15" hidden="1" customHeight="1">
      <c r="A370" s="19">
        <v>351289011</v>
      </c>
      <c r="B370" s="19" t="s">
        <v>263</v>
      </c>
      <c r="C370" s="20">
        <v>-5972425.2599999998</v>
      </c>
      <c r="D370" s="20">
        <v>571817.80000000005</v>
      </c>
      <c r="E370" s="20">
        <v>1156193.18</v>
      </c>
      <c r="F370" s="20">
        <v>-584375.38</v>
      </c>
      <c r="G370" s="20">
        <v>-6556800.6399999997</v>
      </c>
    </row>
    <row r="371" spans="1:7" s="82" customFormat="1" ht="15" hidden="1" customHeight="1">
      <c r="A371" s="19">
        <v>351289011000001</v>
      </c>
      <c r="B371" s="19" t="s">
        <v>263</v>
      </c>
      <c r="C371" s="20">
        <v>-5972425.2599999998</v>
      </c>
      <c r="D371" s="20">
        <v>571817.80000000005</v>
      </c>
      <c r="E371" s="20">
        <v>1156193.18</v>
      </c>
      <c r="F371" s="20">
        <v>-584375.38</v>
      </c>
      <c r="G371" s="20">
        <v>-6556800.6399999997</v>
      </c>
    </row>
    <row r="372" spans="1:7" s="82" customFormat="1" ht="15" hidden="1" customHeight="1">
      <c r="A372" s="19">
        <v>4</v>
      </c>
      <c r="B372" s="19" t="s">
        <v>264</v>
      </c>
      <c r="C372" s="20">
        <v>172468815.90000001</v>
      </c>
      <c r="D372" s="20">
        <v>61379867.799999997</v>
      </c>
      <c r="E372" s="20">
        <v>37684924.82</v>
      </c>
      <c r="F372" s="20">
        <v>23694942.98</v>
      </c>
      <c r="G372" s="20">
        <v>196163758.88</v>
      </c>
    </row>
    <row r="373" spans="1:7" s="82" customFormat="1" ht="15" hidden="1" customHeight="1">
      <c r="A373" s="19">
        <v>41</v>
      </c>
      <c r="B373" s="19" t="s">
        <v>265</v>
      </c>
      <c r="C373" s="20">
        <v>78178138.629999995</v>
      </c>
      <c r="D373" s="20">
        <v>17447883.68</v>
      </c>
      <c r="E373" s="20">
        <v>9408744.5</v>
      </c>
      <c r="F373" s="20">
        <v>8039139.1799999997</v>
      </c>
      <c r="G373" s="20">
        <v>86217277.810000002</v>
      </c>
    </row>
    <row r="374" spans="1:7" s="82" customFormat="1" ht="15" hidden="1" customHeight="1">
      <c r="A374" s="19">
        <v>411</v>
      </c>
      <c r="B374" s="19" t="s">
        <v>266</v>
      </c>
      <c r="C374" s="20">
        <v>77540259.719999999</v>
      </c>
      <c r="D374" s="20">
        <v>9238322.7799999993</v>
      </c>
      <c r="E374" s="20">
        <v>1420270.18</v>
      </c>
      <c r="F374" s="20">
        <v>7818052.5999999996</v>
      </c>
      <c r="G374" s="20">
        <v>85358312.319999993</v>
      </c>
    </row>
    <row r="375" spans="1:7" s="82" customFormat="1" ht="15" hidden="1" customHeight="1">
      <c r="A375" s="19">
        <v>4111</v>
      </c>
      <c r="B375" s="19" t="s">
        <v>267</v>
      </c>
      <c r="C375" s="20">
        <v>77540259.719999999</v>
      </c>
      <c r="D375" s="20">
        <v>9238322.7799999993</v>
      </c>
      <c r="E375" s="20">
        <v>1420270.18</v>
      </c>
      <c r="F375" s="20">
        <v>7818052.5999999996</v>
      </c>
      <c r="G375" s="20">
        <v>85358312.319999993</v>
      </c>
    </row>
    <row r="376" spans="1:7" s="82" customFormat="1" ht="15" hidden="1" customHeight="1">
      <c r="A376" s="19">
        <v>41112</v>
      </c>
      <c r="B376" s="19" t="s">
        <v>268</v>
      </c>
      <c r="C376" s="20">
        <v>77540259.719999999</v>
      </c>
      <c r="D376" s="20">
        <v>9238322.7799999993</v>
      </c>
      <c r="E376" s="20">
        <v>1420270.18</v>
      </c>
      <c r="F376" s="20">
        <v>7818052.5999999996</v>
      </c>
      <c r="G376" s="20">
        <v>85358312.319999993</v>
      </c>
    </row>
    <row r="377" spans="1:7" s="82" customFormat="1" ht="15" hidden="1" customHeight="1">
      <c r="A377" s="19">
        <v>411121</v>
      </c>
      <c r="B377" s="19" t="s">
        <v>269</v>
      </c>
      <c r="C377" s="20">
        <v>74706269.599999994</v>
      </c>
      <c r="D377" s="20">
        <v>8925995.0299999993</v>
      </c>
      <c r="E377" s="20">
        <v>1368907.2</v>
      </c>
      <c r="F377" s="20">
        <v>7557087.8300000001</v>
      </c>
      <c r="G377" s="20">
        <v>82263357.430000007</v>
      </c>
    </row>
    <row r="378" spans="1:7" s="82" customFormat="1" ht="15" hidden="1" customHeight="1">
      <c r="A378" s="19">
        <v>41112102</v>
      </c>
      <c r="B378" s="19" t="s">
        <v>270</v>
      </c>
      <c r="C378" s="20">
        <v>6791503.3700000001</v>
      </c>
      <c r="D378" s="20">
        <v>978209.5</v>
      </c>
      <c r="E378" s="20">
        <v>73137.119999999995</v>
      </c>
      <c r="F378" s="20">
        <v>905072.38</v>
      </c>
      <c r="G378" s="20">
        <v>7696575.75</v>
      </c>
    </row>
    <row r="379" spans="1:7" s="82" customFormat="1" ht="15" hidden="1" customHeight="1">
      <c r="A379" s="19">
        <v>411121021</v>
      </c>
      <c r="B379" s="19" t="s">
        <v>271</v>
      </c>
      <c r="C379" s="20">
        <v>7276947.9000000004</v>
      </c>
      <c r="D379" s="20">
        <v>978209.5</v>
      </c>
      <c r="E379" s="20">
        <v>9870.7099999999991</v>
      </c>
      <c r="F379" s="20">
        <v>968338.79</v>
      </c>
      <c r="G379" s="20">
        <v>8245286.6900000004</v>
      </c>
    </row>
    <row r="380" spans="1:7" s="82" customFormat="1" ht="15" hidden="1" customHeight="1">
      <c r="A380" s="19">
        <v>411121021000002</v>
      </c>
      <c r="B380" s="19" t="s">
        <v>272</v>
      </c>
      <c r="C380" s="20">
        <v>7269582.5599999996</v>
      </c>
      <c r="D380" s="20">
        <v>973964.06</v>
      </c>
      <c r="E380" s="20">
        <v>9870.7099999999991</v>
      </c>
      <c r="F380" s="20">
        <v>964093.35</v>
      </c>
      <c r="G380" s="20">
        <v>8233675.9100000001</v>
      </c>
    </row>
    <row r="381" spans="1:7" s="82" customFormat="1" ht="15" hidden="1" customHeight="1">
      <c r="A381" s="19">
        <v>411121021000003</v>
      </c>
      <c r="B381" s="19" t="s">
        <v>527</v>
      </c>
      <c r="C381" s="20">
        <v>7365.34</v>
      </c>
      <c r="D381" s="20">
        <v>4245.4399999999996</v>
      </c>
      <c r="E381" s="20">
        <v>0</v>
      </c>
      <c r="F381" s="20">
        <v>4245.4399999999996</v>
      </c>
      <c r="G381" s="20">
        <v>11610.78</v>
      </c>
    </row>
    <row r="382" spans="1:7" s="82" customFormat="1" ht="15" hidden="1" customHeight="1">
      <c r="A382" s="19">
        <v>411121022</v>
      </c>
      <c r="B382" s="19" t="s">
        <v>273</v>
      </c>
      <c r="C382" s="20">
        <v>-474710.93</v>
      </c>
      <c r="D382" s="20">
        <v>0</v>
      </c>
      <c r="E382" s="20">
        <v>62018.93</v>
      </c>
      <c r="F382" s="20">
        <v>-62018.93</v>
      </c>
      <c r="G382" s="20">
        <v>-536729.86</v>
      </c>
    </row>
    <row r="383" spans="1:7" s="82" customFormat="1" ht="15" hidden="1" customHeight="1">
      <c r="A383" s="19">
        <v>411121022000002</v>
      </c>
      <c r="B383" s="19" t="s">
        <v>274</v>
      </c>
      <c r="C383" s="20">
        <v>-473950.23</v>
      </c>
      <c r="D383" s="20">
        <v>0</v>
      </c>
      <c r="E383" s="20">
        <v>62018.93</v>
      </c>
      <c r="F383" s="20">
        <v>-62018.93</v>
      </c>
      <c r="G383" s="20">
        <v>-535969.16</v>
      </c>
    </row>
    <row r="384" spans="1:7" s="82" customFormat="1" ht="15" hidden="1" customHeight="1">
      <c r="A384" s="19">
        <v>411121022000003</v>
      </c>
      <c r="B384" s="19" t="s">
        <v>282</v>
      </c>
      <c r="C384" s="20">
        <v>-760.7</v>
      </c>
      <c r="D384" s="20">
        <v>0</v>
      </c>
      <c r="E384" s="20">
        <v>0</v>
      </c>
      <c r="F384" s="20">
        <v>0</v>
      </c>
      <c r="G384" s="20">
        <v>-760.7</v>
      </c>
    </row>
    <row r="385" spans="1:7" s="82" customFormat="1" ht="15" hidden="1" customHeight="1">
      <c r="A385" s="19">
        <v>411121023</v>
      </c>
      <c r="B385" s="19" t="s">
        <v>275</v>
      </c>
      <c r="C385" s="20">
        <v>-10733.6</v>
      </c>
      <c r="D385" s="20">
        <v>0</v>
      </c>
      <c r="E385" s="20">
        <v>1247.48</v>
      </c>
      <c r="F385" s="20">
        <v>-1247.48</v>
      </c>
      <c r="G385" s="20">
        <v>-11981.08</v>
      </c>
    </row>
    <row r="386" spans="1:7" s="82" customFormat="1" ht="15" hidden="1" customHeight="1">
      <c r="A386" s="19">
        <v>411121023000001</v>
      </c>
      <c r="B386" s="19" t="s">
        <v>276</v>
      </c>
      <c r="C386" s="20">
        <v>-10733.6</v>
      </c>
      <c r="D386" s="20">
        <v>0</v>
      </c>
      <c r="E386" s="20">
        <v>1247.48</v>
      </c>
      <c r="F386" s="20">
        <v>-1247.48</v>
      </c>
      <c r="G386" s="20">
        <v>-11981.08</v>
      </c>
    </row>
    <row r="387" spans="1:7" s="82" customFormat="1" ht="15" hidden="1" customHeight="1">
      <c r="A387" s="19">
        <v>41112104</v>
      </c>
      <c r="B387" s="19" t="s">
        <v>277</v>
      </c>
      <c r="C387" s="20">
        <v>-800002.6</v>
      </c>
      <c r="D387" s="20">
        <v>12905.28</v>
      </c>
      <c r="E387" s="20">
        <v>88730.22</v>
      </c>
      <c r="F387" s="20">
        <v>-75824.94</v>
      </c>
      <c r="G387" s="20">
        <v>-875827.54</v>
      </c>
    </row>
    <row r="388" spans="1:7" s="82" customFormat="1" ht="15" hidden="1" customHeight="1">
      <c r="A388" s="19">
        <v>411121041</v>
      </c>
      <c r="B388" s="19" t="s">
        <v>278</v>
      </c>
      <c r="C388" s="20">
        <v>-111060.58</v>
      </c>
      <c r="D388" s="20">
        <v>12905.28</v>
      </c>
      <c r="E388" s="20">
        <v>24650.41</v>
      </c>
      <c r="F388" s="20">
        <v>-11745.13</v>
      </c>
      <c r="G388" s="20">
        <v>-122805.71</v>
      </c>
    </row>
    <row r="389" spans="1:7" s="82" customFormat="1" ht="15" hidden="1" customHeight="1">
      <c r="A389" s="19">
        <v>411121041000002</v>
      </c>
      <c r="B389" s="19" t="s">
        <v>279</v>
      </c>
      <c r="C389" s="20">
        <v>-47588.2</v>
      </c>
      <c r="D389" s="20">
        <v>12809.38</v>
      </c>
      <c r="E389" s="20">
        <v>13647.49</v>
      </c>
      <c r="F389" s="20">
        <v>-838.11</v>
      </c>
      <c r="G389" s="20">
        <v>-48426.31</v>
      </c>
    </row>
    <row r="390" spans="1:7" s="82" customFormat="1" ht="15" hidden="1" customHeight="1">
      <c r="A390" s="19">
        <v>411121041000003</v>
      </c>
      <c r="B390" s="19" t="s">
        <v>280</v>
      </c>
      <c r="C390" s="20">
        <v>-63472.38</v>
      </c>
      <c r="D390" s="20">
        <v>95.9</v>
      </c>
      <c r="E390" s="20">
        <v>11002.92</v>
      </c>
      <c r="F390" s="20">
        <v>-10907.02</v>
      </c>
      <c r="G390" s="20">
        <v>-74379.399999999994</v>
      </c>
    </row>
    <row r="391" spans="1:7" s="82" customFormat="1" ht="15" hidden="1" customHeight="1">
      <c r="A391" s="19">
        <v>411121042</v>
      </c>
      <c r="B391" s="19" t="s">
        <v>281</v>
      </c>
      <c r="C391" s="20">
        <v>-688942.02</v>
      </c>
      <c r="D391" s="20">
        <v>0</v>
      </c>
      <c r="E391" s="20">
        <v>64079.81</v>
      </c>
      <c r="F391" s="20">
        <v>-64079.81</v>
      </c>
      <c r="G391" s="20">
        <v>-753021.83</v>
      </c>
    </row>
    <row r="392" spans="1:7" s="82" customFormat="1" ht="15" hidden="1" customHeight="1">
      <c r="A392" s="19">
        <v>411121042000002</v>
      </c>
      <c r="B392" s="19" t="s">
        <v>274</v>
      </c>
      <c r="C392" s="20">
        <v>-685408.71</v>
      </c>
      <c r="D392" s="20">
        <v>0</v>
      </c>
      <c r="E392" s="20">
        <v>64079.81</v>
      </c>
      <c r="F392" s="20">
        <v>-64079.81</v>
      </c>
      <c r="G392" s="20">
        <v>-749488.52</v>
      </c>
    </row>
    <row r="393" spans="1:7" s="82" customFormat="1" ht="15" hidden="1" customHeight="1">
      <c r="A393" s="19">
        <v>411121042000003</v>
      </c>
      <c r="B393" s="19" t="s">
        <v>282</v>
      </c>
      <c r="C393" s="20">
        <v>-3533.31</v>
      </c>
      <c r="D393" s="20">
        <v>0</v>
      </c>
      <c r="E393" s="20">
        <v>0</v>
      </c>
      <c r="F393" s="20">
        <v>0</v>
      </c>
      <c r="G393" s="20">
        <v>-3533.31</v>
      </c>
    </row>
    <row r="394" spans="1:7" s="82" customFormat="1" ht="15" hidden="1" customHeight="1">
      <c r="A394" s="19">
        <v>41112106</v>
      </c>
      <c r="B394" s="19" t="s">
        <v>242</v>
      </c>
      <c r="C394" s="20">
        <v>64065243.799999997</v>
      </c>
      <c r="D394" s="20">
        <v>7441384.3099999996</v>
      </c>
      <c r="E394" s="20">
        <v>1146982.79</v>
      </c>
      <c r="F394" s="20">
        <v>6294401.5199999996</v>
      </c>
      <c r="G394" s="20">
        <v>70359645.319999993</v>
      </c>
    </row>
    <row r="395" spans="1:7" s="82" customFormat="1" ht="15" hidden="1" customHeight="1">
      <c r="A395" s="19">
        <v>411121061</v>
      </c>
      <c r="B395" s="19" t="s">
        <v>278</v>
      </c>
      <c r="C395" s="20">
        <v>68307336.489999995</v>
      </c>
      <c r="D395" s="20">
        <v>7408349.0999999996</v>
      </c>
      <c r="E395" s="20">
        <v>620226.77</v>
      </c>
      <c r="F395" s="20">
        <v>6788122.3300000001</v>
      </c>
      <c r="G395" s="20">
        <v>75095458.819999993</v>
      </c>
    </row>
    <row r="396" spans="1:7" s="82" customFormat="1" ht="15" hidden="1" customHeight="1">
      <c r="A396" s="19">
        <v>411121061000002</v>
      </c>
      <c r="B396" s="19" t="s">
        <v>283</v>
      </c>
      <c r="C396" s="20">
        <v>67334717.890000001</v>
      </c>
      <c r="D396" s="20">
        <v>7226357.9000000004</v>
      </c>
      <c r="E396" s="20">
        <v>544310.36</v>
      </c>
      <c r="F396" s="20">
        <v>6682047.54</v>
      </c>
      <c r="G396" s="20">
        <v>74016765.430000007</v>
      </c>
    </row>
    <row r="397" spans="1:7" s="82" customFormat="1" ht="15" hidden="1" customHeight="1">
      <c r="A397" s="19">
        <v>411121061000003</v>
      </c>
      <c r="B397" s="19" t="s">
        <v>284</v>
      </c>
      <c r="C397" s="20">
        <v>972618.6</v>
      </c>
      <c r="D397" s="20">
        <v>181991.2</v>
      </c>
      <c r="E397" s="20">
        <v>75916.41</v>
      </c>
      <c r="F397" s="20">
        <v>106074.79</v>
      </c>
      <c r="G397" s="20">
        <v>1078693.3899999999</v>
      </c>
    </row>
    <row r="398" spans="1:7" s="82" customFormat="1" ht="15" hidden="1" customHeight="1">
      <c r="A398" s="19">
        <v>411121062</v>
      </c>
      <c r="B398" s="19" t="s">
        <v>281</v>
      </c>
      <c r="C398" s="20">
        <v>-3334026.14</v>
      </c>
      <c r="D398" s="20">
        <v>33035.21</v>
      </c>
      <c r="E398" s="20">
        <v>389273.01</v>
      </c>
      <c r="F398" s="20">
        <v>-356237.8</v>
      </c>
      <c r="G398" s="20">
        <v>-3690263.94</v>
      </c>
    </row>
    <row r="399" spans="1:7" s="82" customFormat="1" ht="15" hidden="1" customHeight="1">
      <c r="A399" s="19">
        <v>411121062000002</v>
      </c>
      <c r="B399" s="19" t="s">
        <v>285</v>
      </c>
      <c r="C399" s="20">
        <v>-3314317.62</v>
      </c>
      <c r="D399" s="20">
        <v>33035.21</v>
      </c>
      <c r="E399" s="20">
        <v>386909.86</v>
      </c>
      <c r="F399" s="20">
        <v>-353874.65</v>
      </c>
      <c r="G399" s="20">
        <v>-3668192.27</v>
      </c>
    </row>
    <row r="400" spans="1:7" s="82" customFormat="1" ht="15" hidden="1" customHeight="1">
      <c r="A400" s="19">
        <v>411121062000003</v>
      </c>
      <c r="B400" s="19" t="s">
        <v>286</v>
      </c>
      <c r="C400" s="20">
        <v>-19708.52</v>
      </c>
      <c r="D400" s="20">
        <v>0</v>
      </c>
      <c r="E400" s="20">
        <v>2363.15</v>
      </c>
      <c r="F400" s="20">
        <v>-2363.15</v>
      </c>
      <c r="G400" s="20">
        <v>-22071.67</v>
      </c>
    </row>
    <row r="401" spans="1:7" s="82" customFormat="1" ht="15" hidden="1" customHeight="1">
      <c r="A401" s="19">
        <v>411121063</v>
      </c>
      <c r="B401" s="19" t="s">
        <v>287</v>
      </c>
      <c r="C401" s="20">
        <v>-908066.55</v>
      </c>
      <c r="D401" s="20">
        <v>0</v>
      </c>
      <c r="E401" s="20">
        <v>137483.01</v>
      </c>
      <c r="F401" s="20">
        <v>-137483.01</v>
      </c>
      <c r="G401" s="20">
        <v>-1045549.56</v>
      </c>
    </row>
    <row r="402" spans="1:7" s="82" customFormat="1" ht="15" hidden="1" customHeight="1">
      <c r="A402" s="19">
        <v>411121063000001</v>
      </c>
      <c r="B402" s="19" t="s">
        <v>287</v>
      </c>
      <c r="C402" s="20">
        <v>-908066.55</v>
      </c>
      <c r="D402" s="20">
        <v>0</v>
      </c>
      <c r="E402" s="20">
        <v>137483.01</v>
      </c>
      <c r="F402" s="20">
        <v>-137483.01</v>
      </c>
      <c r="G402" s="20">
        <v>-1045549.56</v>
      </c>
    </row>
    <row r="403" spans="1:7" s="82" customFormat="1" ht="15" hidden="1" customHeight="1">
      <c r="A403" s="19">
        <v>41112108</v>
      </c>
      <c r="B403" s="19" t="s">
        <v>525</v>
      </c>
      <c r="C403" s="20">
        <v>3075917.94</v>
      </c>
      <c r="D403" s="20">
        <v>368865.16</v>
      </c>
      <c r="E403" s="20">
        <v>33035.21</v>
      </c>
      <c r="F403" s="20">
        <v>335829.95</v>
      </c>
      <c r="G403" s="20">
        <v>3411747.89</v>
      </c>
    </row>
    <row r="404" spans="1:7" s="82" customFormat="1" ht="15" hidden="1" customHeight="1">
      <c r="A404" s="19">
        <v>411121081</v>
      </c>
      <c r="B404" s="19" t="s">
        <v>615</v>
      </c>
      <c r="C404" s="20">
        <v>3351691.84</v>
      </c>
      <c r="D404" s="20">
        <v>368865.16</v>
      </c>
      <c r="E404" s="20">
        <v>0</v>
      </c>
      <c r="F404" s="20">
        <v>368865.16</v>
      </c>
      <c r="G404" s="20">
        <v>3720557</v>
      </c>
    </row>
    <row r="405" spans="1:7" s="82" customFormat="1" ht="15" hidden="1" customHeight="1">
      <c r="A405" s="19">
        <v>411121081000001</v>
      </c>
      <c r="B405" s="19" t="s">
        <v>616</v>
      </c>
      <c r="C405" s="20">
        <v>3351691.84</v>
      </c>
      <c r="D405" s="20">
        <v>368865.16</v>
      </c>
      <c r="E405" s="20">
        <v>0</v>
      </c>
      <c r="F405" s="20">
        <v>368865.16</v>
      </c>
      <c r="G405" s="20">
        <v>3720557</v>
      </c>
    </row>
    <row r="406" spans="1:7" s="82" customFormat="1" ht="15" hidden="1" customHeight="1">
      <c r="A406" s="19">
        <v>411121082</v>
      </c>
      <c r="B406" s="19" t="s">
        <v>617</v>
      </c>
      <c r="C406" s="20">
        <v>-275773.90000000002</v>
      </c>
      <c r="D406" s="20">
        <v>0</v>
      </c>
      <c r="E406" s="20">
        <v>33035.21</v>
      </c>
      <c r="F406" s="20">
        <v>-33035.21</v>
      </c>
      <c r="G406" s="20">
        <v>-308809.11</v>
      </c>
    </row>
    <row r="407" spans="1:7" s="82" customFormat="1" ht="15" hidden="1" customHeight="1">
      <c r="A407" s="19">
        <v>411121082000001</v>
      </c>
      <c r="B407" s="19" t="s">
        <v>618</v>
      </c>
      <c r="C407" s="20">
        <v>-275773.90000000002</v>
      </c>
      <c r="D407" s="20">
        <v>0</v>
      </c>
      <c r="E407" s="20">
        <v>33035.21</v>
      </c>
      <c r="F407" s="20">
        <v>-33035.21</v>
      </c>
      <c r="G407" s="20">
        <v>-308809.11</v>
      </c>
    </row>
    <row r="408" spans="1:7" s="82" customFormat="1" ht="15" hidden="1" customHeight="1">
      <c r="A408" s="19">
        <v>41112109</v>
      </c>
      <c r="B408" s="19" t="s">
        <v>288</v>
      </c>
      <c r="C408" s="20">
        <v>1573607.09</v>
      </c>
      <c r="D408" s="20">
        <v>124630.78</v>
      </c>
      <c r="E408" s="20">
        <v>27021.86</v>
      </c>
      <c r="F408" s="20">
        <v>97608.92</v>
      </c>
      <c r="G408" s="20">
        <v>1671216.01</v>
      </c>
    </row>
    <row r="409" spans="1:7" s="82" customFormat="1" ht="15" hidden="1" customHeight="1">
      <c r="A409" s="19">
        <v>411121099</v>
      </c>
      <c r="B409" s="19" t="s">
        <v>288</v>
      </c>
      <c r="C409" s="20">
        <v>1573607.09</v>
      </c>
      <c r="D409" s="20">
        <v>124630.78</v>
      </c>
      <c r="E409" s="20">
        <v>27021.86</v>
      </c>
      <c r="F409" s="20">
        <v>97608.92</v>
      </c>
      <c r="G409" s="20">
        <v>1671216.01</v>
      </c>
    </row>
    <row r="410" spans="1:7" s="82" customFormat="1" ht="15" hidden="1" customHeight="1">
      <c r="A410" s="19">
        <v>411121099000001</v>
      </c>
      <c r="B410" s="19" t="s">
        <v>289</v>
      </c>
      <c r="C410" s="20">
        <v>1573607.09</v>
      </c>
      <c r="D410" s="20">
        <v>124630.78</v>
      </c>
      <c r="E410" s="20">
        <v>27021.86</v>
      </c>
      <c r="F410" s="20">
        <v>97608.92</v>
      </c>
      <c r="G410" s="20">
        <v>1671216.01</v>
      </c>
    </row>
    <row r="411" spans="1:7" s="82" customFormat="1" ht="15" hidden="1" customHeight="1">
      <c r="A411" s="19">
        <v>411122</v>
      </c>
      <c r="B411" s="19" t="s">
        <v>290</v>
      </c>
      <c r="C411" s="20">
        <v>2833990.12</v>
      </c>
      <c r="D411" s="20">
        <v>312327.75</v>
      </c>
      <c r="E411" s="20">
        <v>51362.98</v>
      </c>
      <c r="F411" s="20">
        <v>260964.77</v>
      </c>
      <c r="G411" s="20">
        <v>3094954.89</v>
      </c>
    </row>
    <row r="412" spans="1:7" s="82" customFormat="1" ht="15" hidden="1" customHeight="1">
      <c r="A412" s="19">
        <v>41112206</v>
      </c>
      <c r="B412" s="19" t="s">
        <v>242</v>
      </c>
      <c r="C412" s="20">
        <v>2833990.12</v>
      </c>
      <c r="D412" s="20">
        <v>312327.75</v>
      </c>
      <c r="E412" s="20">
        <v>51362.98</v>
      </c>
      <c r="F412" s="20">
        <v>260964.77</v>
      </c>
      <c r="G412" s="20">
        <v>3094954.89</v>
      </c>
    </row>
    <row r="413" spans="1:7" s="82" customFormat="1" ht="15" hidden="1" customHeight="1">
      <c r="A413" s="19">
        <v>411122061</v>
      </c>
      <c r="B413" s="19" t="s">
        <v>278</v>
      </c>
      <c r="C413" s="20">
        <v>2970142.36</v>
      </c>
      <c r="D413" s="20">
        <v>312327.75</v>
      </c>
      <c r="E413" s="20">
        <v>39729.22</v>
      </c>
      <c r="F413" s="20">
        <v>272598.53000000003</v>
      </c>
      <c r="G413" s="20">
        <v>3242740.89</v>
      </c>
    </row>
    <row r="414" spans="1:7" s="82" customFormat="1" ht="15" hidden="1" customHeight="1">
      <c r="A414" s="19">
        <v>411122061000002</v>
      </c>
      <c r="B414" s="19" t="s">
        <v>283</v>
      </c>
      <c r="C414" s="20">
        <v>2465707.91</v>
      </c>
      <c r="D414" s="20">
        <v>234361.22</v>
      </c>
      <c r="E414" s="20">
        <v>2866.06</v>
      </c>
      <c r="F414" s="20">
        <v>231495.16</v>
      </c>
      <c r="G414" s="20">
        <v>2697203.07</v>
      </c>
    </row>
    <row r="415" spans="1:7" s="82" customFormat="1" ht="15" hidden="1" customHeight="1">
      <c r="A415" s="19">
        <v>411122061000003</v>
      </c>
      <c r="B415" s="19" t="s">
        <v>284</v>
      </c>
      <c r="C415" s="20">
        <v>504434.45</v>
      </c>
      <c r="D415" s="20">
        <v>77966.53</v>
      </c>
      <c r="E415" s="20">
        <v>36863.160000000003</v>
      </c>
      <c r="F415" s="20">
        <v>41103.370000000003</v>
      </c>
      <c r="G415" s="20">
        <v>545537.81999999995</v>
      </c>
    </row>
    <row r="416" spans="1:7" s="82" customFormat="1" ht="15" hidden="1" customHeight="1">
      <c r="A416" s="19">
        <v>411122062</v>
      </c>
      <c r="B416" s="19" t="s">
        <v>281</v>
      </c>
      <c r="C416" s="20">
        <v>-136152.24</v>
      </c>
      <c r="D416" s="20">
        <v>0</v>
      </c>
      <c r="E416" s="20">
        <v>11633.76</v>
      </c>
      <c r="F416" s="20">
        <v>-11633.76</v>
      </c>
      <c r="G416" s="20">
        <v>-147786</v>
      </c>
    </row>
    <row r="417" spans="1:7" s="82" customFormat="1" ht="15" hidden="1" customHeight="1">
      <c r="A417" s="19">
        <v>411122062000002</v>
      </c>
      <c r="B417" s="19" t="s">
        <v>285</v>
      </c>
      <c r="C417" s="20">
        <v>-117090.21</v>
      </c>
      <c r="D417" s="20">
        <v>0</v>
      </c>
      <c r="E417" s="20">
        <v>9554.76</v>
      </c>
      <c r="F417" s="20">
        <v>-9554.76</v>
      </c>
      <c r="G417" s="20">
        <v>-126644.97</v>
      </c>
    </row>
    <row r="418" spans="1:7" s="82" customFormat="1" ht="15" hidden="1" customHeight="1">
      <c r="A418" s="19">
        <v>411122062000003</v>
      </c>
      <c r="B418" s="19" t="s">
        <v>286</v>
      </c>
      <c r="C418" s="20">
        <v>-19062.03</v>
      </c>
      <c r="D418" s="20">
        <v>0</v>
      </c>
      <c r="E418" s="20">
        <v>2079</v>
      </c>
      <c r="F418" s="20">
        <v>-2079</v>
      </c>
      <c r="G418" s="20">
        <v>-21141.03</v>
      </c>
    </row>
    <row r="419" spans="1:7" s="82" customFormat="1" ht="15" hidden="1" customHeight="1">
      <c r="A419" s="19">
        <v>414</v>
      </c>
      <c r="B419" s="19" t="s">
        <v>291</v>
      </c>
      <c r="C419" s="20">
        <v>637878.91</v>
      </c>
      <c r="D419" s="20">
        <v>8209560.9000000004</v>
      </c>
      <c r="E419" s="20">
        <v>7988474.3200000003</v>
      </c>
      <c r="F419" s="20">
        <v>221086.58</v>
      </c>
      <c r="G419" s="20">
        <v>858965.49</v>
      </c>
    </row>
    <row r="420" spans="1:7" s="82" customFormat="1" ht="15" hidden="1" customHeight="1">
      <c r="A420" s="19">
        <v>414129</v>
      </c>
      <c r="B420" s="19" t="s">
        <v>291</v>
      </c>
      <c r="C420" s="20">
        <v>637878.91</v>
      </c>
      <c r="D420" s="20">
        <v>8209560.9000000004</v>
      </c>
      <c r="E420" s="20">
        <v>7988474.3200000003</v>
      </c>
      <c r="F420" s="20">
        <v>221086.58</v>
      </c>
      <c r="G420" s="20">
        <v>858965.49</v>
      </c>
    </row>
    <row r="421" spans="1:7" s="82" customFormat="1" ht="15" hidden="1" customHeight="1">
      <c r="A421" s="19">
        <v>41412901</v>
      </c>
      <c r="B421" s="19" t="s">
        <v>291</v>
      </c>
      <c r="C421" s="20">
        <v>637878.91</v>
      </c>
      <c r="D421" s="20">
        <v>8209560.9000000004</v>
      </c>
      <c r="E421" s="20">
        <v>7988474.3200000003</v>
      </c>
      <c r="F421" s="20">
        <v>221086.58</v>
      </c>
      <c r="G421" s="20">
        <v>858965.49</v>
      </c>
    </row>
    <row r="422" spans="1:7" s="82" customFormat="1" ht="15" hidden="1" customHeight="1">
      <c r="A422" s="19">
        <v>414129011</v>
      </c>
      <c r="B422" s="19" t="s">
        <v>292</v>
      </c>
      <c r="C422" s="20">
        <v>637878.91</v>
      </c>
      <c r="D422" s="20">
        <v>8209560.9000000004</v>
      </c>
      <c r="E422" s="20">
        <v>7988474.3200000003</v>
      </c>
      <c r="F422" s="20">
        <v>221086.58</v>
      </c>
      <c r="G422" s="20">
        <v>858965.49</v>
      </c>
    </row>
    <row r="423" spans="1:7" s="82" customFormat="1" ht="15" hidden="1" customHeight="1">
      <c r="A423" s="19">
        <v>414129011000001</v>
      </c>
      <c r="B423" s="19" t="s">
        <v>293</v>
      </c>
      <c r="C423" s="20">
        <v>637878.91</v>
      </c>
      <c r="D423" s="20">
        <v>8209560.9000000004</v>
      </c>
      <c r="E423" s="20">
        <v>7988474.3200000003</v>
      </c>
      <c r="F423" s="20">
        <v>221086.58</v>
      </c>
      <c r="G423" s="20">
        <v>858965.49</v>
      </c>
    </row>
    <row r="424" spans="1:7" s="82" customFormat="1" ht="15" hidden="1" customHeight="1">
      <c r="A424" s="19">
        <v>43</v>
      </c>
      <c r="B424" s="19" t="s">
        <v>294</v>
      </c>
      <c r="C424" s="20">
        <v>24303951.57</v>
      </c>
      <c r="D424" s="20">
        <v>5259509.09</v>
      </c>
      <c r="E424" s="20">
        <v>2151458.35</v>
      </c>
      <c r="F424" s="20">
        <v>3108050.74</v>
      </c>
      <c r="G424" s="20">
        <v>27412002.309999999</v>
      </c>
    </row>
    <row r="425" spans="1:7" s="82" customFormat="1" ht="15" hidden="1" customHeight="1">
      <c r="A425" s="19">
        <v>431</v>
      </c>
      <c r="B425" s="19" t="s">
        <v>295</v>
      </c>
      <c r="C425" s="20">
        <v>24303951.57</v>
      </c>
      <c r="D425" s="20">
        <v>5259509.09</v>
      </c>
      <c r="E425" s="20">
        <v>2151458.35</v>
      </c>
      <c r="F425" s="20">
        <v>3108050.74</v>
      </c>
      <c r="G425" s="20">
        <v>27412002.309999999</v>
      </c>
    </row>
    <row r="426" spans="1:7" s="82" customFormat="1" ht="15" hidden="1" customHeight="1">
      <c r="A426" s="19">
        <v>4311</v>
      </c>
      <c r="B426" s="19" t="s">
        <v>296</v>
      </c>
      <c r="C426" s="20">
        <v>24184199.350000001</v>
      </c>
      <c r="D426" s="20">
        <v>5259509.09</v>
      </c>
      <c r="E426" s="20">
        <v>2151458.35</v>
      </c>
      <c r="F426" s="20">
        <v>3108050.74</v>
      </c>
      <c r="G426" s="20">
        <v>27292250.09</v>
      </c>
    </row>
    <row r="427" spans="1:7" s="82" customFormat="1" ht="15" hidden="1" customHeight="1">
      <c r="A427" s="19">
        <v>43112</v>
      </c>
      <c r="B427" s="19" t="s">
        <v>297</v>
      </c>
      <c r="C427" s="20">
        <v>24184199.350000001</v>
      </c>
      <c r="D427" s="20">
        <v>5259509.09</v>
      </c>
      <c r="E427" s="20">
        <v>2151458.35</v>
      </c>
      <c r="F427" s="20">
        <v>3108050.74</v>
      </c>
      <c r="G427" s="20">
        <v>27292250.09</v>
      </c>
    </row>
    <row r="428" spans="1:7" s="82" customFormat="1" ht="15" hidden="1" customHeight="1">
      <c r="A428" s="19">
        <v>431121</v>
      </c>
      <c r="B428" s="19" t="s">
        <v>63</v>
      </c>
      <c r="C428" s="20">
        <v>24184199.350000001</v>
      </c>
      <c r="D428" s="20">
        <v>5259509.09</v>
      </c>
      <c r="E428" s="20">
        <v>2151458.35</v>
      </c>
      <c r="F428" s="20">
        <v>3108050.74</v>
      </c>
      <c r="G428" s="20">
        <v>27292250.09</v>
      </c>
    </row>
    <row r="429" spans="1:7" s="82" customFormat="1" ht="15" hidden="1" customHeight="1">
      <c r="A429" s="19">
        <v>431121012</v>
      </c>
      <c r="B429" s="19" t="s">
        <v>298</v>
      </c>
      <c r="C429" s="20">
        <v>24161352.510000002</v>
      </c>
      <c r="D429" s="20">
        <v>5258000.8</v>
      </c>
      <c r="E429" s="20">
        <v>2151458.35</v>
      </c>
      <c r="F429" s="20">
        <v>3106542.45</v>
      </c>
      <c r="G429" s="20">
        <v>27267894.960000001</v>
      </c>
    </row>
    <row r="430" spans="1:7" s="82" customFormat="1" ht="15" hidden="1" customHeight="1">
      <c r="A430" s="19">
        <v>431121012000001</v>
      </c>
      <c r="B430" s="19" t="s">
        <v>299</v>
      </c>
      <c r="C430" s="20">
        <v>24161352.510000002</v>
      </c>
      <c r="D430" s="20">
        <v>5258000.8</v>
      </c>
      <c r="E430" s="20">
        <v>2151458.35</v>
      </c>
      <c r="F430" s="20">
        <v>3106542.45</v>
      </c>
      <c r="G430" s="20">
        <v>27267894.960000001</v>
      </c>
    </row>
    <row r="431" spans="1:7" s="82" customFormat="1" ht="15" hidden="1" customHeight="1">
      <c r="A431" s="19">
        <v>431121013</v>
      </c>
      <c r="B431" s="19" t="s">
        <v>300</v>
      </c>
      <c r="C431" s="20">
        <v>22846.84</v>
      </c>
      <c r="D431" s="20">
        <v>1508.29</v>
      </c>
      <c r="E431" s="20">
        <v>0</v>
      </c>
      <c r="F431" s="20">
        <v>1508.29</v>
      </c>
      <c r="G431" s="20">
        <v>24355.13</v>
      </c>
    </row>
    <row r="432" spans="1:7" s="82" customFormat="1" ht="15" hidden="1" customHeight="1">
      <c r="A432" s="19">
        <v>431121013000001</v>
      </c>
      <c r="B432" s="19" t="s">
        <v>301</v>
      </c>
      <c r="C432" s="20">
        <v>22846.84</v>
      </c>
      <c r="D432" s="20">
        <v>1508.29</v>
      </c>
      <c r="E432" s="20">
        <v>0</v>
      </c>
      <c r="F432" s="20">
        <v>1508.29</v>
      </c>
      <c r="G432" s="20">
        <v>24355.13</v>
      </c>
    </row>
    <row r="433" spans="1:7" s="82" customFormat="1" ht="15" hidden="1" customHeight="1">
      <c r="A433" s="19">
        <v>43132</v>
      </c>
      <c r="B433" s="19" t="s">
        <v>302</v>
      </c>
      <c r="C433" s="20">
        <v>119752.22</v>
      </c>
      <c r="D433" s="20">
        <v>0</v>
      </c>
      <c r="E433" s="20">
        <v>0</v>
      </c>
      <c r="F433" s="20">
        <v>0</v>
      </c>
      <c r="G433" s="20">
        <v>119752.22</v>
      </c>
    </row>
    <row r="434" spans="1:7" s="82" customFormat="1" ht="15" hidden="1" customHeight="1">
      <c r="A434" s="19">
        <v>431321</v>
      </c>
      <c r="B434" s="19" t="s">
        <v>63</v>
      </c>
      <c r="C434" s="20">
        <v>119752.22</v>
      </c>
      <c r="D434" s="20">
        <v>0</v>
      </c>
      <c r="E434" s="20">
        <v>0</v>
      </c>
      <c r="F434" s="20">
        <v>0</v>
      </c>
      <c r="G434" s="20">
        <v>119752.22</v>
      </c>
    </row>
    <row r="435" spans="1:7" s="82" customFormat="1" ht="15" hidden="1" customHeight="1">
      <c r="A435" s="19">
        <v>43132101</v>
      </c>
      <c r="B435" s="19" t="s">
        <v>63</v>
      </c>
      <c r="C435" s="20">
        <v>119752.22</v>
      </c>
      <c r="D435" s="20">
        <v>0</v>
      </c>
      <c r="E435" s="20">
        <v>0</v>
      </c>
      <c r="F435" s="20">
        <v>0</v>
      </c>
      <c r="G435" s="20">
        <v>119752.22</v>
      </c>
    </row>
    <row r="436" spans="1:7" s="82" customFormat="1" ht="15" hidden="1" customHeight="1">
      <c r="A436" s="19">
        <v>431321011900001</v>
      </c>
      <c r="B436" s="19" t="s">
        <v>303</v>
      </c>
      <c r="C436" s="20">
        <v>119752.22</v>
      </c>
      <c r="D436" s="20">
        <v>0</v>
      </c>
      <c r="E436" s="20">
        <v>0</v>
      </c>
      <c r="F436" s="20">
        <v>0</v>
      </c>
      <c r="G436" s="20">
        <v>119752.22</v>
      </c>
    </row>
    <row r="437" spans="1:7" s="82" customFormat="1" ht="15" hidden="1" customHeight="1">
      <c r="A437" s="19">
        <v>44</v>
      </c>
      <c r="B437" s="19" t="s">
        <v>304</v>
      </c>
      <c r="C437" s="20">
        <v>25055101.73</v>
      </c>
      <c r="D437" s="20">
        <v>26439769.82</v>
      </c>
      <c r="E437" s="20">
        <v>23515782.379999999</v>
      </c>
      <c r="F437" s="20">
        <v>2923987.44</v>
      </c>
      <c r="G437" s="20">
        <v>27979089.170000002</v>
      </c>
    </row>
    <row r="438" spans="1:7" s="82" customFormat="1" ht="15" hidden="1" customHeight="1">
      <c r="A438" s="19">
        <v>441</v>
      </c>
      <c r="B438" s="19" t="s">
        <v>304</v>
      </c>
      <c r="C438" s="20">
        <v>25055101.73</v>
      </c>
      <c r="D438" s="20">
        <v>26439769.82</v>
      </c>
      <c r="E438" s="20">
        <v>23515782.379999999</v>
      </c>
      <c r="F438" s="20">
        <v>2923987.44</v>
      </c>
      <c r="G438" s="20">
        <v>27979089.170000002</v>
      </c>
    </row>
    <row r="439" spans="1:7" s="82" customFormat="1" ht="15" hidden="1" customHeight="1">
      <c r="A439" s="19">
        <v>4413</v>
      </c>
      <c r="B439" s="19" t="s">
        <v>305</v>
      </c>
      <c r="C439" s="20">
        <v>21457730.559999999</v>
      </c>
      <c r="D439" s="20">
        <v>4147016.77</v>
      </c>
      <c r="E439" s="20">
        <v>1677411.03</v>
      </c>
      <c r="F439" s="20">
        <v>2469605.7400000002</v>
      </c>
      <c r="G439" s="20">
        <v>23927336.300000001</v>
      </c>
    </row>
    <row r="440" spans="1:7" s="82" customFormat="1" ht="15" hidden="1" customHeight="1">
      <c r="A440" s="19">
        <v>44132</v>
      </c>
      <c r="B440" s="19" t="s">
        <v>306</v>
      </c>
      <c r="C440" s="20">
        <v>21457730.559999999</v>
      </c>
      <c r="D440" s="20">
        <v>4147016.77</v>
      </c>
      <c r="E440" s="20">
        <v>1677411.03</v>
      </c>
      <c r="F440" s="20">
        <v>2469605.7400000002</v>
      </c>
      <c r="G440" s="20">
        <v>23927336.300000001</v>
      </c>
    </row>
    <row r="441" spans="1:7" s="82" customFormat="1" ht="15" hidden="1" customHeight="1">
      <c r="A441" s="19">
        <v>441329</v>
      </c>
      <c r="B441" s="19" t="s">
        <v>306</v>
      </c>
      <c r="C441" s="20">
        <v>21457730.559999999</v>
      </c>
      <c r="D441" s="20">
        <v>4147016.77</v>
      </c>
      <c r="E441" s="20">
        <v>1677411.03</v>
      </c>
      <c r="F441" s="20">
        <v>2469605.7400000002</v>
      </c>
      <c r="G441" s="20">
        <v>23927336.300000001</v>
      </c>
    </row>
    <row r="442" spans="1:7" s="82" customFormat="1" ht="15" hidden="1" customHeight="1">
      <c r="A442" s="19">
        <v>44132901</v>
      </c>
      <c r="B442" s="19" t="s">
        <v>306</v>
      </c>
      <c r="C442" s="20">
        <v>21457730.559999999</v>
      </c>
      <c r="D442" s="20">
        <v>4147016.77</v>
      </c>
      <c r="E442" s="20">
        <v>1677411.03</v>
      </c>
      <c r="F442" s="20">
        <v>2469605.7400000002</v>
      </c>
      <c r="G442" s="20">
        <v>23927336.300000001</v>
      </c>
    </row>
    <row r="443" spans="1:7" s="82" customFormat="1" ht="15" hidden="1" customHeight="1">
      <c r="A443" s="19">
        <v>441329014</v>
      </c>
      <c r="B443" s="19" t="s">
        <v>307</v>
      </c>
      <c r="C443" s="20">
        <v>1466618.93</v>
      </c>
      <c r="D443" s="20">
        <v>157891.67000000001</v>
      </c>
      <c r="E443" s="20">
        <v>18190.080000000002</v>
      </c>
      <c r="F443" s="20">
        <v>139701.59</v>
      </c>
      <c r="G443" s="20">
        <v>1606320.52</v>
      </c>
    </row>
    <row r="444" spans="1:7" s="82" customFormat="1" ht="15" hidden="1" customHeight="1">
      <c r="A444" s="19">
        <v>441329014000001</v>
      </c>
      <c r="B444" s="19" t="s">
        <v>626</v>
      </c>
      <c r="C444" s="20">
        <v>31000</v>
      </c>
      <c r="D444" s="20">
        <v>31000</v>
      </c>
      <c r="E444" s="20">
        <v>0</v>
      </c>
      <c r="F444" s="20">
        <v>31000</v>
      </c>
      <c r="G444" s="20">
        <v>62000</v>
      </c>
    </row>
    <row r="445" spans="1:7" s="82" customFormat="1" ht="15" hidden="1" customHeight="1">
      <c r="A445" s="19">
        <v>441329014000002</v>
      </c>
      <c r="B445" s="19" t="s">
        <v>308</v>
      </c>
      <c r="C445" s="20">
        <v>1161090.2</v>
      </c>
      <c r="D445" s="20">
        <v>90949.61</v>
      </c>
      <c r="E445" s="20">
        <v>0</v>
      </c>
      <c r="F445" s="20">
        <v>90949.61</v>
      </c>
      <c r="G445" s="20">
        <v>1252039.81</v>
      </c>
    </row>
    <row r="446" spans="1:7" s="82" customFormat="1" ht="15" hidden="1" customHeight="1">
      <c r="A446" s="19">
        <v>441329014000003</v>
      </c>
      <c r="B446" s="19" t="s">
        <v>309</v>
      </c>
      <c r="C446" s="20">
        <v>274528.73</v>
      </c>
      <c r="D446" s="20">
        <v>35942.06</v>
      </c>
      <c r="E446" s="20">
        <v>18190.080000000002</v>
      </c>
      <c r="F446" s="20">
        <v>17751.98</v>
      </c>
      <c r="G446" s="20">
        <v>292280.71000000002</v>
      </c>
    </row>
    <row r="447" spans="1:7" s="82" customFormat="1" ht="15" hidden="1" customHeight="1">
      <c r="A447" s="19">
        <v>441329017</v>
      </c>
      <c r="B447" s="19" t="s">
        <v>310</v>
      </c>
      <c r="C447" s="20">
        <v>10824448.01</v>
      </c>
      <c r="D447" s="20">
        <v>3123998.93</v>
      </c>
      <c r="E447" s="20">
        <v>1658428.88</v>
      </c>
      <c r="F447" s="20">
        <v>1465570.05</v>
      </c>
      <c r="G447" s="20">
        <v>12290018.060000001</v>
      </c>
    </row>
    <row r="448" spans="1:7" s="82" customFormat="1" ht="15" hidden="1" customHeight="1">
      <c r="A448" s="19">
        <v>441329017000001</v>
      </c>
      <c r="B448" s="19" t="s">
        <v>311</v>
      </c>
      <c r="C448" s="20">
        <v>10697224.779999999</v>
      </c>
      <c r="D448" s="20">
        <v>3093788.82</v>
      </c>
      <c r="E448" s="20">
        <v>1658428.88</v>
      </c>
      <c r="F448" s="20">
        <v>1435359.94</v>
      </c>
      <c r="G448" s="20">
        <v>12132584.720000001</v>
      </c>
    </row>
    <row r="449" spans="1:7" s="82" customFormat="1" ht="15" hidden="1" customHeight="1">
      <c r="A449" s="19">
        <v>441329017000003</v>
      </c>
      <c r="B449" s="19" t="s">
        <v>312</v>
      </c>
      <c r="C449" s="20">
        <v>127223.23</v>
      </c>
      <c r="D449" s="20">
        <v>30210.11</v>
      </c>
      <c r="E449" s="20">
        <v>0</v>
      </c>
      <c r="F449" s="20">
        <v>30210.11</v>
      </c>
      <c r="G449" s="20">
        <v>157433.34</v>
      </c>
    </row>
    <row r="450" spans="1:7" s="82" customFormat="1" ht="15" hidden="1" customHeight="1">
      <c r="A450" s="19">
        <v>441329019</v>
      </c>
      <c r="B450" s="19" t="s">
        <v>313</v>
      </c>
      <c r="C450" s="20">
        <v>9166663.6199999992</v>
      </c>
      <c r="D450" s="20">
        <v>865126.17</v>
      </c>
      <c r="E450" s="20">
        <v>792.07</v>
      </c>
      <c r="F450" s="20">
        <v>864334.1</v>
      </c>
      <c r="G450" s="20">
        <v>10030997.720000001</v>
      </c>
    </row>
    <row r="451" spans="1:7" s="82" customFormat="1" ht="15" hidden="1" customHeight="1">
      <c r="A451" s="19">
        <v>441329019000001</v>
      </c>
      <c r="B451" s="19" t="s">
        <v>314</v>
      </c>
      <c r="C451" s="20">
        <v>112582.29</v>
      </c>
      <c r="D451" s="20">
        <v>5050.24</v>
      </c>
      <c r="E451" s="20">
        <v>792.07</v>
      </c>
      <c r="F451" s="20">
        <v>4258.17</v>
      </c>
      <c r="G451" s="20">
        <v>116840.46</v>
      </c>
    </row>
    <row r="452" spans="1:7" s="82" customFormat="1" ht="15" hidden="1" customHeight="1">
      <c r="A452" s="19">
        <v>441329019000002</v>
      </c>
      <c r="B452" s="19" t="s">
        <v>304</v>
      </c>
      <c r="C452" s="20">
        <v>4992301.3</v>
      </c>
      <c r="D452" s="20">
        <v>353776.26</v>
      </c>
      <c r="E452" s="20">
        <v>0</v>
      </c>
      <c r="F452" s="20">
        <v>353776.26</v>
      </c>
      <c r="G452" s="20">
        <v>5346077.5599999996</v>
      </c>
    </row>
    <row r="453" spans="1:7" s="82" customFormat="1" ht="15" hidden="1" customHeight="1">
      <c r="A453" s="19">
        <v>441329019000003</v>
      </c>
      <c r="B453" s="19" t="s">
        <v>315</v>
      </c>
      <c r="C453" s="20">
        <v>4061780.03</v>
      </c>
      <c r="D453" s="20">
        <v>506299.67</v>
      </c>
      <c r="E453" s="20">
        <v>0</v>
      </c>
      <c r="F453" s="20">
        <v>506299.67</v>
      </c>
      <c r="G453" s="20">
        <v>4568079.7</v>
      </c>
    </row>
    <row r="454" spans="1:7" s="82" customFormat="1" ht="15" hidden="1" customHeight="1">
      <c r="A454" s="19">
        <v>4419</v>
      </c>
      <c r="B454" s="19" t="s">
        <v>316</v>
      </c>
      <c r="C454" s="20">
        <v>3597371.17</v>
      </c>
      <c r="D454" s="20">
        <v>22292753.050000001</v>
      </c>
      <c r="E454" s="20">
        <v>21838371.350000001</v>
      </c>
      <c r="F454" s="20">
        <v>454381.7</v>
      </c>
      <c r="G454" s="20">
        <v>4051752.87</v>
      </c>
    </row>
    <row r="455" spans="1:7" s="82" customFormat="1" ht="15" hidden="1" customHeight="1">
      <c r="A455" s="19">
        <v>44192</v>
      </c>
      <c r="B455" s="19" t="s">
        <v>317</v>
      </c>
      <c r="C455" s="20">
        <v>3597371.17</v>
      </c>
      <c r="D455" s="20">
        <v>22292753.050000001</v>
      </c>
      <c r="E455" s="20">
        <v>21838371.350000001</v>
      </c>
      <c r="F455" s="20">
        <v>454381.7</v>
      </c>
      <c r="G455" s="20">
        <v>4051752.87</v>
      </c>
    </row>
    <row r="456" spans="1:7" s="82" customFormat="1" ht="15" hidden="1" customHeight="1">
      <c r="A456" s="19">
        <v>441929</v>
      </c>
      <c r="B456" s="19" t="s">
        <v>317</v>
      </c>
      <c r="C456" s="20">
        <v>3597371.17</v>
      </c>
      <c r="D456" s="20">
        <v>22292753.050000001</v>
      </c>
      <c r="E456" s="20">
        <v>21838371.350000001</v>
      </c>
      <c r="F456" s="20">
        <v>454381.7</v>
      </c>
      <c r="G456" s="20">
        <v>4051752.87</v>
      </c>
    </row>
    <row r="457" spans="1:7" s="82" customFormat="1" ht="15" hidden="1" customHeight="1">
      <c r="A457" s="19">
        <v>44192901</v>
      </c>
      <c r="B457" s="19" t="s">
        <v>318</v>
      </c>
      <c r="C457" s="20">
        <v>3597371.17</v>
      </c>
      <c r="D457" s="20">
        <v>22292753.050000001</v>
      </c>
      <c r="E457" s="20">
        <v>21838371.350000001</v>
      </c>
      <c r="F457" s="20">
        <v>454381.7</v>
      </c>
      <c r="G457" s="20">
        <v>4051752.87</v>
      </c>
    </row>
    <row r="458" spans="1:7" s="82" customFormat="1" ht="15" hidden="1" customHeight="1">
      <c r="A458" s="19">
        <v>441929011</v>
      </c>
      <c r="B458" s="19" t="s">
        <v>319</v>
      </c>
      <c r="C458" s="20">
        <v>120805079.84999999</v>
      </c>
      <c r="D458" s="20">
        <v>22292753.050000001</v>
      </c>
      <c r="E458" s="20">
        <v>508053.07</v>
      </c>
      <c r="F458" s="20">
        <v>21784699.98</v>
      </c>
      <c r="G458" s="20">
        <v>142589779.83000001</v>
      </c>
    </row>
    <row r="459" spans="1:7" s="82" customFormat="1" ht="15" hidden="1" customHeight="1">
      <c r="A459" s="19">
        <v>441929011000001</v>
      </c>
      <c r="B459" s="19" t="s">
        <v>319</v>
      </c>
      <c r="C459" s="20">
        <v>120805079.84999999</v>
      </c>
      <c r="D459" s="20">
        <v>22292753.050000001</v>
      </c>
      <c r="E459" s="20">
        <v>508053.07</v>
      </c>
      <c r="F459" s="20">
        <v>21784699.98</v>
      </c>
      <c r="G459" s="20">
        <v>142589779.83000001</v>
      </c>
    </row>
    <row r="460" spans="1:7" s="82" customFormat="1" ht="15" hidden="1" customHeight="1">
      <c r="A460" s="19">
        <v>441929019</v>
      </c>
      <c r="B460" s="19" t="s">
        <v>320</v>
      </c>
      <c r="C460" s="20">
        <v>-117207708.68000001</v>
      </c>
      <c r="D460" s="20">
        <v>0</v>
      </c>
      <c r="E460" s="20">
        <v>21330318.280000001</v>
      </c>
      <c r="F460" s="20">
        <v>-21330318.280000001</v>
      </c>
      <c r="G460" s="20">
        <v>-138538026.96000001</v>
      </c>
    </row>
    <row r="461" spans="1:7" s="82" customFormat="1" ht="15" hidden="1" customHeight="1">
      <c r="A461" s="19">
        <v>441929019000001</v>
      </c>
      <c r="B461" s="19" t="s">
        <v>320</v>
      </c>
      <c r="C461" s="20">
        <v>-117207708.68000001</v>
      </c>
      <c r="D461" s="20">
        <v>0</v>
      </c>
      <c r="E461" s="20">
        <v>21330318.280000001</v>
      </c>
      <c r="F461" s="20">
        <v>-21330318.280000001</v>
      </c>
      <c r="G461" s="20">
        <v>-138538026.96000001</v>
      </c>
    </row>
    <row r="462" spans="1:7" s="82" customFormat="1" ht="15" hidden="1" customHeight="1">
      <c r="A462" s="19">
        <v>45</v>
      </c>
      <c r="B462" s="19" t="s">
        <v>321</v>
      </c>
      <c r="C462" s="20">
        <v>60117.05</v>
      </c>
      <c r="D462" s="20">
        <v>3505547.28</v>
      </c>
      <c r="E462" s="20">
        <v>0</v>
      </c>
      <c r="F462" s="20">
        <v>3505547.28</v>
      </c>
      <c r="G462" s="182">
        <v>3565664.33</v>
      </c>
    </row>
    <row r="463" spans="1:7" s="82" customFormat="1" ht="15" hidden="1" customHeight="1">
      <c r="A463" s="19">
        <v>452</v>
      </c>
      <c r="B463" s="19" t="s">
        <v>322</v>
      </c>
      <c r="C463" s="20">
        <v>545.97</v>
      </c>
      <c r="D463" s="20">
        <v>0</v>
      </c>
      <c r="E463" s="20">
        <v>0</v>
      </c>
      <c r="F463" s="20">
        <v>0</v>
      </c>
      <c r="G463" s="20">
        <v>545.97</v>
      </c>
    </row>
    <row r="464" spans="1:7" s="82" customFormat="1" ht="15" hidden="1" customHeight="1">
      <c r="A464" s="19">
        <v>4521</v>
      </c>
      <c r="B464" s="19" t="s">
        <v>322</v>
      </c>
      <c r="C464" s="20">
        <v>545.97</v>
      </c>
      <c r="D464" s="20">
        <v>0</v>
      </c>
      <c r="E464" s="20">
        <v>0</v>
      </c>
      <c r="F464" s="20">
        <v>0</v>
      </c>
      <c r="G464" s="20">
        <v>545.97</v>
      </c>
    </row>
    <row r="465" spans="1:7" s="82" customFormat="1" ht="15" hidden="1" customHeight="1">
      <c r="A465" s="19">
        <v>45212</v>
      </c>
      <c r="B465" s="19" t="s">
        <v>322</v>
      </c>
      <c r="C465" s="20">
        <v>545.97</v>
      </c>
      <c r="D465" s="20">
        <v>0</v>
      </c>
      <c r="E465" s="20">
        <v>0</v>
      </c>
      <c r="F465" s="20">
        <v>0</v>
      </c>
      <c r="G465" s="20">
        <v>545.97</v>
      </c>
    </row>
    <row r="466" spans="1:7" s="82" customFormat="1" ht="15" hidden="1" customHeight="1">
      <c r="A466" s="19">
        <v>452129</v>
      </c>
      <c r="B466" s="19" t="s">
        <v>322</v>
      </c>
      <c r="C466" s="20">
        <v>545.97</v>
      </c>
      <c r="D466" s="20">
        <v>0</v>
      </c>
      <c r="E466" s="20">
        <v>0</v>
      </c>
      <c r="F466" s="20">
        <v>0</v>
      </c>
      <c r="G466" s="20">
        <v>545.97</v>
      </c>
    </row>
    <row r="467" spans="1:7" s="82" customFormat="1" ht="15" hidden="1" customHeight="1">
      <c r="A467" s="19">
        <v>45212901</v>
      </c>
      <c r="B467" s="19" t="s">
        <v>322</v>
      </c>
      <c r="C467" s="20">
        <v>545.97</v>
      </c>
      <c r="D467" s="20">
        <v>0</v>
      </c>
      <c r="E467" s="20">
        <v>0</v>
      </c>
      <c r="F467" s="20">
        <v>0</v>
      </c>
      <c r="G467" s="20">
        <v>545.97</v>
      </c>
    </row>
    <row r="468" spans="1:7" s="82" customFormat="1" ht="15" hidden="1" customHeight="1">
      <c r="A468" s="19">
        <v>452129019</v>
      </c>
      <c r="B468" s="19" t="s">
        <v>323</v>
      </c>
      <c r="C468" s="20">
        <v>545.97</v>
      </c>
      <c r="D468" s="20">
        <v>0</v>
      </c>
      <c r="E468" s="20">
        <v>0</v>
      </c>
      <c r="F468" s="20">
        <v>0</v>
      </c>
      <c r="G468" s="20">
        <v>545.97</v>
      </c>
    </row>
    <row r="469" spans="1:7" s="82" customFormat="1" ht="15" hidden="1" customHeight="1">
      <c r="A469" s="19">
        <v>452129019000001</v>
      </c>
      <c r="B469" s="19" t="s">
        <v>324</v>
      </c>
      <c r="C469" s="20">
        <v>545.97</v>
      </c>
      <c r="D469" s="20">
        <v>0</v>
      </c>
      <c r="E469" s="20">
        <v>0</v>
      </c>
      <c r="F469" s="20">
        <v>0</v>
      </c>
      <c r="G469" s="20">
        <v>545.97</v>
      </c>
    </row>
    <row r="470" spans="1:7" s="82" customFormat="1" ht="15" hidden="1" customHeight="1">
      <c r="A470" s="19">
        <v>458</v>
      </c>
      <c r="B470" s="19" t="s">
        <v>325</v>
      </c>
      <c r="C470" s="20">
        <v>59571.08</v>
      </c>
      <c r="D470" s="20">
        <v>3505547.28</v>
      </c>
      <c r="E470" s="20">
        <v>0</v>
      </c>
      <c r="F470" s="20">
        <v>3505547.28</v>
      </c>
      <c r="G470" s="20">
        <v>3565118.36</v>
      </c>
    </row>
    <row r="471" spans="1:7" s="82" customFormat="1" ht="15" hidden="1" customHeight="1">
      <c r="A471" s="19">
        <v>4581</v>
      </c>
      <c r="B471" s="19" t="s">
        <v>326</v>
      </c>
      <c r="C471" s="20">
        <v>21998.639999999999</v>
      </c>
      <c r="D471" s="20">
        <v>37.549999999999997</v>
      </c>
      <c r="E471" s="20">
        <v>0</v>
      </c>
      <c r="F471" s="20">
        <v>37.549999999999997</v>
      </c>
      <c r="G471" s="20">
        <v>22036.19</v>
      </c>
    </row>
    <row r="472" spans="1:7" s="82" customFormat="1" ht="15" hidden="1" customHeight="1">
      <c r="A472" s="19">
        <v>45811</v>
      </c>
      <c r="B472" s="19" t="s">
        <v>327</v>
      </c>
      <c r="C472" s="20">
        <v>21998.639999999999</v>
      </c>
      <c r="D472" s="20">
        <v>37.549999999999997</v>
      </c>
      <c r="E472" s="20">
        <v>0</v>
      </c>
      <c r="F472" s="20">
        <v>37.549999999999997</v>
      </c>
      <c r="G472" s="20">
        <v>22036.19</v>
      </c>
    </row>
    <row r="473" spans="1:7" s="82" customFormat="1" ht="15" hidden="1" customHeight="1">
      <c r="A473" s="19">
        <v>458119</v>
      </c>
      <c r="B473" s="19" t="s">
        <v>327</v>
      </c>
      <c r="C473" s="20">
        <v>21998.639999999999</v>
      </c>
      <c r="D473" s="20">
        <v>37.549999999999997</v>
      </c>
      <c r="E473" s="20">
        <v>0</v>
      </c>
      <c r="F473" s="20">
        <v>37.549999999999997</v>
      </c>
      <c r="G473" s="20">
        <v>22036.19</v>
      </c>
    </row>
    <row r="474" spans="1:7" s="82" customFormat="1" ht="15" hidden="1" customHeight="1">
      <c r="A474" s="19">
        <v>45811901</v>
      </c>
      <c r="B474" s="19" t="s">
        <v>326</v>
      </c>
      <c r="C474" s="20">
        <v>21998.639999999999</v>
      </c>
      <c r="D474" s="20">
        <v>37.549999999999997</v>
      </c>
      <c r="E474" s="20">
        <v>0</v>
      </c>
      <c r="F474" s="20">
        <v>37.549999999999997</v>
      </c>
      <c r="G474" s="20">
        <v>22036.19</v>
      </c>
    </row>
    <row r="475" spans="1:7" s="82" customFormat="1" ht="15" hidden="1" customHeight="1">
      <c r="A475" s="19">
        <v>458119011</v>
      </c>
      <c r="B475" s="19" t="s">
        <v>263</v>
      </c>
      <c r="C475" s="20">
        <v>21998.639999999999</v>
      </c>
      <c r="D475" s="20">
        <v>37.549999999999997</v>
      </c>
      <c r="E475" s="20">
        <v>0</v>
      </c>
      <c r="F475" s="20">
        <v>37.549999999999997</v>
      </c>
      <c r="G475" s="20">
        <v>22036.19</v>
      </c>
    </row>
    <row r="476" spans="1:7" s="82" customFormat="1" ht="15" hidden="1" customHeight="1">
      <c r="A476" s="19">
        <v>458119011000001</v>
      </c>
      <c r="B476" s="19" t="s">
        <v>328</v>
      </c>
      <c r="C476" s="20">
        <v>21998.639999999999</v>
      </c>
      <c r="D476" s="20">
        <v>37.549999999999997</v>
      </c>
      <c r="E476" s="20">
        <v>0</v>
      </c>
      <c r="F476" s="20">
        <v>37.549999999999997</v>
      </c>
      <c r="G476" s="20">
        <v>22036.19</v>
      </c>
    </row>
    <row r="477" spans="1:7" s="82" customFormat="1" ht="15" hidden="1" customHeight="1">
      <c r="A477" s="19">
        <v>4582</v>
      </c>
      <c r="B477" s="19" t="s">
        <v>329</v>
      </c>
      <c r="C477" s="20">
        <v>0</v>
      </c>
      <c r="D477" s="20">
        <v>3500000</v>
      </c>
      <c r="E477" s="20">
        <v>0</v>
      </c>
      <c r="F477" s="20">
        <v>3500000</v>
      </c>
      <c r="G477" s="20">
        <v>3500000</v>
      </c>
    </row>
    <row r="478" spans="1:7" s="82" customFormat="1" ht="15" hidden="1" customHeight="1">
      <c r="A478" s="19">
        <v>45821</v>
      </c>
      <c r="B478" s="19" t="s">
        <v>329</v>
      </c>
      <c r="C478" s="20">
        <v>0</v>
      </c>
      <c r="D478" s="20">
        <v>3500000</v>
      </c>
      <c r="E478" s="20">
        <v>0</v>
      </c>
      <c r="F478" s="20">
        <v>3500000</v>
      </c>
      <c r="G478" s="20">
        <v>3500000</v>
      </c>
    </row>
    <row r="479" spans="1:7" s="82" customFormat="1" ht="15" hidden="1" customHeight="1">
      <c r="A479" s="19">
        <v>458219</v>
      </c>
      <c r="B479" s="19" t="s">
        <v>330</v>
      </c>
      <c r="C479" s="20">
        <v>0</v>
      </c>
      <c r="D479" s="20">
        <v>3500000</v>
      </c>
      <c r="E479" s="20">
        <v>0</v>
      </c>
      <c r="F479" s="20">
        <v>3500000</v>
      </c>
      <c r="G479" s="20">
        <v>3500000</v>
      </c>
    </row>
    <row r="480" spans="1:7" s="82" customFormat="1" ht="15" hidden="1" customHeight="1">
      <c r="A480" s="19">
        <v>45821901</v>
      </c>
      <c r="B480" s="19" t="s">
        <v>330</v>
      </c>
      <c r="C480" s="20">
        <v>0</v>
      </c>
      <c r="D480" s="20">
        <v>3500000</v>
      </c>
      <c r="E480" s="20">
        <v>0</v>
      </c>
      <c r="F480" s="20">
        <v>3500000</v>
      </c>
      <c r="G480" s="20">
        <v>3500000</v>
      </c>
    </row>
    <row r="481" spans="1:7" s="82" customFormat="1" ht="15" hidden="1" customHeight="1">
      <c r="A481" s="19">
        <v>458219011</v>
      </c>
      <c r="B481" s="19" t="s">
        <v>331</v>
      </c>
      <c r="C481" s="20">
        <v>0</v>
      </c>
      <c r="D481" s="20">
        <v>3500000</v>
      </c>
      <c r="E481" s="20">
        <v>0</v>
      </c>
      <c r="F481" s="20">
        <v>3500000</v>
      </c>
      <c r="G481" s="20">
        <v>3500000</v>
      </c>
    </row>
    <row r="482" spans="1:7" s="82" customFormat="1" ht="15" hidden="1" customHeight="1">
      <c r="A482" s="19">
        <v>458219011000001</v>
      </c>
      <c r="B482" s="19" t="s">
        <v>332</v>
      </c>
      <c r="C482" s="20">
        <v>0</v>
      </c>
      <c r="D482" s="20">
        <v>3500000</v>
      </c>
      <c r="E482" s="20">
        <v>0</v>
      </c>
      <c r="F482" s="20">
        <v>3500000</v>
      </c>
      <c r="G482" s="20">
        <v>3500000</v>
      </c>
    </row>
    <row r="483" spans="1:7" s="82" customFormat="1" ht="15" hidden="1" customHeight="1">
      <c r="A483" s="19">
        <v>4583</v>
      </c>
      <c r="B483" s="19" t="s">
        <v>333</v>
      </c>
      <c r="C483" s="20">
        <v>840.85</v>
      </c>
      <c r="D483" s="20">
        <v>64.06</v>
      </c>
      <c r="E483" s="20">
        <v>0</v>
      </c>
      <c r="F483" s="20">
        <v>64.06</v>
      </c>
      <c r="G483" s="20">
        <v>904.91</v>
      </c>
    </row>
    <row r="484" spans="1:7" s="82" customFormat="1" ht="15" hidden="1" customHeight="1">
      <c r="A484" s="19">
        <v>45831</v>
      </c>
      <c r="B484" s="19" t="s">
        <v>334</v>
      </c>
      <c r="C484" s="20">
        <v>840.85</v>
      </c>
      <c r="D484" s="20">
        <v>64.06</v>
      </c>
      <c r="E484" s="20">
        <v>0</v>
      </c>
      <c r="F484" s="20">
        <v>64.06</v>
      </c>
      <c r="G484" s="20">
        <v>904.91</v>
      </c>
    </row>
    <row r="485" spans="1:7" s="82" customFormat="1" ht="15" hidden="1" customHeight="1">
      <c r="A485" s="19">
        <v>458319</v>
      </c>
      <c r="B485" s="19" t="s">
        <v>334</v>
      </c>
      <c r="C485" s="20">
        <v>840.85</v>
      </c>
      <c r="D485" s="20">
        <v>64.06</v>
      </c>
      <c r="E485" s="20">
        <v>0</v>
      </c>
      <c r="F485" s="20">
        <v>64.06</v>
      </c>
      <c r="G485" s="20">
        <v>904.91</v>
      </c>
    </row>
    <row r="486" spans="1:7" s="82" customFormat="1" ht="15" hidden="1" customHeight="1">
      <c r="A486" s="19">
        <v>45831901</v>
      </c>
      <c r="B486" s="19" t="s">
        <v>333</v>
      </c>
      <c r="C486" s="20">
        <v>840.85</v>
      </c>
      <c r="D486" s="20">
        <v>64.06</v>
      </c>
      <c r="E486" s="20">
        <v>0</v>
      </c>
      <c r="F486" s="20">
        <v>64.06</v>
      </c>
      <c r="G486" s="20">
        <v>904.91</v>
      </c>
    </row>
    <row r="487" spans="1:7" s="82" customFormat="1" ht="15" hidden="1" customHeight="1">
      <c r="A487" s="19">
        <v>458319011</v>
      </c>
      <c r="B487" s="19" t="s">
        <v>333</v>
      </c>
      <c r="C487" s="20">
        <v>840.85</v>
      </c>
      <c r="D487" s="20">
        <v>64.06</v>
      </c>
      <c r="E487" s="20">
        <v>0</v>
      </c>
      <c r="F487" s="20">
        <v>64.06</v>
      </c>
      <c r="G487" s="20">
        <v>904.91</v>
      </c>
    </row>
    <row r="488" spans="1:7" s="82" customFormat="1" ht="15" hidden="1" customHeight="1">
      <c r="A488" s="19">
        <v>458319011000001</v>
      </c>
      <c r="B488" s="19" t="s">
        <v>333</v>
      </c>
      <c r="C488" s="20">
        <v>840.85</v>
      </c>
      <c r="D488" s="20">
        <v>64.06</v>
      </c>
      <c r="E488" s="20">
        <v>0</v>
      </c>
      <c r="F488" s="20">
        <v>64.06</v>
      </c>
      <c r="G488" s="20">
        <v>904.91</v>
      </c>
    </row>
    <row r="489" spans="1:7" s="82" customFormat="1" ht="15" hidden="1" customHeight="1">
      <c r="A489" s="19">
        <v>4584</v>
      </c>
      <c r="B489" s="19" t="s">
        <v>335</v>
      </c>
      <c r="C489" s="20">
        <v>36731.589999999997</v>
      </c>
      <c r="D489" s="20">
        <v>5445.67</v>
      </c>
      <c r="E489" s="20">
        <v>0</v>
      </c>
      <c r="F489" s="20">
        <v>5445.67</v>
      </c>
      <c r="G489" s="20">
        <v>42177.26</v>
      </c>
    </row>
    <row r="490" spans="1:7" s="82" customFormat="1" ht="15" hidden="1" customHeight="1">
      <c r="A490" s="19">
        <v>45841</v>
      </c>
      <c r="B490" s="19" t="s">
        <v>336</v>
      </c>
      <c r="C490" s="20">
        <v>36731.589999999997</v>
      </c>
      <c r="D490" s="20">
        <v>5445.67</v>
      </c>
      <c r="E490" s="20">
        <v>0</v>
      </c>
      <c r="F490" s="20">
        <v>5445.67</v>
      </c>
      <c r="G490" s="20">
        <v>42177.26</v>
      </c>
    </row>
    <row r="491" spans="1:7" s="82" customFormat="1" ht="15" hidden="1" customHeight="1">
      <c r="A491" s="19">
        <v>458419</v>
      </c>
      <c r="B491" s="19" t="s">
        <v>336</v>
      </c>
      <c r="C491" s="20">
        <v>36731.589999999997</v>
      </c>
      <c r="D491" s="20">
        <v>5445.67</v>
      </c>
      <c r="E491" s="20">
        <v>0</v>
      </c>
      <c r="F491" s="20">
        <v>5445.67</v>
      </c>
      <c r="G491" s="20">
        <v>42177.26</v>
      </c>
    </row>
    <row r="492" spans="1:7" s="82" customFormat="1" ht="15" hidden="1" customHeight="1">
      <c r="A492" s="19">
        <v>45841901</v>
      </c>
      <c r="B492" s="19" t="s">
        <v>335</v>
      </c>
      <c r="C492" s="20">
        <v>36731.589999999997</v>
      </c>
      <c r="D492" s="20">
        <v>5445.67</v>
      </c>
      <c r="E492" s="20">
        <v>0</v>
      </c>
      <c r="F492" s="20">
        <v>5445.67</v>
      </c>
      <c r="G492" s="20">
        <v>42177.26</v>
      </c>
    </row>
    <row r="493" spans="1:7" s="82" customFormat="1" ht="15" hidden="1" customHeight="1">
      <c r="A493" s="19">
        <v>458419012</v>
      </c>
      <c r="B493" s="19" t="s">
        <v>337</v>
      </c>
      <c r="C493" s="20">
        <v>36731.589999999997</v>
      </c>
      <c r="D493" s="20">
        <v>5445.67</v>
      </c>
      <c r="E493" s="20">
        <v>0</v>
      </c>
      <c r="F493" s="20">
        <v>5445.67</v>
      </c>
      <c r="G493" s="20">
        <v>42177.26</v>
      </c>
    </row>
    <row r="494" spans="1:7" s="82" customFormat="1" ht="15" hidden="1" customHeight="1">
      <c r="A494" s="19">
        <v>458419012000001</v>
      </c>
      <c r="B494" s="19" t="s">
        <v>338</v>
      </c>
      <c r="C494" s="20">
        <v>36731.589999999997</v>
      </c>
      <c r="D494" s="20">
        <v>5445.67</v>
      </c>
      <c r="E494" s="20">
        <v>0</v>
      </c>
      <c r="F494" s="20">
        <v>5445.67</v>
      </c>
      <c r="G494" s="20">
        <v>42177.26</v>
      </c>
    </row>
    <row r="495" spans="1:7" s="82" customFormat="1" ht="15" hidden="1" customHeight="1">
      <c r="A495" s="19">
        <v>46</v>
      </c>
      <c r="B495" s="19" t="s">
        <v>95</v>
      </c>
      <c r="C495" s="20">
        <v>44871506.920000002</v>
      </c>
      <c r="D495" s="20">
        <v>8727157.9299999997</v>
      </c>
      <c r="E495" s="20">
        <v>2608939.59</v>
      </c>
      <c r="F495" s="20">
        <v>6118218.3399999999</v>
      </c>
      <c r="G495" s="20">
        <v>50989725.259999998</v>
      </c>
    </row>
    <row r="496" spans="1:7" s="82" customFormat="1" ht="15" hidden="1" customHeight="1">
      <c r="A496" s="19">
        <v>461</v>
      </c>
      <c r="B496" s="19" t="s">
        <v>339</v>
      </c>
      <c r="C496" s="20">
        <v>13867357.18</v>
      </c>
      <c r="D496" s="20">
        <v>1674646.73</v>
      </c>
      <c r="E496" s="20">
        <v>477534.17</v>
      </c>
      <c r="F496" s="20">
        <v>1197112.56</v>
      </c>
      <c r="G496" s="20">
        <v>15064469.74</v>
      </c>
    </row>
    <row r="497" spans="1:7" s="82" customFormat="1" ht="15" hidden="1" customHeight="1">
      <c r="A497" s="19">
        <v>4612</v>
      </c>
      <c r="B497" s="19" t="s">
        <v>340</v>
      </c>
      <c r="C497" s="20">
        <v>8388380.6500000004</v>
      </c>
      <c r="D497" s="20">
        <v>767101.39</v>
      </c>
      <c r="E497" s="20">
        <v>49149.81</v>
      </c>
      <c r="F497" s="20">
        <v>717951.58</v>
      </c>
      <c r="G497" s="20">
        <v>9106332.2300000004</v>
      </c>
    </row>
    <row r="498" spans="1:7" s="82" customFormat="1" ht="15" hidden="1" customHeight="1">
      <c r="A498" s="19">
        <v>46121</v>
      </c>
      <c r="B498" s="19" t="s">
        <v>341</v>
      </c>
      <c r="C498" s="20">
        <v>8388380.6500000004</v>
      </c>
      <c r="D498" s="20">
        <v>767101.39</v>
      </c>
      <c r="E498" s="20">
        <v>49149.81</v>
      </c>
      <c r="F498" s="20">
        <v>717951.58</v>
      </c>
      <c r="G498" s="20">
        <v>9106332.2300000004</v>
      </c>
    </row>
    <row r="499" spans="1:7" s="82" customFormat="1" ht="15" hidden="1" customHeight="1">
      <c r="A499" s="19">
        <v>461219</v>
      </c>
      <c r="B499" s="19" t="s">
        <v>341</v>
      </c>
      <c r="C499" s="20">
        <v>8388380.6500000004</v>
      </c>
      <c r="D499" s="20">
        <v>767101.39</v>
      </c>
      <c r="E499" s="20">
        <v>49149.81</v>
      </c>
      <c r="F499" s="20">
        <v>717951.58</v>
      </c>
      <c r="G499" s="20">
        <v>9106332.2300000004</v>
      </c>
    </row>
    <row r="500" spans="1:7" s="82" customFormat="1" ht="15" hidden="1" customHeight="1">
      <c r="A500" s="19">
        <v>46121901</v>
      </c>
      <c r="B500" s="19" t="s">
        <v>340</v>
      </c>
      <c r="C500" s="20">
        <v>8388380.6500000004</v>
      </c>
      <c r="D500" s="20">
        <v>767101.39</v>
      </c>
      <c r="E500" s="20">
        <v>49149.81</v>
      </c>
      <c r="F500" s="20">
        <v>717951.58</v>
      </c>
      <c r="G500" s="20">
        <v>9106332.2300000004</v>
      </c>
    </row>
    <row r="501" spans="1:7" s="82" customFormat="1" ht="15" hidden="1" customHeight="1">
      <c r="A501" s="19">
        <v>461219011</v>
      </c>
      <c r="B501" s="19" t="s">
        <v>342</v>
      </c>
      <c r="C501" s="20">
        <v>5357994.5599999996</v>
      </c>
      <c r="D501" s="20">
        <v>447164.96</v>
      </c>
      <c r="E501" s="20">
        <v>6502.63</v>
      </c>
      <c r="F501" s="20">
        <v>440662.33</v>
      </c>
      <c r="G501" s="20">
        <v>5798656.8899999997</v>
      </c>
    </row>
    <row r="502" spans="1:7" s="82" customFormat="1" ht="15" hidden="1" customHeight="1">
      <c r="A502" s="19">
        <v>461219011000001</v>
      </c>
      <c r="B502" s="19" t="s">
        <v>342</v>
      </c>
      <c r="C502" s="20">
        <v>5357994.5599999996</v>
      </c>
      <c r="D502" s="20">
        <v>447164.96</v>
      </c>
      <c r="E502" s="20">
        <v>6502.63</v>
      </c>
      <c r="F502" s="20">
        <v>440662.33</v>
      </c>
      <c r="G502" s="20">
        <v>5798656.8899999997</v>
      </c>
    </row>
    <row r="503" spans="1:7" s="82" customFormat="1" ht="15" hidden="1" customHeight="1">
      <c r="A503" s="19">
        <v>461219012</v>
      </c>
      <c r="B503" s="19" t="s">
        <v>343</v>
      </c>
      <c r="C503" s="20">
        <v>127737.97</v>
      </c>
      <c r="D503" s="20">
        <v>20171.830000000002</v>
      </c>
      <c r="E503" s="20">
        <v>0</v>
      </c>
      <c r="F503" s="20">
        <v>20171.830000000002</v>
      </c>
      <c r="G503" s="20">
        <v>147909.79999999999</v>
      </c>
    </row>
    <row r="504" spans="1:7" s="82" customFormat="1" ht="15" hidden="1" customHeight="1">
      <c r="A504" s="19">
        <v>461219012000001</v>
      </c>
      <c r="B504" s="19" t="s">
        <v>344</v>
      </c>
      <c r="C504" s="20">
        <v>127737.97</v>
      </c>
      <c r="D504" s="20">
        <v>20171.830000000002</v>
      </c>
      <c r="E504" s="20">
        <v>0</v>
      </c>
      <c r="F504" s="20">
        <v>20171.830000000002</v>
      </c>
      <c r="G504" s="20">
        <v>147909.79999999999</v>
      </c>
    </row>
    <row r="505" spans="1:7" s="82" customFormat="1" ht="15" hidden="1" customHeight="1">
      <c r="A505" s="19">
        <v>461219013</v>
      </c>
      <c r="B505" s="19" t="s">
        <v>345</v>
      </c>
      <c r="C505" s="20">
        <v>96537.25</v>
      </c>
      <c r="D505" s="20">
        <v>10210.719999999999</v>
      </c>
      <c r="E505" s="20">
        <v>0</v>
      </c>
      <c r="F505" s="20">
        <v>10210.719999999999</v>
      </c>
      <c r="G505" s="20">
        <v>106747.97</v>
      </c>
    </row>
    <row r="506" spans="1:7" s="82" customFormat="1" ht="15" hidden="1" customHeight="1">
      <c r="A506" s="19">
        <v>461219013000001</v>
      </c>
      <c r="B506" s="19" t="s">
        <v>345</v>
      </c>
      <c r="C506" s="20">
        <v>122905.2</v>
      </c>
      <c r="D506" s="20">
        <v>10210.719999999999</v>
      </c>
      <c r="E506" s="20">
        <v>0</v>
      </c>
      <c r="F506" s="20">
        <v>10210.719999999999</v>
      </c>
      <c r="G506" s="20">
        <v>133115.92000000001</v>
      </c>
    </row>
    <row r="507" spans="1:7" s="82" customFormat="1" ht="15" hidden="1" customHeight="1">
      <c r="A507" s="19">
        <v>461219013000002</v>
      </c>
      <c r="B507" s="19" t="s">
        <v>346</v>
      </c>
      <c r="C507" s="20">
        <v>-26367.95</v>
      </c>
      <c r="D507" s="20">
        <v>0</v>
      </c>
      <c r="E507" s="20">
        <v>0</v>
      </c>
      <c r="F507" s="20">
        <v>0</v>
      </c>
      <c r="G507" s="20">
        <v>-26367.95</v>
      </c>
    </row>
    <row r="508" spans="1:7" s="82" customFormat="1" ht="15" hidden="1" customHeight="1">
      <c r="A508" s="19">
        <v>461219014</v>
      </c>
      <c r="B508" s="19" t="s">
        <v>347</v>
      </c>
      <c r="C508" s="20">
        <v>1395270.85</v>
      </c>
      <c r="D508" s="20">
        <v>148930.73000000001</v>
      </c>
      <c r="E508" s="20">
        <v>197.82</v>
      </c>
      <c r="F508" s="20">
        <v>148732.91</v>
      </c>
      <c r="G508" s="20">
        <v>1544003.76</v>
      </c>
    </row>
    <row r="509" spans="1:7" s="82" customFormat="1" ht="15" hidden="1" customHeight="1">
      <c r="A509" s="19">
        <v>461219014000001</v>
      </c>
      <c r="B509" s="19" t="s">
        <v>348</v>
      </c>
      <c r="C509" s="20">
        <v>512518.1</v>
      </c>
      <c r="D509" s="20">
        <v>62135.199999999997</v>
      </c>
      <c r="E509" s="20">
        <v>75.099999999999994</v>
      </c>
      <c r="F509" s="20">
        <v>62060.1</v>
      </c>
      <c r="G509" s="20">
        <v>574578.19999999995</v>
      </c>
    </row>
    <row r="510" spans="1:7" s="82" customFormat="1" ht="15" hidden="1" customHeight="1">
      <c r="A510" s="19">
        <v>461219014000002</v>
      </c>
      <c r="B510" s="19" t="s">
        <v>349</v>
      </c>
      <c r="C510" s="20">
        <v>882752.75</v>
      </c>
      <c r="D510" s="20">
        <v>86795.53</v>
      </c>
      <c r="E510" s="20">
        <v>122.72</v>
      </c>
      <c r="F510" s="20">
        <v>86672.81</v>
      </c>
      <c r="G510" s="20">
        <v>969425.56</v>
      </c>
    </row>
    <row r="511" spans="1:7" s="82" customFormat="1" ht="15" hidden="1" customHeight="1">
      <c r="A511" s="19">
        <v>461219017</v>
      </c>
      <c r="B511" s="19" t="s">
        <v>350</v>
      </c>
      <c r="C511" s="20">
        <v>1296756.27</v>
      </c>
      <c r="D511" s="20">
        <v>129387.29</v>
      </c>
      <c r="E511" s="20">
        <v>42449.36</v>
      </c>
      <c r="F511" s="20">
        <v>86937.93</v>
      </c>
      <c r="G511" s="20">
        <v>1383694.2</v>
      </c>
    </row>
    <row r="512" spans="1:7" s="82" customFormat="1" ht="15" hidden="1" customHeight="1">
      <c r="A512" s="19">
        <v>461219017000001</v>
      </c>
      <c r="B512" s="19" t="s">
        <v>351</v>
      </c>
      <c r="C512" s="20">
        <v>374353.8</v>
      </c>
      <c r="D512" s="20">
        <v>45532.52</v>
      </c>
      <c r="E512" s="20">
        <v>42449.36</v>
      </c>
      <c r="F512" s="20">
        <v>3083.16</v>
      </c>
      <c r="G512" s="20">
        <v>377436.96</v>
      </c>
    </row>
    <row r="513" spans="1:7" s="82" customFormat="1" ht="15" hidden="1" customHeight="1">
      <c r="A513" s="19">
        <v>461219017000002</v>
      </c>
      <c r="B513" s="19" t="s">
        <v>352</v>
      </c>
      <c r="C513" s="20">
        <v>195559.76</v>
      </c>
      <c r="D513" s="20">
        <v>17778.16</v>
      </c>
      <c r="E513" s="20">
        <v>0</v>
      </c>
      <c r="F513" s="20">
        <v>17778.16</v>
      </c>
      <c r="G513" s="20">
        <v>213337.92</v>
      </c>
    </row>
    <row r="514" spans="1:7" s="82" customFormat="1" ht="15" hidden="1" customHeight="1">
      <c r="A514" s="19">
        <v>461219017000003</v>
      </c>
      <c r="B514" s="19" t="s">
        <v>353</v>
      </c>
      <c r="C514" s="20">
        <v>726842.71</v>
      </c>
      <c r="D514" s="20">
        <v>66076.61</v>
      </c>
      <c r="E514" s="20">
        <v>0</v>
      </c>
      <c r="F514" s="20">
        <v>66076.61</v>
      </c>
      <c r="G514" s="20">
        <v>792919.32</v>
      </c>
    </row>
    <row r="515" spans="1:7" s="82" customFormat="1" ht="15" hidden="1" customHeight="1">
      <c r="A515" s="19">
        <v>461219019</v>
      </c>
      <c r="B515" s="19" t="s">
        <v>313</v>
      </c>
      <c r="C515" s="20">
        <v>114083.75</v>
      </c>
      <c r="D515" s="20">
        <v>11235.86</v>
      </c>
      <c r="E515" s="20">
        <v>0</v>
      </c>
      <c r="F515" s="20">
        <v>11235.86</v>
      </c>
      <c r="G515" s="20">
        <v>125319.61</v>
      </c>
    </row>
    <row r="516" spans="1:7" s="82" customFormat="1" ht="15" hidden="1" customHeight="1">
      <c r="A516" s="19">
        <v>461219019000001</v>
      </c>
      <c r="B516" s="19" t="s">
        <v>354</v>
      </c>
      <c r="C516" s="20">
        <v>76339.990000000005</v>
      </c>
      <c r="D516" s="20">
        <v>7922.41</v>
      </c>
      <c r="E516" s="20">
        <v>0</v>
      </c>
      <c r="F516" s="20">
        <v>7922.41</v>
      </c>
      <c r="G516" s="20">
        <v>84262.399999999994</v>
      </c>
    </row>
    <row r="517" spans="1:7" s="82" customFormat="1" ht="15" hidden="1" customHeight="1">
      <c r="A517" s="19">
        <v>461219019000003</v>
      </c>
      <c r="B517" s="19" t="s">
        <v>355</v>
      </c>
      <c r="C517" s="20">
        <v>37743.760000000002</v>
      </c>
      <c r="D517" s="20">
        <v>3313.45</v>
      </c>
      <c r="E517" s="20">
        <v>0</v>
      </c>
      <c r="F517" s="20">
        <v>3313.45</v>
      </c>
      <c r="G517" s="20">
        <v>41057.21</v>
      </c>
    </row>
    <row r="518" spans="1:7" s="82" customFormat="1" ht="15" hidden="1" customHeight="1">
      <c r="A518" s="19">
        <v>4613</v>
      </c>
      <c r="B518" s="19" t="s">
        <v>356</v>
      </c>
      <c r="C518" s="20">
        <v>301164.28999999998</v>
      </c>
      <c r="D518" s="20">
        <v>46647.43</v>
      </c>
      <c r="E518" s="20">
        <v>0</v>
      </c>
      <c r="F518" s="20">
        <v>46647.43</v>
      </c>
      <c r="G518" s="20">
        <v>347811.72</v>
      </c>
    </row>
    <row r="519" spans="1:7" s="82" customFormat="1" ht="15" hidden="1" customHeight="1">
      <c r="A519" s="19">
        <v>46131</v>
      </c>
      <c r="B519" s="19" t="s">
        <v>357</v>
      </c>
      <c r="C519" s="20">
        <v>301164.28999999998</v>
      </c>
      <c r="D519" s="20">
        <v>46647.43</v>
      </c>
      <c r="E519" s="20">
        <v>0</v>
      </c>
      <c r="F519" s="20">
        <v>46647.43</v>
      </c>
      <c r="G519" s="20">
        <v>347811.72</v>
      </c>
    </row>
    <row r="520" spans="1:7" s="82" customFormat="1" ht="15" hidden="1" customHeight="1">
      <c r="A520" s="19">
        <v>461319</v>
      </c>
      <c r="B520" s="19" t="s">
        <v>358</v>
      </c>
      <c r="C520" s="20">
        <v>301164.28999999998</v>
      </c>
      <c r="D520" s="20">
        <v>46647.43</v>
      </c>
      <c r="E520" s="20">
        <v>0</v>
      </c>
      <c r="F520" s="20">
        <v>46647.43</v>
      </c>
      <c r="G520" s="20">
        <v>347811.72</v>
      </c>
    </row>
    <row r="521" spans="1:7" s="82" customFormat="1" ht="15" hidden="1" customHeight="1">
      <c r="A521" s="19">
        <v>46131901</v>
      </c>
      <c r="B521" s="19" t="s">
        <v>356</v>
      </c>
      <c r="C521" s="20">
        <v>301164.28999999998</v>
      </c>
      <c r="D521" s="20">
        <v>46647.43</v>
      </c>
      <c r="E521" s="20">
        <v>0</v>
      </c>
      <c r="F521" s="20">
        <v>46647.43</v>
      </c>
      <c r="G521" s="20">
        <v>347811.72</v>
      </c>
    </row>
    <row r="522" spans="1:7" s="82" customFormat="1" ht="15" hidden="1" customHeight="1">
      <c r="A522" s="19">
        <v>461319011</v>
      </c>
      <c r="B522" s="19" t="s">
        <v>359</v>
      </c>
      <c r="C522" s="20">
        <v>301164.28999999998</v>
      </c>
      <c r="D522" s="20">
        <v>46647.43</v>
      </c>
      <c r="E522" s="20">
        <v>0</v>
      </c>
      <c r="F522" s="20">
        <v>46647.43</v>
      </c>
      <c r="G522" s="20">
        <v>347811.72</v>
      </c>
    </row>
    <row r="523" spans="1:7" s="82" customFormat="1" ht="15" hidden="1" customHeight="1">
      <c r="A523" s="19">
        <v>461319011000001</v>
      </c>
      <c r="B523" s="19" t="s">
        <v>359</v>
      </c>
      <c r="C523" s="20">
        <v>301164.28999999998</v>
      </c>
      <c r="D523" s="20">
        <v>46647.43</v>
      </c>
      <c r="E523" s="20">
        <v>0</v>
      </c>
      <c r="F523" s="20">
        <v>46647.43</v>
      </c>
      <c r="G523" s="20">
        <v>347811.72</v>
      </c>
    </row>
    <row r="524" spans="1:7" s="82" customFormat="1" ht="15" hidden="1" customHeight="1">
      <c r="A524" s="19">
        <v>4614</v>
      </c>
      <c r="B524" s="19" t="s">
        <v>360</v>
      </c>
      <c r="C524" s="20">
        <v>2677220.09</v>
      </c>
      <c r="D524" s="20">
        <v>378689.48</v>
      </c>
      <c r="E524" s="20">
        <v>188734.9</v>
      </c>
      <c r="F524" s="20">
        <v>189954.58</v>
      </c>
      <c r="G524" s="20">
        <v>2867174.67</v>
      </c>
    </row>
    <row r="525" spans="1:7" s="82" customFormat="1" ht="15" hidden="1" customHeight="1">
      <c r="A525" s="19">
        <v>46141</v>
      </c>
      <c r="B525" s="19" t="s">
        <v>361</v>
      </c>
      <c r="C525" s="20">
        <v>2677220.09</v>
      </c>
      <c r="D525" s="20">
        <v>378689.48</v>
      </c>
      <c r="E525" s="20">
        <v>188734.9</v>
      </c>
      <c r="F525" s="20">
        <v>189954.58</v>
      </c>
      <c r="G525" s="20">
        <v>2867174.67</v>
      </c>
    </row>
    <row r="526" spans="1:7" s="82" customFormat="1" ht="15" hidden="1" customHeight="1">
      <c r="A526" s="19">
        <v>461419</v>
      </c>
      <c r="B526" s="19" t="s">
        <v>361</v>
      </c>
      <c r="C526" s="20">
        <v>2677220.09</v>
      </c>
      <c r="D526" s="20">
        <v>378689.48</v>
      </c>
      <c r="E526" s="20">
        <v>188734.9</v>
      </c>
      <c r="F526" s="20">
        <v>189954.58</v>
      </c>
      <c r="G526" s="20">
        <v>2867174.67</v>
      </c>
    </row>
    <row r="527" spans="1:7" s="82" customFormat="1" ht="15" hidden="1" customHeight="1">
      <c r="A527" s="19">
        <v>46141901</v>
      </c>
      <c r="B527" s="19" t="s">
        <v>360</v>
      </c>
      <c r="C527" s="20">
        <v>2677220.09</v>
      </c>
      <c r="D527" s="20">
        <v>378689.48</v>
      </c>
      <c r="E527" s="20">
        <v>188734.9</v>
      </c>
      <c r="F527" s="20">
        <v>189954.58</v>
      </c>
      <c r="G527" s="20">
        <v>2867174.67</v>
      </c>
    </row>
    <row r="528" spans="1:7" s="82" customFormat="1" ht="15" hidden="1" customHeight="1">
      <c r="A528" s="19">
        <v>461419011</v>
      </c>
      <c r="B528" s="19" t="s">
        <v>362</v>
      </c>
      <c r="C528" s="20">
        <v>2155448.4700000002</v>
      </c>
      <c r="D528" s="20">
        <v>360824.48</v>
      </c>
      <c r="E528" s="20">
        <v>145201.57</v>
      </c>
      <c r="F528" s="20">
        <v>215622.91</v>
      </c>
      <c r="G528" s="20">
        <v>2371071.38</v>
      </c>
    </row>
    <row r="529" spans="1:7" s="82" customFormat="1" ht="15" hidden="1" customHeight="1">
      <c r="A529" s="19">
        <v>461419011000001</v>
      </c>
      <c r="B529" s="19" t="s">
        <v>363</v>
      </c>
      <c r="C529" s="20">
        <v>2155448.4700000002</v>
      </c>
      <c r="D529" s="20">
        <v>360824.48</v>
      </c>
      <c r="E529" s="20">
        <v>145201.57</v>
      </c>
      <c r="F529" s="20">
        <v>215622.91</v>
      </c>
      <c r="G529" s="20">
        <v>2371071.38</v>
      </c>
    </row>
    <row r="530" spans="1:7" s="82" customFormat="1" ht="15" hidden="1" customHeight="1">
      <c r="A530" s="19">
        <v>461419012</v>
      </c>
      <c r="B530" s="19" t="s">
        <v>364</v>
      </c>
      <c r="C530" s="20">
        <v>521771.62</v>
      </c>
      <c r="D530" s="20">
        <v>17865</v>
      </c>
      <c r="E530" s="20">
        <v>43533.33</v>
      </c>
      <c r="F530" s="20">
        <v>-25668.33</v>
      </c>
      <c r="G530" s="20">
        <v>496103.29</v>
      </c>
    </row>
    <row r="531" spans="1:7" s="82" customFormat="1" ht="15" hidden="1" customHeight="1">
      <c r="A531" s="19">
        <v>461419012000001</v>
      </c>
      <c r="B531" s="19" t="s">
        <v>364</v>
      </c>
      <c r="C531" s="20">
        <v>521771.62</v>
      </c>
      <c r="D531" s="20">
        <v>17865</v>
      </c>
      <c r="E531" s="20">
        <v>43533.33</v>
      </c>
      <c r="F531" s="20">
        <v>-25668.33</v>
      </c>
      <c r="G531" s="20">
        <v>496103.29</v>
      </c>
    </row>
    <row r="532" spans="1:7" s="82" customFormat="1" ht="15" hidden="1" customHeight="1">
      <c r="A532" s="19">
        <v>4615</v>
      </c>
      <c r="B532" s="19" t="s">
        <v>365</v>
      </c>
      <c r="C532" s="20">
        <v>1234254.93</v>
      </c>
      <c r="D532" s="20">
        <v>235204.85</v>
      </c>
      <c r="E532" s="20">
        <v>116895.52</v>
      </c>
      <c r="F532" s="20">
        <v>118309.33</v>
      </c>
      <c r="G532" s="20">
        <v>1352564.26</v>
      </c>
    </row>
    <row r="533" spans="1:7" s="82" customFormat="1" ht="15" hidden="1" customHeight="1">
      <c r="A533" s="19">
        <v>46151</v>
      </c>
      <c r="B533" s="19" t="s">
        <v>366</v>
      </c>
      <c r="C533" s="20">
        <v>1234254.93</v>
      </c>
      <c r="D533" s="20">
        <v>235204.85</v>
      </c>
      <c r="E533" s="20">
        <v>116895.52</v>
      </c>
      <c r="F533" s="20">
        <v>118309.33</v>
      </c>
      <c r="G533" s="20">
        <v>1352564.26</v>
      </c>
    </row>
    <row r="534" spans="1:7" s="82" customFormat="1" ht="15" hidden="1" customHeight="1">
      <c r="A534" s="19">
        <v>461519</v>
      </c>
      <c r="B534" s="19" t="s">
        <v>366</v>
      </c>
      <c r="C534" s="20">
        <v>1234254.93</v>
      </c>
      <c r="D534" s="20">
        <v>235204.85</v>
      </c>
      <c r="E534" s="20">
        <v>116895.52</v>
      </c>
      <c r="F534" s="20">
        <v>118309.33</v>
      </c>
      <c r="G534" s="20">
        <v>1352564.26</v>
      </c>
    </row>
    <row r="535" spans="1:7" s="82" customFormat="1" ht="15" hidden="1" customHeight="1">
      <c r="A535" s="19">
        <v>46151901</v>
      </c>
      <c r="B535" s="19" t="s">
        <v>365</v>
      </c>
      <c r="C535" s="20">
        <v>1234254.93</v>
      </c>
      <c r="D535" s="20">
        <v>235204.85</v>
      </c>
      <c r="E535" s="20">
        <v>116895.52</v>
      </c>
      <c r="F535" s="20">
        <v>118309.33</v>
      </c>
      <c r="G535" s="20">
        <v>1352564.26</v>
      </c>
    </row>
    <row r="536" spans="1:7" s="82" customFormat="1" ht="15" hidden="1" customHeight="1">
      <c r="A536" s="19">
        <v>461519011</v>
      </c>
      <c r="B536" s="19" t="s">
        <v>367</v>
      </c>
      <c r="C536" s="20">
        <v>1234254.93</v>
      </c>
      <c r="D536" s="20">
        <v>235204.85</v>
      </c>
      <c r="E536" s="20">
        <v>116895.52</v>
      </c>
      <c r="F536" s="20">
        <v>118309.33</v>
      </c>
      <c r="G536" s="20">
        <v>1352564.26</v>
      </c>
    </row>
    <row r="537" spans="1:7" s="82" customFormat="1" ht="15" hidden="1" customHeight="1">
      <c r="A537" s="19">
        <v>461519011000001</v>
      </c>
      <c r="B537" s="19" t="s">
        <v>368</v>
      </c>
      <c r="C537" s="20">
        <v>956757.03</v>
      </c>
      <c r="D537" s="20">
        <v>213995.65</v>
      </c>
      <c r="E537" s="20">
        <v>116895.52</v>
      </c>
      <c r="F537" s="20">
        <v>97100.13</v>
      </c>
      <c r="G537" s="20">
        <v>1053857.1599999999</v>
      </c>
    </row>
    <row r="538" spans="1:7" s="82" customFormat="1" ht="15" hidden="1" customHeight="1">
      <c r="A538" s="19">
        <v>461519011000002</v>
      </c>
      <c r="B538" s="19" t="s">
        <v>369</v>
      </c>
      <c r="C538" s="20">
        <v>58269.08</v>
      </c>
      <c r="D538" s="20">
        <v>4354.76</v>
      </c>
      <c r="E538" s="20">
        <v>0</v>
      </c>
      <c r="F538" s="20">
        <v>4354.76</v>
      </c>
      <c r="G538" s="20">
        <v>62623.839999999997</v>
      </c>
    </row>
    <row r="539" spans="1:7" s="82" customFormat="1" ht="15" hidden="1" customHeight="1">
      <c r="A539" s="19">
        <v>461519011000004</v>
      </c>
      <c r="B539" s="19" t="s">
        <v>370</v>
      </c>
      <c r="C539" s="20">
        <v>219228.82</v>
      </c>
      <c r="D539" s="20">
        <v>16854.439999999999</v>
      </c>
      <c r="E539" s="20">
        <v>0</v>
      </c>
      <c r="F539" s="20">
        <v>16854.439999999999</v>
      </c>
      <c r="G539" s="20">
        <v>236083.26</v>
      </c>
    </row>
    <row r="540" spans="1:7" s="82" customFormat="1" ht="15" hidden="1" customHeight="1">
      <c r="A540" s="19">
        <v>4616</v>
      </c>
      <c r="B540" s="19" t="s">
        <v>502</v>
      </c>
      <c r="C540" s="20">
        <v>1294.07</v>
      </c>
      <c r="D540" s="20">
        <v>400</v>
      </c>
      <c r="E540" s="20">
        <v>0</v>
      </c>
      <c r="F540" s="20">
        <v>400</v>
      </c>
      <c r="G540" s="20">
        <v>1694.07</v>
      </c>
    </row>
    <row r="541" spans="1:7" s="82" customFormat="1" ht="15" hidden="1" customHeight="1">
      <c r="A541" s="19">
        <v>46161</v>
      </c>
      <c r="B541" s="19" t="s">
        <v>503</v>
      </c>
      <c r="C541" s="20">
        <v>1294.07</v>
      </c>
      <c r="D541" s="20">
        <v>400</v>
      </c>
      <c r="E541" s="20">
        <v>0</v>
      </c>
      <c r="F541" s="20">
        <v>400</v>
      </c>
      <c r="G541" s="20">
        <v>1694.07</v>
      </c>
    </row>
    <row r="542" spans="1:7" s="82" customFormat="1" ht="15" hidden="1" customHeight="1">
      <c r="A542" s="19">
        <v>461619</v>
      </c>
      <c r="B542" s="19" t="s">
        <v>503</v>
      </c>
      <c r="C542" s="20">
        <v>1294.07</v>
      </c>
      <c r="D542" s="20">
        <v>400</v>
      </c>
      <c r="E542" s="20">
        <v>0</v>
      </c>
      <c r="F542" s="20">
        <v>400</v>
      </c>
      <c r="G542" s="20">
        <v>1694.07</v>
      </c>
    </row>
    <row r="543" spans="1:7" s="82" customFormat="1" ht="15" hidden="1" customHeight="1">
      <c r="A543" s="19">
        <v>46161901</v>
      </c>
      <c r="B543" s="19" t="s">
        <v>504</v>
      </c>
      <c r="C543" s="20">
        <v>1294.07</v>
      </c>
      <c r="D543" s="20">
        <v>400</v>
      </c>
      <c r="E543" s="20">
        <v>0</v>
      </c>
      <c r="F543" s="20">
        <v>400</v>
      </c>
      <c r="G543" s="20">
        <v>1694.07</v>
      </c>
    </row>
    <row r="544" spans="1:7" s="82" customFormat="1" ht="15" hidden="1" customHeight="1">
      <c r="A544" s="19">
        <v>461619012</v>
      </c>
      <c r="B544" s="19" t="s">
        <v>505</v>
      </c>
      <c r="C544" s="20">
        <v>1294.07</v>
      </c>
      <c r="D544" s="20">
        <v>400</v>
      </c>
      <c r="E544" s="20">
        <v>0</v>
      </c>
      <c r="F544" s="20">
        <v>400</v>
      </c>
      <c r="G544" s="20">
        <v>1694.07</v>
      </c>
    </row>
    <row r="545" spans="1:7" s="82" customFormat="1" ht="15" hidden="1" customHeight="1">
      <c r="A545" s="19">
        <v>461619012000001</v>
      </c>
      <c r="B545" s="19" t="s">
        <v>506</v>
      </c>
      <c r="C545" s="20">
        <v>1294.07</v>
      </c>
      <c r="D545" s="20">
        <v>400</v>
      </c>
      <c r="E545" s="20">
        <v>0</v>
      </c>
      <c r="F545" s="20">
        <v>400</v>
      </c>
      <c r="G545" s="20">
        <v>1694.07</v>
      </c>
    </row>
    <row r="546" spans="1:7" s="82" customFormat="1" ht="15" hidden="1" customHeight="1">
      <c r="A546" s="19">
        <v>4617</v>
      </c>
      <c r="B546" s="19" t="s">
        <v>371</v>
      </c>
      <c r="C546" s="20">
        <v>1131893.3</v>
      </c>
      <c r="D546" s="20">
        <v>225650.95</v>
      </c>
      <c r="E546" s="20">
        <v>112155.57</v>
      </c>
      <c r="F546" s="20">
        <v>113495.38</v>
      </c>
      <c r="G546" s="20">
        <v>1245388.68</v>
      </c>
    </row>
    <row r="547" spans="1:7" s="82" customFormat="1" ht="15" hidden="1" customHeight="1">
      <c r="A547" s="19">
        <v>46171</v>
      </c>
      <c r="B547" s="19" t="s">
        <v>372</v>
      </c>
      <c r="C547" s="20">
        <v>1131893.3</v>
      </c>
      <c r="D547" s="20">
        <v>225650.95</v>
      </c>
      <c r="E547" s="20">
        <v>112155.57</v>
      </c>
      <c r="F547" s="20">
        <v>113495.38</v>
      </c>
      <c r="G547" s="20">
        <v>1245388.68</v>
      </c>
    </row>
    <row r="548" spans="1:7" s="82" customFormat="1" ht="15" hidden="1" customHeight="1">
      <c r="A548" s="19">
        <v>461719</v>
      </c>
      <c r="B548" s="19" t="s">
        <v>372</v>
      </c>
      <c r="C548" s="20">
        <v>1131893.3</v>
      </c>
      <c r="D548" s="20">
        <v>225650.95</v>
      </c>
      <c r="E548" s="20">
        <v>112155.57</v>
      </c>
      <c r="F548" s="20">
        <v>113495.38</v>
      </c>
      <c r="G548" s="20">
        <v>1245388.68</v>
      </c>
    </row>
    <row r="549" spans="1:7" s="82" customFormat="1" ht="15" hidden="1" customHeight="1">
      <c r="A549" s="19">
        <v>46171901</v>
      </c>
      <c r="B549" s="19" t="s">
        <v>373</v>
      </c>
      <c r="C549" s="20">
        <v>1131893.3</v>
      </c>
      <c r="D549" s="20">
        <v>225650.95</v>
      </c>
      <c r="E549" s="20">
        <v>112155.57</v>
      </c>
      <c r="F549" s="20">
        <v>113495.38</v>
      </c>
      <c r="G549" s="20">
        <v>1245388.68</v>
      </c>
    </row>
    <row r="550" spans="1:7" s="82" customFormat="1" ht="15" hidden="1" customHeight="1">
      <c r="A550" s="19">
        <v>461719011</v>
      </c>
      <c r="B550" s="19" t="s">
        <v>373</v>
      </c>
      <c r="C550" s="20">
        <v>1131893.3</v>
      </c>
      <c r="D550" s="20">
        <v>225650.95</v>
      </c>
      <c r="E550" s="20">
        <v>112155.57</v>
      </c>
      <c r="F550" s="20">
        <v>113495.38</v>
      </c>
      <c r="G550" s="20">
        <v>1245388.68</v>
      </c>
    </row>
    <row r="551" spans="1:7" s="82" customFormat="1" ht="15" hidden="1" customHeight="1">
      <c r="A551" s="19">
        <v>461719011000001</v>
      </c>
      <c r="B551" s="19" t="s">
        <v>374</v>
      </c>
      <c r="C551" s="20">
        <v>612024.46</v>
      </c>
      <c r="D551" s="20">
        <v>124951.21</v>
      </c>
      <c r="E551" s="20">
        <v>61360.17</v>
      </c>
      <c r="F551" s="20">
        <v>63591.040000000001</v>
      </c>
      <c r="G551" s="20">
        <v>675615.5</v>
      </c>
    </row>
    <row r="552" spans="1:7" s="82" customFormat="1" ht="15" hidden="1" customHeight="1">
      <c r="A552" s="19">
        <v>461719011000002</v>
      </c>
      <c r="B552" s="19" t="s">
        <v>375</v>
      </c>
      <c r="C552" s="20">
        <v>519868.84</v>
      </c>
      <c r="D552" s="20">
        <v>100699.74</v>
      </c>
      <c r="E552" s="20">
        <v>50795.4</v>
      </c>
      <c r="F552" s="20">
        <v>49904.34</v>
      </c>
      <c r="G552" s="20">
        <v>569773.18000000005</v>
      </c>
    </row>
    <row r="553" spans="1:7" s="82" customFormat="1" ht="15" hidden="1" customHeight="1">
      <c r="A553" s="19">
        <v>4618</v>
      </c>
      <c r="B553" s="19" t="s">
        <v>376</v>
      </c>
      <c r="C553" s="20">
        <v>107366.32</v>
      </c>
      <c r="D553" s="20">
        <v>19819.759999999998</v>
      </c>
      <c r="E553" s="20">
        <v>10556.37</v>
      </c>
      <c r="F553" s="20">
        <v>9263.39</v>
      </c>
      <c r="G553" s="20">
        <v>116629.71</v>
      </c>
    </row>
    <row r="554" spans="1:7" s="82" customFormat="1" ht="15" hidden="1" customHeight="1">
      <c r="A554" s="19">
        <v>46181</v>
      </c>
      <c r="B554" s="19" t="s">
        <v>377</v>
      </c>
      <c r="C554" s="20">
        <v>107366.32</v>
      </c>
      <c r="D554" s="20">
        <v>19819.759999999998</v>
      </c>
      <c r="E554" s="20">
        <v>10556.37</v>
      </c>
      <c r="F554" s="20">
        <v>9263.39</v>
      </c>
      <c r="G554" s="20">
        <v>116629.71</v>
      </c>
    </row>
    <row r="555" spans="1:7" s="82" customFormat="1" ht="15" hidden="1" customHeight="1">
      <c r="A555" s="19">
        <v>461819</v>
      </c>
      <c r="B555" s="19" t="s">
        <v>377</v>
      </c>
      <c r="C555" s="20">
        <v>107366.32</v>
      </c>
      <c r="D555" s="20">
        <v>19819.759999999998</v>
      </c>
      <c r="E555" s="20">
        <v>10556.37</v>
      </c>
      <c r="F555" s="20">
        <v>9263.39</v>
      </c>
      <c r="G555" s="20">
        <v>116629.71</v>
      </c>
    </row>
    <row r="556" spans="1:7" s="82" customFormat="1" ht="15" hidden="1" customHeight="1">
      <c r="A556" s="19">
        <v>46181901</v>
      </c>
      <c r="B556" s="19" t="s">
        <v>376</v>
      </c>
      <c r="C556" s="20">
        <v>107366.32</v>
      </c>
      <c r="D556" s="20">
        <v>19819.759999999998</v>
      </c>
      <c r="E556" s="20">
        <v>10556.37</v>
      </c>
      <c r="F556" s="20">
        <v>9263.39</v>
      </c>
      <c r="G556" s="20">
        <v>116629.71</v>
      </c>
    </row>
    <row r="557" spans="1:7" s="82" customFormat="1" ht="15" hidden="1" customHeight="1">
      <c r="A557" s="19">
        <v>461819011</v>
      </c>
      <c r="B557" s="19" t="s">
        <v>378</v>
      </c>
      <c r="C557" s="20">
        <v>107366.32</v>
      </c>
      <c r="D557" s="20">
        <v>19819.759999999998</v>
      </c>
      <c r="E557" s="20">
        <v>10556.37</v>
      </c>
      <c r="F557" s="20">
        <v>9263.39</v>
      </c>
      <c r="G557" s="20">
        <v>116629.71</v>
      </c>
    </row>
    <row r="558" spans="1:7" s="82" customFormat="1" ht="15" hidden="1" customHeight="1">
      <c r="A558" s="19">
        <v>461819011000001</v>
      </c>
      <c r="B558" s="19" t="s">
        <v>378</v>
      </c>
      <c r="C558" s="20">
        <v>107366.32</v>
      </c>
      <c r="D558" s="20">
        <v>19819.759999999998</v>
      </c>
      <c r="E558" s="20">
        <v>10556.37</v>
      </c>
      <c r="F558" s="20">
        <v>9263.39</v>
      </c>
      <c r="G558" s="20">
        <v>116629.71</v>
      </c>
    </row>
    <row r="559" spans="1:7" s="82" customFormat="1" ht="15" hidden="1" customHeight="1">
      <c r="A559" s="19">
        <v>4619</v>
      </c>
      <c r="B559" s="19" t="s">
        <v>379</v>
      </c>
      <c r="C559" s="20">
        <v>25783.53</v>
      </c>
      <c r="D559" s="20">
        <v>1132.8699999999999</v>
      </c>
      <c r="E559" s="20">
        <v>42</v>
      </c>
      <c r="F559" s="20">
        <v>1090.8699999999999</v>
      </c>
      <c r="G559" s="20">
        <v>26874.400000000001</v>
      </c>
    </row>
    <row r="560" spans="1:7" s="82" customFormat="1" ht="15" hidden="1" customHeight="1">
      <c r="A560" s="19">
        <v>46191</v>
      </c>
      <c r="B560" s="19" t="s">
        <v>380</v>
      </c>
      <c r="C560" s="20">
        <v>25783.53</v>
      </c>
      <c r="D560" s="20">
        <v>1132.8699999999999</v>
      </c>
      <c r="E560" s="20">
        <v>42</v>
      </c>
      <c r="F560" s="20">
        <v>1090.8699999999999</v>
      </c>
      <c r="G560" s="20">
        <v>26874.400000000001</v>
      </c>
    </row>
    <row r="561" spans="1:7" s="82" customFormat="1" ht="15" hidden="1" customHeight="1">
      <c r="A561" s="19">
        <v>461919</v>
      </c>
      <c r="B561" s="19" t="s">
        <v>380</v>
      </c>
      <c r="C561" s="20">
        <v>25783.53</v>
      </c>
      <c r="D561" s="20">
        <v>1132.8699999999999</v>
      </c>
      <c r="E561" s="20">
        <v>42</v>
      </c>
      <c r="F561" s="20">
        <v>1090.8699999999999</v>
      </c>
      <c r="G561" s="20">
        <v>26874.400000000001</v>
      </c>
    </row>
    <row r="562" spans="1:7" s="82" customFormat="1" ht="15" hidden="1" customHeight="1">
      <c r="A562" s="19">
        <v>46191901</v>
      </c>
      <c r="B562" s="19" t="s">
        <v>379</v>
      </c>
      <c r="C562" s="20">
        <v>25783.53</v>
      </c>
      <c r="D562" s="20">
        <v>1132.8699999999999</v>
      </c>
      <c r="E562" s="20">
        <v>42</v>
      </c>
      <c r="F562" s="20">
        <v>1090.8699999999999</v>
      </c>
      <c r="G562" s="20">
        <v>26874.400000000001</v>
      </c>
    </row>
    <row r="563" spans="1:7" s="82" customFormat="1" ht="15" hidden="1" customHeight="1">
      <c r="A563" s="19">
        <v>461919019</v>
      </c>
      <c r="B563" s="19" t="s">
        <v>313</v>
      </c>
      <c r="C563" s="20">
        <v>25783.53</v>
      </c>
      <c r="D563" s="20">
        <v>1132.8699999999999</v>
      </c>
      <c r="E563" s="20">
        <v>42</v>
      </c>
      <c r="F563" s="20">
        <v>1090.8699999999999</v>
      </c>
      <c r="G563" s="20">
        <v>26874.400000000001</v>
      </c>
    </row>
    <row r="564" spans="1:7" s="82" customFormat="1" ht="15" hidden="1" customHeight="1">
      <c r="A564" s="19">
        <v>461919019000001</v>
      </c>
      <c r="B564" s="19" t="s">
        <v>313</v>
      </c>
      <c r="C564" s="20">
        <v>25528.31</v>
      </c>
      <c r="D564" s="20">
        <v>1132.8699999999999</v>
      </c>
      <c r="E564" s="20">
        <v>42</v>
      </c>
      <c r="F564" s="20">
        <v>1090.8699999999999</v>
      </c>
      <c r="G564" s="20">
        <v>26619.18</v>
      </c>
    </row>
    <row r="565" spans="1:7" s="82" customFormat="1" ht="15" hidden="1" customHeight="1">
      <c r="A565" s="19">
        <v>461919019000006</v>
      </c>
      <c r="B565" s="19" t="s">
        <v>381</v>
      </c>
      <c r="C565" s="20">
        <v>178.92</v>
      </c>
      <c r="D565" s="20">
        <v>0</v>
      </c>
      <c r="E565" s="20">
        <v>0</v>
      </c>
      <c r="F565" s="20">
        <v>0</v>
      </c>
      <c r="G565" s="20">
        <v>178.92</v>
      </c>
    </row>
    <row r="566" spans="1:7" s="82" customFormat="1" ht="15" hidden="1" customHeight="1">
      <c r="A566" s="19">
        <v>461919019000009</v>
      </c>
      <c r="B566" s="19" t="s">
        <v>528</v>
      </c>
      <c r="C566" s="20">
        <v>76.3</v>
      </c>
      <c r="D566" s="20">
        <v>0</v>
      </c>
      <c r="E566" s="20">
        <v>0</v>
      </c>
      <c r="F566" s="20">
        <v>0</v>
      </c>
      <c r="G566" s="20">
        <v>76.3</v>
      </c>
    </row>
    <row r="567" spans="1:7" s="82" customFormat="1" ht="15" hidden="1" customHeight="1">
      <c r="A567" s="19">
        <v>462</v>
      </c>
      <c r="B567" s="19" t="s">
        <v>382</v>
      </c>
      <c r="C567" s="20">
        <v>2918961.15</v>
      </c>
      <c r="D567" s="20">
        <v>1778741</v>
      </c>
      <c r="E567" s="20">
        <v>475350.15</v>
      </c>
      <c r="F567" s="20">
        <v>1303390.8500000001</v>
      </c>
      <c r="G567" s="20">
        <v>4222352</v>
      </c>
    </row>
    <row r="568" spans="1:7" s="82" customFormat="1" ht="15" hidden="1" customHeight="1">
      <c r="A568" s="19">
        <v>4621</v>
      </c>
      <c r="B568" s="19" t="s">
        <v>383</v>
      </c>
      <c r="C568" s="20">
        <v>2918961.15</v>
      </c>
      <c r="D568" s="20">
        <v>1778741</v>
      </c>
      <c r="E568" s="20">
        <v>475350.15</v>
      </c>
      <c r="F568" s="20">
        <v>1303390.8500000001</v>
      </c>
      <c r="G568" s="20">
        <v>4222352</v>
      </c>
    </row>
    <row r="569" spans="1:7" s="82" customFormat="1" ht="15" hidden="1" customHeight="1">
      <c r="A569" s="19">
        <v>46211</v>
      </c>
      <c r="B569" s="19" t="s">
        <v>384</v>
      </c>
      <c r="C569" s="20">
        <v>2918961.15</v>
      </c>
      <c r="D569" s="20">
        <v>1778741</v>
      </c>
      <c r="E569" s="20">
        <v>475350.15</v>
      </c>
      <c r="F569" s="20">
        <v>1303390.8500000001</v>
      </c>
      <c r="G569" s="20">
        <v>4222352</v>
      </c>
    </row>
    <row r="570" spans="1:7" s="82" customFormat="1" ht="15" hidden="1" customHeight="1">
      <c r="A570" s="19">
        <v>462119</v>
      </c>
      <c r="B570" s="19" t="s">
        <v>384</v>
      </c>
      <c r="C570" s="20">
        <v>2918961.15</v>
      </c>
      <c r="D570" s="20">
        <v>1778741</v>
      </c>
      <c r="E570" s="20">
        <v>475350.15</v>
      </c>
      <c r="F570" s="20">
        <v>1303390.8500000001</v>
      </c>
      <c r="G570" s="20">
        <v>4222352</v>
      </c>
    </row>
    <row r="571" spans="1:7" s="82" customFormat="1" ht="15" hidden="1" customHeight="1">
      <c r="A571" s="19">
        <v>462119011</v>
      </c>
      <c r="B571" s="19" t="s">
        <v>385</v>
      </c>
      <c r="C571" s="20">
        <v>139221.93</v>
      </c>
      <c r="D571" s="20">
        <v>17058.830000000002</v>
      </c>
      <c r="E571" s="20">
        <v>1931.79</v>
      </c>
      <c r="F571" s="20">
        <v>15127.04</v>
      </c>
      <c r="G571" s="20">
        <v>154348.97</v>
      </c>
    </row>
    <row r="572" spans="1:7" s="82" customFormat="1" ht="15" hidden="1" customHeight="1">
      <c r="A572" s="19">
        <v>462119011000001</v>
      </c>
      <c r="B572" s="19" t="s">
        <v>386</v>
      </c>
      <c r="C572" s="20">
        <v>78264.36</v>
      </c>
      <c r="D572" s="20">
        <v>17058.830000000002</v>
      </c>
      <c r="E572" s="20">
        <v>1931.79</v>
      </c>
      <c r="F572" s="20">
        <v>15127.04</v>
      </c>
      <c r="G572" s="20">
        <v>93391.4</v>
      </c>
    </row>
    <row r="573" spans="1:7" s="82" customFormat="1" ht="15" hidden="1" customHeight="1">
      <c r="A573" s="19">
        <v>462119011000003</v>
      </c>
      <c r="B573" s="19" t="s">
        <v>387</v>
      </c>
      <c r="C573" s="20">
        <v>60957.57</v>
      </c>
      <c r="D573" s="20">
        <v>0</v>
      </c>
      <c r="E573" s="20">
        <v>0</v>
      </c>
      <c r="F573" s="20">
        <v>0</v>
      </c>
      <c r="G573" s="20">
        <v>60957.57</v>
      </c>
    </row>
    <row r="574" spans="1:7" s="82" customFormat="1" ht="15" hidden="1" customHeight="1">
      <c r="A574" s="19">
        <v>462119012</v>
      </c>
      <c r="B574" s="19" t="s">
        <v>388</v>
      </c>
      <c r="C574" s="20">
        <v>144069.95000000001</v>
      </c>
      <c r="D574" s="20">
        <v>12664.6</v>
      </c>
      <c r="E574" s="20">
        <v>0</v>
      </c>
      <c r="F574" s="20">
        <v>12664.6</v>
      </c>
      <c r="G574" s="20">
        <v>156734.54999999999</v>
      </c>
    </row>
    <row r="575" spans="1:7" s="82" customFormat="1" ht="15" hidden="1" customHeight="1">
      <c r="A575" s="19">
        <v>462119012000001</v>
      </c>
      <c r="B575" s="19" t="s">
        <v>389</v>
      </c>
      <c r="C575" s="20">
        <v>144069.95000000001</v>
      </c>
      <c r="D575" s="20">
        <v>12664.6</v>
      </c>
      <c r="E575" s="20">
        <v>0</v>
      </c>
      <c r="F575" s="20">
        <v>12664.6</v>
      </c>
      <c r="G575" s="20">
        <v>156734.54999999999</v>
      </c>
    </row>
    <row r="576" spans="1:7" s="82" customFormat="1" ht="15" hidden="1" customHeight="1">
      <c r="A576" s="19">
        <v>462119013</v>
      </c>
      <c r="B576" s="19" t="s">
        <v>390</v>
      </c>
      <c r="C576" s="20">
        <v>307047.99</v>
      </c>
      <c r="D576" s="20">
        <v>1098941.3</v>
      </c>
      <c r="E576" s="20">
        <v>360595.25</v>
      </c>
      <c r="F576" s="20">
        <v>738346.05</v>
      </c>
      <c r="G576" s="20">
        <v>1045394.04</v>
      </c>
    </row>
    <row r="577" spans="1:7" s="82" customFormat="1" ht="15" hidden="1" customHeight="1">
      <c r="A577" s="19">
        <v>462119013000002</v>
      </c>
      <c r="B577" s="19" t="s">
        <v>391</v>
      </c>
      <c r="C577" s="20">
        <v>244438.52</v>
      </c>
      <c r="D577" s="20">
        <v>1092922.42</v>
      </c>
      <c r="E577" s="20">
        <v>359750.02</v>
      </c>
      <c r="F577" s="20">
        <v>733172.4</v>
      </c>
      <c r="G577" s="20">
        <v>977610.92</v>
      </c>
    </row>
    <row r="578" spans="1:7" s="82" customFormat="1" ht="15" hidden="1" customHeight="1">
      <c r="A578" s="19">
        <v>462119013000003</v>
      </c>
      <c r="B578" s="19" t="s">
        <v>392</v>
      </c>
      <c r="C578" s="20">
        <v>62609.47</v>
      </c>
      <c r="D578" s="20">
        <v>6018.88</v>
      </c>
      <c r="E578" s="20">
        <v>845.23</v>
      </c>
      <c r="F578" s="20">
        <v>5173.6499999999996</v>
      </c>
      <c r="G578" s="20">
        <v>67783.12</v>
      </c>
    </row>
    <row r="579" spans="1:7" s="82" customFormat="1" ht="15" hidden="1" customHeight="1">
      <c r="A579" s="19">
        <v>462119014</v>
      </c>
      <c r="B579" s="19" t="s">
        <v>393</v>
      </c>
      <c r="C579" s="20">
        <v>855753.44</v>
      </c>
      <c r="D579" s="20">
        <v>193264.01</v>
      </c>
      <c r="E579" s="20">
        <v>53566.51</v>
      </c>
      <c r="F579" s="20">
        <v>139697.5</v>
      </c>
      <c r="G579" s="20">
        <v>995450.94</v>
      </c>
    </row>
    <row r="580" spans="1:7" s="82" customFormat="1" ht="15" hidden="1" customHeight="1">
      <c r="A580" s="19">
        <v>462119014000001</v>
      </c>
      <c r="B580" s="19" t="s">
        <v>394</v>
      </c>
      <c r="C580" s="20">
        <v>269321.46999999997</v>
      </c>
      <c r="D580" s="20">
        <v>56138.93</v>
      </c>
      <c r="E580" s="20">
        <v>36061.39</v>
      </c>
      <c r="F580" s="20">
        <v>20077.54</v>
      </c>
      <c r="G580" s="20">
        <v>289399.01</v>
      </c>
    </row>
    <row r="581" spans="1:7" s="82" customFormat="1" ht="15" hidden="1" customHeight="1">
      <c r="A581" s="19">
        <v>462119014000004</v>
      </c>
      <c r="B581" s="19" t="s">
        <v>395</v>
      </c>
      <c r="C581" s="20">
        <v>303316.99</v>
      </c>
      <c r="D581" s="20">
        <v>40629.14</v>
      </c>
      <c r="E581" s="20">
        <v>17505.12</v>
      </c>
      <c r="F581" s="20">
        <v>23124.02</v>
      </c>
      <c r="G581" s="20">
        <v>326441.01</v>
      </c>
    </row>
    <row r="582" spans="1:7" s="82" customFormat="1" ht="15" hidden="1" customHeight="1">
      <c r="A582" s="19">
        <v>462119014000005</v>
      </c>
      <c r="B582" s="19" t="s">
        <v>396</v>
      </c>
      <c r="C582" s="20">
        <v>73842.16</v>
      </c>
      <c r="D582" s="20">
        <v>13725.96</v>
      </c>
      <c r="E582" s="20">
        <v>0</v>
      </c>
      <c r="F582" s="20">
        <v>13725.96</v>
      </c>
      <c r="G582" s="20">
        <v>87568.12</v>
      </c>
    </row>
    <row r="583" spans="1:7" s="82" customFormat="1" ht="15" hidden="1" customHeight="1">
      <c r="A583" s="19">
        <v>462119014000007</v>
      </c>
      <c r="B583" s="19" t="s">
        <v>397</v>
      </c>
      <c r="C583" s="20">
        <v>100615.89</v>
      </c>
      <c r="D583" s="20">
        <v>74415.58</v>
      </c>
      <c r="E583" s="20">
        <v>0</v>
      </c>
      <c r="F583" s="20">
        <v>74415.58</v>
      </c>
      <c r="G583" s="20">
        <v>175031.47</v>
      </c>
    </row>
    <row r="584" spans="1:7" s="82" customFormat="1" ht="15" hidden="1" customHeight="1">
      <c r="A584" s="19">
        <v>462119014000012</v>
      </c>
      <c r="B584" s="19" t="s">
        <v>398</v>
      </c>
      <c r="C584" s="20">
        <v>108656.93</v>
      </c>
      <c r="D584" s="20">
        <v>8354.4</v>
      </c>
      <c r="E584" s="20">
        <v>0</v>
      </c>
      <c r="F584" s="20">
        <v>8354.4</v>
      </c>
      <c r="G584" s="20">
        <v>117011.33</v>
      </c>
    </row>
    <row r="585" spans="1:7" s="82" customFormat="1" ht="15" hidden="1" customHeight="1">
      <c r="A585" s="19">
        <v>462119015</v>
      </c>
      <c r="B585" s="19" t="s">
        <v>399</v>
      </c>
      <c r="C585" s="20">
        <v>11160.54</v>
      </c>
      <c r="D585" s="20">
        <v>2817.95</v>
      </c>
      <c r="E585" s="20">
        <v>154.33000000000001</v>
      </c>
      <c r="F585" s="20">
        <v>2663.62</v>
      </c>
      <c r="G585" s="20">
        <v>13824.16</v>
      </c>
    </row>
    <row r="586" spans="1:7" s="82" customFormat="1" ht="15" hidden="1" customHeight="1">
      <c r="A586" s="19">
        <v>462119015000001</v>
      </c>
      <c r="B586" s="19" t="s">
        <v>400</v>
      </c>
      <c r="C586" s="20">
        <v>11160.54</v>
      </c>
      <c r="D586" s="20">
        <v>2817.95</v>
      </c>
      <c r="E586" s="20">
        <v>154.33000000000001</v>
      </c>
      <c r="F586" s="20">
        <v>2663.62</v>
      </c>
      <c r="G586" s="20">
        <v>13824.16</v>
      </c>
    </row>
    <row r="587" spans="1:7" s="82" customFormat="1" ht="15" hidden="1" customHeight="1">
      <c r="A587" s="19">
        <v>462119019</v>
      </c>
      <c r="B587" s="19" t="s">
        <v>313</v>
      </c>
      <c r="C587" s="20">
        <v>1461707.3</v>
      </c>
      <c r="D587" s="20">
        <v>453994.31</v>
      </c>
      <c r="E587" s="20">
        <v>59102.27</v>
      </c>
      <c r="F587" s="20">
        <v>394892.04</v>
      </c>
      <c r="G587" s="20">
        <v>1856599.34</v>
      </c>
    </row>
    <row r="588" spans="1:7" s="82" customFormat="1" ht="15" hidden="1" customHeight="1">
      <c r="A588" s="19">
        <v>462119019000001</v>
      </c>
      <c r="B588" s="19" t="s">
        <v>401</v>
      </c>
      <c r="C588" s="20">
        <v>24003.08</v>
      </c>
      <c r="D588" s="20">
        <v>0</v>
      </c>
      <c r="E588" s="20">
        <v>0</v>
      </c>
      <c r="F588" s="20">
        <v>0</v>
      </c>
      <c r="G588" s="20">
        <v>24003.08</v>
      </c>
    </row>
    <row r="589" spans="1:7" s="82" customFormat="1" ht="15" hidden="1" customHeight="1">
      <c r="A589" s="19">
        <v>462119019000002</v>
      </c>
      <c r="B589" s="19" t="s">
        <v>402</v>
      </c>
      <c r="C589" s="20">
        <v>1186855.69</v>
      </c>
      <c r="D589" s="20">
        <v>350932.71</v>
      </c>
      <c r="E589" s="20">
        <v>51602.27</v>
      </c>
      <c r="F589" s="20">
        <v>299330.44</v>
      </c>
      <c r="G589" s="20">
        <v>1486186.13</v>
      </c>
    </row>
    <row r="590" spans="1:7" s="82" customFormat="1" ht="15" hidden="1" customHeight="1">
      <c r="A590" s="19">
        <v>462119019000004</v>
      </c>
      <c r="B590" s="19" t="s">
        <v>403</v>
      </c>
      <c r="C590" s="20">
        <v>250848.53</v>
      </c>
      <c r="D590" s="20">
        <v>93111.6</v>
      </c>
      <c r="E590" s="20">
        <v>7500</v>
      </c>
      <c r="F590" s="20">
        <v>85611.6</v>
      </c>
      <c r="G590" s="20">
        <v>336460.13</v>
      </c>
    </row>
    <row r="591" spans="1:7" s="82" customFormat="1" ht="15" hidden="1" customHeight="1">
      <c r="A591" s="19">
        <v>462119019000006</v>
      </c>
      <c r="B591" s="19" t="s">
        <v>633</v>
      </c>
      <c r="C591" s="20">
        <v>0</v>
      </c>
      <c r="D591" s="20">
        <v>9950</v>
      </c>
      <c r="E591" s="20">
        <v>0</v>
      </c>
      <c r="F591" s="20">
        <v>9950</v>
      </c>
      <c r="G591" s="20">
        <v>9950</v>
      </c>
    </row>
    <row r="592" spans="1:7" s="82" customFormat="1" ht="15" hidden="1" customHeight="1">
      <c r="A592" s="19">
        <v>463</v>
      </c>
      <c r="B592" s="19" t="s">
        <v>404</v>
      </c>
      <c r="C592" s="20">
        <v>2162887.46</v>
      </c>
      <c r="D592" s="20">
        <v>346294.11</v>
      </c>
      <c r="E592" s="20">
        <v>107480.27</v>
      </c>
      <c r="F592" s="20">
        <v>238813.84</v>
      </c>
      <c r="G592" s="20">
        <v>2401701.2999999998</v>
      </c>
    </row>
    <row r="593" spans="1:7" s="82" customFormat="1" ht="15" hidden="1" customHeight="1">
      <c r="A593" s="19">
        <v>4631</v>
      </c>
      <c r="B593" s="19" t="s">
        <v>405</v>
      </c>
      <c r="C593" s="20">
        <v>339138.12</v>
      </c>
      <c r="D593" s="20">
        <v>31459.119999999999</v>
      </c>
      <c r="E593" s="20">
        <v>0</v>
      </c>
      <c r="F593" s="20">
        <v>31459.119999999999</v>
      </c>
      <c r="G593" s="20">
        <v>370597.24</v>
      </c>
    </row>
    <row r="594" spans="1:7" s="82" customFormat="1" ht="15" hidden="1" customHeight="1">
      <c r="A594" s="19">
        <v>46311</v>
      </c>
      <c r="B594" s="19" t="s">
        <v>406</v>
      </c>
      <c r="C594" s="20">
        <v>339138.12</v>
      </c>
      <c r="D594" s="20">
        <v>31459.119999999999</v>
      </c>
      <c r="E594" s="20">
        <v>0</v>
      </c>
      <c r="F594" s="20">
        <v>31459.119999999999</v>
      </c>
      <c r="G594" s="20">
        <v>370597.24</v>
      </c>
    </row>
    <row r="595" spans="1:7" s="82" customFormat="1" ht="15" hidden="1" customHeight="1">
      <c r="A595" s="19">
        <v>463119</v>
      </c>
      <c r="B595" s="19" t="s">
        <v>405</v>
      </c>
      <c r="C595" s="20">
        <v>339138.12</v>
      </c>
      <c r="D595" s="20">
        <v>31459.119999999999</v>
      </c>
      <c r="E595" s="20">
        <v>0</v>
      </c>
      <c r="F595" s="20">
        <v>31459.119999999999</v>
      </c>
      <c r="G595" s="20">
        <v>370597.24</v>
      </c>
    </row>
    <row r="596" spans="1:7" s="82" customFormat="1" ht="15" hidden="1" customHeight="1">
      <c r="A596" s="19">
        <v>46311901</v>
      </c>
      <c r="B596" s="19" t="s">
        <v>405</v>
      </c>
      <c r="C596" s="20">
        <v>339138.12</v>
      </c>
      <c r="D596" s="20">
        <v>31459.119999999999</v>
      </c>
      <c r="E596" s="20">
        <v>0</v>
      </c>
      <c r="F596" s="20">
        <v>31459.119999999999</v>
      </c>
      <c r="G596" s="20">
        <v>370597.24</v>
      </c>
    </row>
    <row r="597" spans="1:7" s="82" customFormat="1" ht="15" hidden="1" customHeight="1">
      <c r="A597" s="19">
        <v>463119011</v>
      </c>
      <c r="B597" s="19" t="s">
        <v>407</v>
      </c>
      <c r="C597" s="20">
        <v>257239.92</v>
      </c>
      <c r="D597" s="20">
        <v>23268.73</v>
      </c>
      <c r="E597" s="20">
        <v>0</v>
      </c>
      <c r="F597" s="20">
        <v>23268.73</v>
      </c>
      <c r="G597" s="20">
        <v>280508.65000000002</v>
      </c>
    </row>
    <row r="598" spans="1:7" s="82" customFormat="1" ht="15" hidden="1" customHeight="1">
      <c r="A598" s="19">
        <v>463119011000001</v>
      </c>
      <c r="B598" s="19" t="s">
        <v>407</v>
      </c>
      <c r="C598" s="20">
        <v>257239.92</v>
      </c>
      <c r="D598" s="20">
        <v>23268.73</v>
      </c>
      <c r="E598" s="20">
        <v>0</v>
      </c>
      <c r="F598" s="20">
        <v>23268.73</v>
      </c>
      <c r="G598" s="20">
        <v>280508.65000000002</v>
      </c>
    </row>
    <row r="599" spans="1:7" s="82" customFormat="1" ht="15" hidden="1" customHeight="1">
      <c r="A599" s="19">
        <v>463119013</v>
      </c>
      <c r="B599" s="19" t="s">
        <v>408</v>
      </c>
      <c r="C599" s="20">
        <v>81898.2</v>
      </c>
      <c r="D599" s="20">
        <v>8190.39</v>
      </c>
      <c r="E599" s="20">
        <v>0</v>
      </c>
      <c r="F599" s="20">
        <v>8190.39</v>
      </c>
      <c r="G599" s="20">
        <v>90088.59</v>
      </c>
    </row>
    <row r="600" spans="1:7" s="82" customFormat="1" ht="15" hidden="1" customHeight="1">
      <c r="A600" s="19">
        <v>463119013000001</v>
      </c>
      <c r="B600" s="19" t="s">
        <v>409</v>
      </c>
      <c r="C600" s="20">
        <v>81898.2</v>
      </c>
      <c r="D600" s="20">
        <v>8190.39</v>
      </c>
      <c r="E600" s="20">
        <v>0</v>
      </c>
      <c r="F600" s="20">
        <v>8190.39</v>
      </c>
      <c r="G600" s="20">
        <v>90088.59</v>
      </c>
    </row>
    <row r="601" spans="1:7" s="82" customFormat="1" ht="15" hidden="1" customHeight="1">
      <c r="A601" s="19">
        <v>4633</v>
      </c>
      <c r="B601" s="19" t="s">
        <v>410</v>
      </c>
      <c r="C601" s="20">
        <v>41134.019999999997</v>
      </c>
      <c r="D601" s="20">
        <v>6100.73</v>
      </c>
      <c r="E601" s="20">
        <v>2398.9299999999998</v>
      </c>
      <c r="F601" s="20">
        <v>3701.8</v>
      </c>
      <c r="G601" s="20">
        <v>44835.82</v>
      </c>
    </row>
    <row r="602" spans="1:7" s="82" customFormat="1" ht="15" hidden="1" customHeight="1">
      <c r="A602" s="19">
        <v>46331</v>
      </c>
      <c r="B602" s="19" t="s">
        <v>411</v>
      </c>
      <c r="C602" s="20">
        <v>41134.019999999997</v>
      </c>
      <c r="D602" s="20">
        <v>6100.73</v>
      </c>
      <c r="E602" s="20">
        <v>2398.9299999999998</v>
      </c>
      <c r="F602" s="20">
        <v>3701.8</v>
      </c>
      <c r="G602" s="20">
        <v>44835.82</v>
      </c>
    </row>
    <row r="603" spans="1:7" s="82" customFormat="1" ht="15" hidden="1" customHeight="1">
      <c r="A603" s="19">
        <v>463319</v>
      </c>
      <c r="B603" s="19" t="s">
        <v>411</v>
      </c>
      <c r="C603" s="20">
        <v>41134.019999999997</v>
      </c>
      <c r="D603" s="20">
        <v>6100.73</v>
      </c>
      <c r="E603" s="20">
        <v>2398.9299999999998</v>
      </c>
      <c r="F603" s="20">
        <v>3701.8</v>
      </c>
      <c r="G603" s="20">
        <v>44835.82</v>
      </c>
    </row>
    <row r="604" spans="1:7" s="82" customFormat="1" ht="15" hidden="1" customHeight="1">
      <c r="A604" s="19">
        <v>46331901</v>
      </c>
      <c r="B604" s="19" t="s">
        <v>410</v>
      </c>
      <c r="C604" s="20">
        <v>41134.019999999997</v>
      </c>
      <c r="D604" s="20">
        <v>6100.73</v>
      </c>
      <c r="E604" s="20">
        <v>2398.9299999999998</v>
      </c>
      <c r="F604" s="20">
        <v>3701.8</v>
      </c>
      <c r="G604" s="20">
        <v>44835.82</v>
      </c>
    </row>
    <row r="605" spans="1:7" s="82" customFormat="1" ht="15" hidden="1" customHeight="1">
      <c r="A605" s="19">
        <v>463319011</v>
      </c>
      <c r="B605" s="19" t="s">
        <v>407</v>
      </c>
      <c r="C605" s="20">
        <v>3307.91</v>
      </c>
      <c r="D605" s="20">
        <v>3487.8</v>
      </c>
      <c r="E605" s="20">
        <v>2047.93</v>
      </c>
      <c r="F605" s="20">
        <v>1439.87</v>
      </c>
      <c r="G605" s="20">
        <v>4747.78</v>
      </c>
    </row>
    <row r="606" spans="1:7" s="82" customFormat="1" ht="15" hidden="1" customHeight="1">
      <c r="A606" s="19">
        <v>463319011000002</v>
      </c>
      <c r="B606" s="19" t="s">
        <v>412</v>
      </c>
      <c r="C606" s="20">
        <v>3307.91</v>
      </c>
      <c r="D606" s="20">
        <v>3487.8</v>
      </c>
      <c r="E606" s="20">
        <v>2047.93</v>
      </c>
      <c r="F606" s="20">
        <v>1439.87</v>
      </c>
      <c r="G606" s="20">
        <v>4747.78</v>
      </c>
    </row>
    <row r="607" spans="1:7" s="82" customFormat="1" ht="15" hidden="1" customHeight="1">
      <c r="A607" s="19">
        <v>463319012</v>
      </c>
      <c r="B607" s="19" t="s">
        <v>413</v>
      </c>
      <c r="C607" s="20">
        <v>33402.89</v>
      </c>
      <c r="D607" s="20">
        <v>2047.93</v>
      </c>
      <c r="E607" s="20">
        <v>0</v>
      </c>
      <c r="F607" s="20">
        <v>2047.93</v>
      </c>
      <c r="G607" s="20">
        <v>35450.82</v>
      </c>
    </row>
    <row r="608" spans="1:7" s="82" customFormat="1" ht="15" hidden="1" customHeight="1">
      <c r="A608" s="19">
        <v>463319012000002</v>
      </c>
      <c r="B608" s="19" t="s">
        <v>414</v>
      </c>
      <c r="C608" s="20">
        <v>33402.89</v>
      </c>
      <c r="D608" s="20">
        <v>2047.93</v>
      </c>
      <c r="E608" s="20">
        <v>0</v>
      </c>
      <c r="F608" s="20">
        <v>2047.93</v>
      </c>
      <c r="G608" s="20">
        <v>35450.82</v>
      </c>
    </row>
    <row r="609" spans="1:7" s="82" customFormat="1" ht="15" hidden="1" customHeight="1">
      <c r="A609" s="19">
        <v>463319013</v>
      </c>
      <c r="B609" s="19" t="s">
        <v>415</v>
      </c>
      <c r="C609" s="20">
        <v>4423.22</v>
      </c>
      <c r="D609" s="20">
        <v>565</v>
      </c>
      <c r="E609" s="20">
        <v>351</v>
      </c>
      <c r="F609" s="20">
        <v>214</v>
      </c>
      <c r="G609" s="20">
        <v>4637.22</v>
      </c>
    </row>
    <row r="610" spans="1:7" s="82" customFormat="1" ht="15" hidden="1" customHeight="1">
      <c r="A610" s="19">
        <v>463319013000001</v>
      </c>
      <c r="B610" s="19" t="s">
        <v>416</v>
      </c>
      <c r="C610" s="20">
        <v>4423.22</v>
      </c>
      <c r="D610" s="20">
        <v>565</v>
      </c>
      <c r="E610" s="20">
        <v>351</v>
      </c>
      <c r="F610" s="20">
        <v>214</v>
      </c>
      <c r="G610" s="20">
        <v>4637.22</v>
      </c>
    </row>
    <row r="611" spans="1:7" s="82" customFormat="1" ht="15" hidden="1" customHeight="1">
      <c r="A611" s="19">
        <v>4637</v>
      </c>
      <c r="B611" s="19" t="s">
        <v>417</v>
      </c>
      <c r="C611" s="20">
        <v>13758.25</v>
      </c>
      <c r="D611" s="20">
        <v>515.02</v>
      </c>
      <c r="E611" s="20">
        <v>0</v>
      </c>
      <c r="F611" s="20">
        <v>515.02</v>
      </c>
      <c r="G611" s="20">
        <v>14273.27</v>
      </c>
    </row>
    <row r="612" spans="1:7" s="82" customFormat="1" ht="15" hidden="1" customHeight="1">
      <c r="A612" s="19">
        <v>46371</v>
      </c>
      <c r="B612" s="19" t="s">
        <v>418</v>
      </c>
      <c r="C612" s="20">
        <v>13758.25</v>
      </c>
      <c r="D612" s="20">
        <v>515.02</v>
      </c>
      <c r="E612" s="20">
        <v>0</v>
      </c>
      <c r="F612" s="20">
        <v>515.02</v>
      </c>
      <c r="G612" s="20">
        <v>14273.27</v>
      </c>
    </row>
    <row r="613" spans="1:7" s="82" customFormat="1" ht="15" hidden="1" customHeight="1">
      <c r="A613" s="19">
        <v>463719</v>
      </c>
      <c r="B613" s="19" t="s">
        <v>418</v>
      </c>
      <c r="C613" s="20">
        <v>13758.25</v>
      </c>
      <c r="D613" s="20">
        <v>515.02</v>
      </c>
      <c r="E613" s="20">
        <v>0</v>
      </c>
      <c r="F613" s="20">
        <v>515.02</v>
      </c>
      <c r="G613" s="20">
        <v>14273.27</v>
      </c>
    </row>
    <row r="614" spans="1:7" s="82" customFormat="1" ht="15" hidden="1" customHeight="1">
      <c r="A614" s="19">
        <v>46371901</v>
      </c>
      <c r="B614" s="19" t="s">
        <v>419</v>
      </c>
      <c r="C614" s="20">
        <v>13758.25</v>
      </c>
      <c r="D614" s="20">
        <v>515.02</v>
      </c>
      <c r="E614" s="20">
        <v>0</v>
      </c>
      <c r="F614" s="20">
        <v>515.02</v>
      </c>
      <c r="G614" s="20">
        <v>14273.27</v>
      </c>
    </row>
    <row r="615" spans="1:7" s="82" customFormat="1" ht="15" hidden="1" customHeight="1">
      <c r="A615" s="19">
        <v>463719011</v>
      </c>
      <c r="B615" s="19" t="s">
        <v>420</v>
      </c>
      <c r="C615" s="20">
        <v>13758.25</v>
      </c>
      <c r="D615" s="20">
        <v>515.02</v>
      </c>
      <c r="E615" s="20">
        <v>0</v>
      </c>
      <c r="F615" s="20">
        <v>515.02</v>
      </c>
      <c r="G615" s="20">
        <v>14273.27</v>
      </c>
    </row>
    <row r="616" spans="1:7" s="82" customFormat="1" ht="15" hidden="1" customHeight="1">
      <c r="A616" s="19">
        <v>463719011000001</v>
      </c>
      <c r="B616" s="19" t="s">
        <v>421</v>
      </c>
      <c r="C616" s="20">
        <v>3690.29</v>
      </c>
      <c r="D616" s="20">
        <v>75.430000000000007</v>
      </c>
      <c r="E616" s="20">
        <v>0</v>
      </c>
      <c r="F616" s="20">
        <v>75.430000000000007</v>
      </c>
      <c r="G616" s="20">
        <v>3765.72</v>
      </c>
    </row>
    <row r="617" spans="1:7" s="82" customFormat="1" ht="15" hidden="1" customHeight="1">
      <c r="A617" s="19">
        <v>463719011000002</v>
      </c>
      <c r="B617" s="19" t="s">
        <v>422</v>
      </c>
      <c r="C617" s="20">
        <v>5628.16</v>
      </c>
      <c r="D617" s="20">
        <v>418.27</v>
      </c>
      <c r="E617" s="20">
        <v>0</v>
      </c>
      <c r="F617" s="20">
        <v>418.27</v>
      </c>
      <c r="G617" s="20">
        <v>6046.43</v>
      </c>
    </row>
    <row r="618" spans="1:7" s="82" customFormat="1" ht="15" hidden="1" customHeight="1">
      <c r="A618" s="19">
        <v>463719011000003</v>
      </c>
      <c r="B618" s="19" t="s">
        <v>423</v>
      </c>
      <c r="C618" s="20">
        <v>2173.02</v>
      </c>
      <c r="D618" s="20">
        <v>21.32</v>
      </c>
      <c r="E618" s="20">
        <v>0</v>
      </c>
      <c r="F618" s="20">
        <v>21.32</v>
      </c>
      <c r="G618" s="20">
        <v>2194.34</v>
      </c>
    </row>
    <row r="619" spans="1:7" s="82" customFormat="1" ht="15" hidden="1" customHeight="1">
      <c r="A619" s="19">
        <v>463719011000004</v>
      </c>
      <c r="B619" s="19" t="s">
        <v>424</v>
      </c>
      <c r="C619" s="20">
        <v>2266.7800000000002</v>
      </c>
      <c r="D619" s="20">
        <v>0</v>
      </c>
      <c r="E619" s="20">
        <v>0</v>
      </c>
      <c r="F619" s="20">
        <v>0</v>
      </c>
      <c r="G619" s="20">
        <v>2266.7800000000002</v>
      </c>
    </row>
    <row r="620" spans="1:7" s="82" customFormat="1" ht="15" hidden="1" customHeight="1">
      <c r="A620" s="19">
        <v>4638</v>
      </c>
      <c r="B620" s="19" t="s">
        <v>425</v>
      </c>
      <c r="C620" s="20">
        <v>355565.43</v>
      </c>
      <c r="D620" s="20">
        <v>32324.13</v>
      </c>
      <c r="E620" s="20">
        <v>0</v>
      </c>
      <c r="F620" s="20">
        <v>32324.13</v>
      </c>
      <c r="G620" s="20">
        <v>387889.56</v>
      </c>
    </row>
    <row r="621" spans="1:7" s="82" customFormat="1" ht="15" hidden="1" customHeight="1">
      <c r="A621" s="19">
        <v>46381</v>
      </c>
      <c r="B621" s="19" t="s">
        <v>426</v>
      </c>
      <c r="C621" s="20">
        <v>355565.43</v>
      </c>
      <c r="D621" s="20">
        <v>32324.13</v>
      </c>
      <c r="E621" s="20">
        <v>0</v>
      </c>
      <c r="F621" s="20">
        <v>32324.13</v>
      </c>
      <c r="G621" s="20">
        <v>387889.56</v>
      </c>
    </row>
    <row r="622" spans="1:7" s="82" customFormat="1" ht="15" hidden="1" customHeight="1">
      <c r="A622" s="19">
        <v>463819</v>
      </c>
      <c r="B622" s="19" t="s">
        <v>426</v>
      </c>
      <c r="C622" s="20">
        <v>355565.43</v>
      </c>
      <c r="D622" s="20">
        <v>32324.13</v>
      </c>
      <c r="E622" s="20">
        <v>0</v>
      </c>
      <c r="F622" s="20">
        <v>32324.13</v>
      </c>
      <c r="G622" s="20">
        <v>387889.56</v>
      </c>
    </row>
    <row r="623" spans="1:7" s="82" customFormat="1" ht="15" hidden="1" customHeight="1">
      <c r="A623" s="19">
        <v>46381901</v>
      </c>
      <c r="B623" s="19" t="s">
        <v>425</v>
      </c>
      <c r="C623" s="20">
        <v>355565.43</v>
      </c>
      <c r="D623" s="20">
        <v>32324.13</v>
      </c>
      <c r="E623" s="20">
        <v>0</v>
      </c>
      <c r="F623" s="20">
        <v>32324.13</v>
      </c>
      <c r="G623" s="20">
        <v>387889.56</v>
      </c>
    </row>
    <row r="624" spans="1:7" s="82" customFormat="1" ht="15" hidden="1" customHeight="1">
      <c r="A624" s="19">
        <v>463819011</v>
      </c>
      <c r="B624" s="19" t="s">
        <v>425</v>
      </c>
      <c r="C624" s="20">
        <v>355565.43</v>
      </c>
      <c r="D624" s="20">
        <v>32324.13</v>
      </c>
      <c r="E624" s="20">
        <v>0</v>
      </c>
      <c r="F624" s="20">
        <v>32324.13</v>
      </c>
      <c r="G624" s="20">
        <v>387889.56</v>
      </c>
    </row>
    <row r="625" spans="1:7" s="82" customFormat="1" ht="15" hidden="1" customHeight="1">
      <c r="A625" s="19">
        <v>463819011000002</v>
      </c>
      <c r="B625" s="19" t="s">
        <v>427</v>
      </c>
      <c r="C625" s="20">
        <v>147585.68</v>
      </c>
      <c r="D625" s="20">
        <v>13416.88</v>
      </c>
      <c r="E625" s="20">
        <v>0</v>
      </c>
      <c r="F625" s="20">
        <v>13416.88</v>
      </c>
      <c r="G625" s="20">
        <v>161002.56</v>
      </c>
    </row>
    <row r="626" spans="1:7" s="82" customFormat="1" ht="15" hidden="1" customHeight="1">
      <c r="A626" s="19">
        <v>463819011000003</v>
      </c>
      <c r="B626" s="19" t="s">
        <v>428</v>
      </c>
      <c r="C626" s="20">
        <v>207979.75</v>
      </c>
      <c r="D626" s="20">
        <v>18907.25</v>
      </c>
      <c r="E626" s="20">
        <v>0</v>
      </c>
      <c r="F626" s="20">
        <v>18907.25</v>
      </c>
      <c r="G626" s="20">
        <v>226887</v>
      </c>
    </row>
    <row r="627" spans="1:7" s="82" customFormat="1" ht="15" hidden="1" customHeight="1">
      <c r="A627" s="19">
        <v>4639</v>
      </c>
      <c r="B627" s="19" t="s">
        <v>429</v>
      </c>
      <c r="C627" s="20">
        <v>1413291.64</v>
      </c>
      <c r="D627" s="20">
        <v>275895.11</v>
      </c>
      <c r="E627" s="20">
        <v>105081.34</v>
      </c>
      <c r="F627" s="20">
        <v>170813.77</v>
      </c>
      <c r="G627" s="20">
        <v>1584105.41</v>
      </c>
    </row>
    <row r="628" spans="1:7" s="82" customFormat="1" ht="15" hidden="1" customHeight="1">
      <c r="A628" s="19">
        <v>46391</v>
      </c>
      <c r="B628" s="19" t="s">
        <v>430</v>
      </c>
      <c r="C628" s="20">
        <v>1413291.64</v>
      </c>
      <c r="D628" s="20">
        <v>275895.11</v>
      </c>
      <c r="E628" s="20">
        <v>105081.34</v>
      </c>
      <c r="F628" s="20">
        <v>170813.77</v>
      </c>
      <c r="G628" s="20">
        <v>1584105.41</v>
      </c>
    </row>
    <row r="629" spans="1:7" s="82" customFormat="1" ht="15" hidden="1" customHeight="1">
      <c r="A629" s="19">
        <v>463919</v>
      </c>
      <c r="B629" s="19" t="s">
        <v>430</v>
      </c>
      <c r="C629" s="20">
        <v>1413291.64</v>
      </c>
      <c r="D629" s="20">
        <v>275895.11</v>
      </c>
      <c r="E629" s="20">
        <v>105081.34</v>
      </c>
      <c r="F629" s="20">
        <v>170813.77</v>
      </c>
      <c r="G629" s="20">
        <v>1584105.41</v>
      </c>
    </row>
    <row r="630" spans="1:7" s="82" customFormat="1" ht="15" hidden="1" customHeight="1">
      <c r="A630" s="19">
        <v>46391901</v>
      </c>
      <c r="B630" s="19" t="s">
        <v>429</v>
      </c>
      <c r="C630" s="20">
        <v>1413291.64</v>
      </c>
      <c r="D630" s="20">
        <v>275895.11</v>
      </c>
      <c r="E630" s="20">
        <v>105081.34</v>
      </c>
      <c r="F630" s="20">
        <v>170813.77</v>
      </c>
      <c r="G630" s="20">
        <v>1584105.41</v>
      </c>
    </row>
    <row r="631" spans="1:7" s="82" customFormat="1" ht="15" hidden="1" customHeight="1">
      <c r="A631" s="19">
        <v>463919011</v>
      </c>
      <c r="B631" s="19" t="s">
        <v>431</v>
      </c>
      <c r="C631" s="20">
        <v>3843.13</v>
      </c>
      <c r="D631" s="20">
        <v>0</v>
      </c>
      <c r="E631" s="20">
        <v>0</v>
      </c>
      <c r="F631" s="20">
        <v>0</v>
      </c>
      <c r="G631" s="20">
        <v>3843.13</v>
      </c>
    </row>
    <row r="632" spans="1:7" s="82" customFormat="1" ht="15" hidden="1" customHeight="1">
      <c r="A632" s="19">
        <v>463919011000001</v>
      </c>
      <c r="B632" s="19" t="s">
        <v>432</v>
      </c>
      <c r="C632" s="20">
        <v>3843.13</v>
      </c>
      <c r="D632" s="20">
        <v>0</v>
      </c>
      <c r="E632" s="20">
        <v>0</v>
      </c>
      <c r="F632" s="20">
        <v>0</v>
      </c>
      <c r="G632" s="20">
        <v>3843.13</v>
      </c>
    </row>
    <row r="633" spans="1:7" s="82" customFormat="1" ht="15" hidden="1" customHeight="1">
      <c r="A633" s="19">
        <v>463919012</v>
      </c>
      <c r="B633" s="19" t="s">
        <v>433</v>
      </c>
      <c r="C633" s="20">
        <v>23087.279999999999</v>
      </c>
      <c r="D633" s="20">
        <v>2395.1</v>
      </c>
      <c r="E633" s="20">
        <v>0</v>
      </c>
      <c r="F633" s="20">
        <v>2395.1</v>
      </c>
      <c r="G633" s="20">
        <v>25482.38</v>
      </c>
    </row>
    <row r="634" spans="1:7" s="82" customFormat="1" ht="15" hidden="1" customHeight="1">
      <c r="A634" s="19">
        <v>463919012000004</v>
      </c>
      <c r="B634" s="19" t="s">
        <v>434</v>
      </c>
      <c r="C634" s="20">
        <v>23087.279999999999</v>
      </c>
      <c r="D634" s="20">
        <v>2395.1</v>
      </c>
      <c r="E634" s="20">
        <v>0</v>
      </c>
      <c r="F634" s="20">
        <v>2395.1</v>
      </c>
      <c r="G634" s="20">
        <v>25482.38</v>
      </c>
    </row>
    <row r="635" spans="1:7" s="82" customFormat="1" ht="15" hidden="1" customHeight="1">
      <c r="A635" s="19">
        <v>463919013</v>
      </c>
      <c r="B635" s="19" t="s">
        <v>435</v>
      </c>
      <c r="C635" s="20">
        <v>224818.89</v>
      </c>
      <c r="D635" s="20">
        <v>21406.32</v>
      </c>
      <c r="E635" s="20">
        <v>0</v>
      </c>
      <c r="F635" s="20">
        <v>21406.32</v>
      </c>
      <c r="G635" s="20">
        <v>246225.21</v>
      </c>
    </row>
    <row r="636" spans="1:7" s="82" customFormat="1" ht="15" hidden="1" customHeight="1">
      <c r="A636" s="19">
        <v>463919013000001</v>
      </c>
      <c r="B636" s="19" t="s">
        <v>436</v>
      </c>
      <c r="C636" s="20">
        <v>219388.52</v>
      </c>
      <c r="D636" s="20">
        <v>21406.32</v>
      </c>
      <c r="E636" s="20">
        <v>0</v>
      </c>
      <c r="F636" s="20">
        <v>21406.32</v>
      </c>
      <c r="G636" s="20">
        <v>240794.84</v>
      </c>
    </row>
    <row r="637" spans="1:7" s="82" customFormat="1" ht="15" hidden="1" customHeight="1">
      <c r="A637" s="19">
        <v>463919013000002</v>
      </c>
      <c r="B637" s="19" t="s">
        <v>437</v>
      </c>
      <c r="C637" s="20">
        <v>5430.37</v>
      </c>
      <c r="D637" s="20">
        <v>0</v>
      </c>
      <c r="E637" s="20">
        <v>0</v>
      </c>
      <c r="F637" s="20">
        <v>0</v>
      </c>
      <c r="G637" s="20">
        <v>5430.37</v>
      </c>
    </row>
    <row r="638" spans="1:7" s="82" customFormat="1" ht="15" hidden="1" customHeight="1">
      <c r="A638" s="19">
        <v>463919014</v>
      </c>
      <c r="B638" s="19" t="s">
        <v>438</v>
      </c>
      <c r="C638" s="20">
        <v>219997.37</v>
      </c>
      <c r="D638" s="20">
        <v>27703.13</v>
      </c>
      <c r="E638" s="20">
        <v>4994.3500000000004</v>
      </c>
      <c r="F638" s="20">
        <v>22708.78</v>
      </c>
      <c r="G638" s="20">
        <v>242706.15</v>
      </c>
    </row>
    <row r="639" spans="1:7" s="82" customFormat="1" ht="15" hidden="1" customHeight="1">
      <c r="A639" s="19">
        <v>463919014000002</v>
      </c>
      <c r="B639" s="19" t="s">
        <v>439</v>
      </c>
      <c r="C639" s="20">
        <v>16700.810000000001</v>
      </c>
      <c r="D639" s="20">
        <v>0</v>
      </c>
      <c r="E639" s="20">
        <v>0</v>
      </c>
      <c r="F639" s="20">
        <v>0</v>
      </c>
      <c r="G639" s="20">
        <v>16700.810000000001</v>
      </c>
    </row>
    <row r="640" spans="1:7" s="82" customFormat="1" ht="15" hidden="1" customHeight="1">
      <c r="A640" s="19">
        <v>463919014000003</v>
      </c>
      <c r="B640" s="19" t="s">
        <v>440</v>
      </c>
      <c r="C640" s="20">
        <v>101894.67</v>
      </c>
      <c r="D640" s="20">
        <v>18025.330000000002</v>
      </c>
      <c r="E640" s="20">
        <v>4994.3500000000004</v>
      </c>
      <c r="F640" s="20">
        <v>13030.98</v>
      </c>
      <c r="G640" s="20">
        <v>114925.65</v>
      </c>
    </row>
    <row r="641" spans="1:7" s="82" customFormat="1" ht="15" hidden="1" customHeight="1">
      <c r="A641" s="19">
        <v>463919014000004</v>
      </c>
      <c r="B641" s="19" t="s">
        <v>441</v>
      </c>
      <c r="C641" s="20">
        <v>76651.27</v>
      </c>
      <c r="D641" s="20">
        <v>7511.36</v>
      </c>
      <c r="E641" s="20">
        <v>0</v>
      </c>
      <c r="F641" s="20">
        <v>7511.36</v>
      </c>
      <c r="G641" s="20">
        <v>84162.63</v>
      </c>
    </row>
    <row r="642" spans="1:7" s="82" customFormat="1" ht="15" hidden="1" customHeight="1">
      <c r="A642" s="19">
        <v>463919014000006</v>
      </c>
      <c r="B642" s="19" t="s">
        <v>442</v>
      </c>
      <c r="C642" s="20">
        <v>24750.62</v>
      </c>
      <c r="D642" s="20">
        <v>2166.44</v>
      </c>
      <c r="E642" s="20">
        <v>0</v>
      </c>
      <c r="F642" s="20">
        <v>2166.44</v>
      </c>
      <c r="G642" s="20">
        <v>26917.06</v>
      </c>
    </row>
    <row r="643" spans="1:7" s="82" customFormat="1" ht="15" hidden="1" customHeight="1">
      <c r="A643" s="19">
        <v>463919019</v>
      </c>
      <c r="B643" s="19" t="s">
        <v>429</v>
      </c>
      <c r="C643" s="20">
        <v>941544.97</v>
      </c>
      <c r="D643" s="20">
        <v>224390.56</v>
      </c>
      <c r="E643" s="20">
        <v>100086.99</v>
      </c>
      <c r="F643" s="20">
        <v>124303.57</v>
      </c>
      <c r="G643" s="20">
        <v>1065848.54</v>
      </c>
    </row>
    <row r="644" spans="1:7" s="82" customFormat="1" ht="15" hidden="1" customHeight="1">
      <c r="A644" s="19">
        <v>463919019000001</v>
      </c>
      <c r="B644" s="19" t="s">
        <v>628</v>
      </c>
      <c r="C644" s="20">
        <v>3909.55</v>
      </c>
      <c r="D644" s="20">
        <v>0</v>
      </c>
      <c r="E644" s="20">
        <v>0</v>
      </c>
      <c r="F644" s="20">
        <v>0</v>
      </c>
      <c r="G644" s="20">
        <v>3909.55</v>
      </c>
    </row>
    <row r="645" spans="1:7" s="82" customFormat="1" ht="15" hidden="1" customHeight="1">
      <c r="A645" s="19">
        <v>463919019000002</v>
      </c>
      <c r="B645" s="19" t="s">
        <v>443</v>
      </c>
      <c r="C645" s="20">
        <v>895408.14</v>
      </c>
      <c r="D645" s="20">
        <v>221520.18</v>
      </c>
      <c r="E645" s="20">
        <v>99361.69</v>
      </c>
      <c r="F645" s="20">
        <v>122158.49</v>
      </c>
      <c r="G645" s="20">
        <v>1017566.63</v>
      </c>
    </row>
    <row r="646" spans="1:7" s="82" customFormat="1" ht="15" hidden="1" customHeight="1">
      <c r="A646" s="19">
        <v>463919019000003</v>
      </c>
      <c r="B646" s="19" t="s">
        <v>509</v>
      </c>
      <c r="C646" s="20">
        <v>39861.440000000002</v>
      </c>
      <c r="D646" s="20">
        <v>2707.05</v>
      </c>
      <c r="E646" s="20">
        <v>725.3</v>
      </c>
      <c r="F646" s="20">
        <v>1981.75</v>
      </c>
      <c r="G646" s="20">
        <v>41843.19</v>
      </c>
    </row>
    <row r="647" spans="1:7" s="82" customFormat="1" ht="15" hidden="1" customHeight="1">
      <c r="A647" s="19">
        <v>463919019000005</v>
      </c>
      <c r="B647" s="19" t="s">
        <v>444</v>
      </c>
      <c r="C647" s="20">
        <v>2365.84</v>
      </c>
      <c r="D647" s="20">
        <v>163.33000000000001</v>
      </c>
      <c r="E647" s="20">
        <v>0</v>
      </c>
      <c r="F647" s="20">
        <v>163.33000000000001</v>
      </c>
      <c r="G647" s="20">
        <v>2529.17</v>
      </c>
    </row>
    <row r="648" spans="1:7" s="82" customFormat="1" ht="15" hidden="1" customHeight="1">
      <c r="A648" s="19">
        <v>464</v>
      </c>
      <c r="B648" s="19" t="s">
        <v>445</v>
      </c>
      <c r="C648" s="20">
        <v>108164.89</v>
      </c>
      <c r="D648" s="20">
        <v>686.08</v>
      </c>
      <c r="E648" s="20">
        <v>0</v>
      </c>
      <c r="F648" s="20">
        <v>686.08</v>
      </c>
      <c r="G648" s="20">
        <v>108850.97</v>
      </c>
    </row>
    <row r="649" spans="1:7" s="82" customFormat="1" ht="15" hidden="1" customHeight="1">
      <c r="A649" s="19">
        <v>4641</v>
      </c>
      <c r="B649" s="19" t="s">
        <v>446</v>
      </c>
      <c r="C649" s="20">
        <v>108164.89</v>
      </c>
      <c r="D649" s="20">
        <v>686.08</v>
      </c>
      <c r="E649" s="20">
        <v>0</v>
      </c>
      <c r="F649" s="20">
        <v>686.08</v>
      </c>
      <c r="G649" s="20">
        <v>108850.97</v>
      </c>
    </row>
    <row r="650" spans="1:7" s="82" customFormat="1" ht="15" hidden="1" customHeight="1">
      <c r="A650" s="19">
        <v>46411</v>
      </c>
      <c r="B650" s="19" t="s">
        <v>447</v>
      </c>
      <c r="C650" s="20">
        <v>108164.89</v>
      </c>
      <c r="D650" s="20">
        <v>686.08</v>
      </c>
      <c r="E650" s="20">
        <v>0</v>
      </c>
      <c r="F650" s="20">
        <v>686.08</v>
      </c>
      <c r="G650" s="20">
        <v>108850.97</v>
      </c>
    </row>
    <row r="651" spans="1:7" s="82" customFormat="1" ht="15" hidden="1" customHeight="1">
      <c r="A651" s="19">
        <v>464119</v>
      </c>
      <c r="B651" s="19" t="s">
        <v>447</v>
      </c>
      <c r="C651" s="20">
        <v>108164.89</v>
      </c>
      <c r="D651" s="20">
        <v>686.08</v>
      </c>
      <c r="E651" s="20">
        <v>0</v>
      </c>
      <c r="F651" s="20">
        <v>686.08</v>
      </c>
      <c r="G651" s="20">
        <v>108850.97</v>
      </c>
    </row>
    <row r="652" spans="1:7" s="82" customFormat="1" ht="15" hidden="1" customHeight="1">
      <c r="A652" s="19">
        <v>46411901</v>
      </c>
      <c r="B652" s="19" t="s">
        <v>446</v>
      </c>
      <c r="C652" s="20">
        <v>108164.89</v>
      </c>
      <c r="D652" s="20">
        <v>686.08</v>
      </c>
      <c r="E652" s="20">
        <v>0</v>
      </c>
      <c r="F652" s="20">
        <v>686.08</v>
      </c>
      <c r="G652" s="20">
        <v>108850.97</v>
      </c>
    </row>
    <row r="653" spans="1:7" s="82" customFormat="1" ht="15" hidden="1" customHeight="1">
      <c r="A653" s="19">
        <v>464119011</v>
      </c>
      <c r="B653" s="19" t="s">
        <v>446</v>
      </c>
      <c r="C653" s="20">
        <v>108164.89</v>
      </c>
      <c r="D653" s="20">
        <v>686.08</v>
      </c>
      <c r="E653" s="20">
        <v>0</v>
      </c>
      <c r="F653" s="20">
        <v>686.08</v>
      </c>
      <c r="G653" s="20">
        <v>108850.97</v>
      </c>
    </row>
    <row r="654" spans="1:7" s="82" customFormat="1" ht="15" hidden="1" customHeight="1">
      <c r="A654" s="19">
        <v>464119011000016</v>
      </c>
      <c r="B654" s="19" t="s">
        <v>448</v>
      </c>
      <c r="C654" s="20">
        <v>690</v>
      </c>
      <c r="D654" s="20">
        <v>0</v>
      </c>
      <c r="E654" s="20">
        <v>0</v>
      </c>
      <c r="F654" s="20">
        <v>0</v>
      </c>
      <c r="G654" s="20">
        <v>690</v>
      </c>
    </row>
    <row r="655" spans="1:7" s="82" customFormat="1" ht="15" hidden="1" customHeight="1">
      <c r="A655" s="19">
        <v>464119011000017</v>
      </c>
      <c r="B655" s="19" t="s">
        <v>498</v>
      </c>
      <c r="C655" s="20">
        <v>65658.98</v>
      </c>
      <c r="D655" s="20">
        <v>0</v>
      </c>
      <c r="E655" s="20">
        <v>0</v>
      </c>
      <c r="F655" s="20">
        <v>0</v>
      </c>
      <c r="G655" s="20">
        <v>65658.98</v>
      </c>
    </row>
    <row r="656" spans="1:7" s="82" customFormat="1" ht="15" hidden="1" customHeight="1">
      <c r="A656" s="19">
        <v>464119011000024</v>
      </c>
      <c r="B656" s="19" t="s">
        <v>449</v>
      </c>
      <c r="C656" s="20">
        <v>16491.060000000001</v>
      </c>
      <c r="D656" s="20">
        <v>686.08</v>
      </c>
      <c r="E656" s="20">
        <v>0</v>
      </c>
      <c r="F656" s="20">
        <v>686.08</v>
      </c>
      <c r="G656" s="20">
        <v>17177.14</v>
      </c>
    </row>
    <row r="657" spans="1:7" s="82" customFormat="1" ht="15" hidden="1" customHeight="1">
      <c r="A657" s="19">
        <v>464119011000034</v>
      </c>
      <c r="B657" s="19" t="s">
        <v>620</v>
      </c>
      <c r="C657" s="20">
        <v>25324.85</v>
      </c>
      <c r="D657" s="20">
        <v>0</v>
      </c>
      <c r="E657" s="20">
        <v>0</v>
      </c>
      <c r="F657" s="20">
        <v>0</v>
      </c>
      <c r="G657" s="20">
        <v>25324.85</v>
      </c>
    </row>
    <row r="658" spans="1:7" s="82" customFormat="1" ht="15" hidden="1" customHeight="1">
      <c r="A658" s="19">
        <v>465</v>
      </c>
      <c r="B658" s="19" t="s">
        <v>452</v>
      </c>
      <c r="C658" s="20">
        <v>1843757.72</v>
      </c>
      <c r="D658" s="20">
        <v>623353.57999999996</v>
      </c>
      <c r="E658" s="20">
        <v>395592.41</v>
      </c>
      <c r="F658" s="20">
        <v>227761.17</v>
      </c>
      <c r="G658" s="20">
        <v>2071518.89</v>
      </c>
    </row>
    <row r="659" spans="1:7" s="82" customFormat="1" ht="15" hidden="1" customHeight="1">
      <c r="A659" s="19">
        <v>4653</v>
      </c>
      <c r="B659" s="19" t="s">
        <v>453</v>
      </c>
      <c r="C659" s="20">
        <v>1439914.62</v>
      </c>
      <c r="D659" s="20">
        <v>525216.07999999996</v>
      </c>
      <c r="E659" s="20">
        <v>392744.92</v>
      </c>
      <c r="F659" s="20">
        <v>132471.16</v>
      </c>
      <c r="G659" s="20">
        <v>1572385.78</v>
      </c>
    </row>
    <row r="660" spans="1:7" s="82" customFormat="1" ht="15" hidden="1" customHeight="1">
      <c r="A660" s="19">
        <v>46531</v>
      </c>
      <c r="B660" s="19" t="s">
        <v>454</v>
      </c>
      <c r="C660" s="20">
        <v>1439914.62</v>
      </c>
      <c r="D660" s="20">
        <v>525216.07999999996</v>
      </c>
      <c r="E660" s="20">
        <v>392744.92</v>
      </c>
      <c r="F660" s="20">
        <v>132471.16</v>
      </c>
      <c r="G660" s="20">
        <v>1572385.78</v>
      </c>
    </row>
    <row r="661" spans="1:7" s="82" customFormat="1" ht="15" hidden="1" customHeight="1">
      <c r="A661" s="19">
        <v>465319</v>
      </c>
      <c r="B661" s="19" t="s">
        <v>454</v>
      </c>
      <c r="C661" s="20">
        <v>1439914.62</v>
      </c>
      <c r="D661" s="20">
        <v>525216.07999999996</v>
      </c>
      <c r="E661" s="20">
        <v>392744.92</v>
      </c>
      <c r="F661" s="20">
        <v>132471.16</v>
      </c>
      <c r="G661" s="20">
        <v>1572385.78</v>
      </c>
    </row>
    <row r="662" spans="1:7" s="82" customFormat="1" ht="15" hidden="1" customHeight="1">
      <c r="A662" s="19">
        <v>46531901</v>
      </c>
      <c r="B662" s="19" t="s">
        <v>453</v>
      </c>
      <c r="C662" s="20">
        <v>1439914.62</v>
      </c>
      <c r="D662" s="20">
        <v>525216.07999999996</v>
      </c>
      <c r="E662" s="20">
        <v>392744.92</v>
      </c>
      <c r="F662" s="20">
        <v>132471.16</v>
      </c>
      <c r="G662" s="20">
        <v>1572385.78</v>
      </c>
    </row>
    <row r="663" spans="1:7" s="82" customFormat="1" ht="15" hidden="1" customHeight="1">
      <c r="A663" s="19">
        <v>465319011</v>
      </c>
      <c r="B663" s="19" t="s">
        <v>453</v>
      </c>
      <c r="C663" s="20">
        <v>1439914.62</v>
      </c>
      <c r="D663" s="20">
        <v>525216.07999999996</v>
      </c>
      <c r="E663" s="20">
        <v>392744.92</v>
      </c>
      <c r="F663" s="20">
        <v>132471.16</v>
      </c>
      <c r="G663" s="20">
        <v>1572385.78</v>
      </c>
    </row>
    <row r="664" spans="1:7" s="82" customFormat="1" ht="15" hidden="1" customHeight="1">
      <c r="A664" s="19">
        <v>465319011000001</v>
      </c>
      <c r="B664" s="19" t="s">
        <v>453</v>
      </c>
      <c r="C664" s="20">
        <v>1439914.62</v>
      </c>
      <c r="D664" s="20">
        <v>525216.07999999996</v>
      </c>
      <c r="E664" s="20">
        <v>392744.92</v>
      </c>
      <c r="F664" s="20">
        <v>132471.16</v>
      </c>
      <c r="G664" s="20">
        <v>1572385.78</v>
      </c>
    </row>
    <row r="665" spans="1:7" s="82" customFormat="1" ht="15" hidden="1" customHeight="1">
      <c r="A665" s="19">
        <v>4658</v>
      </c>
      <c r="B665" s="19" t="s">
        <v>455</v>
      </c>
      <c r="C665" s="20">
        <v>403843.1</v>
      </c>
      <c r="D665" s="20">
        <v>98137.5</v>
      </c>
      <c r="E665" s="20">
        <v>2847.49</v>
      </c>
      <c r="F665" s="20">
        <v>95290.01</v>
      </c>
      <c r="G665" s="20">
        <v>499133.11</v>
      </c>
    </row>
    <row r="666" spans="1:7" s="82" customFormat="1" ht="15" hidden="1" customHeight="1">
      <c r="A666" s="19">
        <v>46581</v>
      </c>
      <c r="B666" s="19" t="s">
        <v>456</v>
      </c>
      <c r="C666" s="20">
        <v>403843.1</v>
      </c>
      <c r="D666" s="20">
        <v>98137.5</v>
      </c>
      <c r="E666" s="20">
        <v>2847.49</v>
      </c>
      <c r="F666" s="20">
        <v>95290.01</v>
      </c>
      <c r="G666" s="20">
        <v>499133.11</v>
      </c>
    </row>
    <row r="667" spans="1:7" s="82" customFormat="1" ht="15" hidden="1" customHeight="1">
      <c r="A667" s="19">
        <v>465819</v>
      </c>
      <c r="B667" s="19" t="s">
        <v>456</v>
      </c>
      <c r="C667" s="20">
        <v>403843.1</v>
      </c>
      <c r="D667" s="20">
        <v>98137.5</v>
      </c>
      <c r="E667" s="20">
        <v>2847.49</v>
      </c>
      <c r="F667" s="20">
        <v>95290.01</v>
      </c>
      <c r="G667" s="20">
        <v>499133.11</v>
      </c>
    </row>
    <row r="668" spans="1:7" s="82" customFormat="1" ht="15" hidden="1" customHeight="1">
      <c r="A668" s="19">
        <v>46581901</v>
      </c>
      <c r="B668" s="19" t="s">
        <v>455</v>
      </c>
      <c r="C668" s="20">
        <v>403843.1</v>
      </c>
      <c r="D668" s="20">
        <v>98137.5</v>
      </c>
      <c r="E668" s="20">
        <v>2847.49</v>
      </c>
      <c r="F668" s="20">
        <v>95290.01</v>
      </c>
      <c r="G668" s="20">
        <v>499133.11</v>
      </c>
    </row>
    <row r="669" spans="1:7" s="82" customFormat="1" ht="15" hidden="1" customHeight="1">
      <c r="A669" s="19">
        <v>465819019</v>
      </c>
      <c r="B669" s="19" t="s">
        <v>455</v>
      </c>
      <c r="C669" s="20">
        <v>403843.1</v>
      </c>
      <c r="D669" s="20">
        <v>98137.5</v>
      </c>
      <c r="E669" s="20">
        <v>2847.49</v>
      </c>
      <c r="F669" s="20">
        <v>95290.01</v>
      </c>
      <c r="G669" s="20">
        <v>499133.11</v>
      </c>
    </row>
    <row r="670" spans="1:7" s="82" customFormat="1" ht="15" hidden="1" customHeight="1">
      <c r="A670" s="19">
        <v>465819019000002</v>
      </c>
      <c r="B670" s="19" t="s">
        <v>457</v>
      </c>
      <c r="C670" s="20">
        <v>403843.1</v>
      </c>
      <c r="D670" s="20">
        <v>98137.5</v>
      </c>
      <c r="E670" s="20">
        <v>2847.49</v>
      </c>
      <c r="F670" s="20">
        <v>95290.01</v>
      </c>
      <c r="G670" s="20">
        <v>499133.11</v>
      </c>
    </row>
    <row r="671" spans="1:7" s="82" customFormat="1" ht="15" hidden="1" customHeight="1">
      <c r="A671" s="19">
        <v>468</v>
      </c>
      <c r="B671" s="19" t="s">
        <v>458</v>
      </c>
      <c r="C671" s="20">
        <v>23970378.52</v>
      </c>
      <c r="D671" s="20">
        <v>4303436.43</v>
      </c>
      <c r="E671" s="20">
        <v>1152982.5900000001</v>
      </c>
      <c r="F671" s="20">
        <v>3150453.84</v>
      </c>
      <c r="G671" s="20">
        <v>27120832.359999999</v>
      </c>
    </row>
    <row r="672" spans="1:7" s="82" customFormat="1" ht="15" hidden="1" customHeight="1">
      <c r="A672" s="19">
        <v>4681</v>
      </c>
      <c r="B672" s="19" t="s">
        <v>458</v>
      </c>
      <c r="C672" s="20">
        <v>23970378.52</v>
      </c>
      <c r="D672" s="20">
        <v>4303436.43</v>
      </c>
      <c r="E672" s="20">
        <v>1152982.5900000001</v>
      </c>
      <c r="F672" s="20">
        <v>3150453.84</v>
      </c>
      <c r="G672" s="20">
        <v>27120832.359999999</v>
      </c>
    </row>
    <row r="673" spans="1:7" s="82" customFormat="1" ht="15" hidden="1" customHeight="1">
      <c r="A673" s="19">
        <v>46811</v>
      </c>
      <c r="B673" s="19" t="s">
        <v>459</v>
      </c>
      <c r="C673" s="20">
        <v>23970378.52</v>
      </c>
      <c r="D673" s="20">
        <v>4303436.43</v>
      </c>
      <c r="E673" s="20">
        <v>1152982.5900000001</v>
      </c>
      <c r="F673" s="20">
        <v>3150453.84</v>
      </c>
      <c r="G673" s="20">
        <v>27120832.359999999</v>
      </c>
    </row>
    <row r="674" spans="1:7" s="82" customFormat="1" ht="15" hidden="1" customHeight="1">
      <c r="A674" s="19">
        <v>468119</v>
      </c>
      <c r="B674" s="19" t="s">
        <v>459</v>
      </c>
      <c r="C674" s="20">
        <v>23970378.52</v>
      </c>
      <c r="D674" s="20">
        <v>4303436.43</v>
      </c>
      <c r="E674" s="20">
        <v>1152982.5900000001</v>
      </c>
      <c r="F674" s="20">
        <v>3150453.84</v>
      </c>
      <c r="G674" s="20">
        <v>27120832.359999999</v>
      </c>
    </row>
    <row r="675" spans="1:7" s="82" customFormat="1" ht="15" hidden="1" customHeight="1">
      <c r="A675" s="19">
        <v>46811901</v>
      </c>
      <c r="B675" s="19" t="s">
        <v>460</v>
      </c>
      <c r="C675" s="20">
        <v>23970378.52</v>
      </c>
      <c r="D675" s="20">
        <v>4303436.43</v>
      </c>
      <c r="E675" s="20">
        <v>1152982.5900000001</v>
      </c>
      <c r="F675" s="20">
        <v>3150453.84</v>
      </c>
      <c r="G675" s="20">
        <v>27120832.359999999</v>
      </c>
    </row>
    <row r="676" spans="1:7" s="82" customFormat="1" ht="15" hidden="1" customHeight="1">
      <c r="A676" s="19">
        <v>468119011</v>
      </c>
      <c r="B676" s="19" t="s">
        <v>461</v>
      </c>
      <c r="C676" s="20">
        <v>15688.2</v>
      </c>
      <c r="D676" s="20">
        <v>1568.82</v>
      </c>
      <c r="E676" s="20">
        <v>0</v>
      </c>
      <c r="F676" s="20">
        <v>1568.82</v>
      </c>
      <c r="G676" s="20">
        <v>17257.02</v>
      </c>
    </row>
    <row r="677" spans="1:7" s="82" customFormat="1" ht="15" hidden="1" customHeight="1">
      <c r="A677" s="19">
        <v>468119011000001</v>
      </c>
      <c r="B677" s="19" t="s">
        <v>461</v>
      </c>
      <c r="C677" s="20">
        <v>15688.2</v>
      </c>
      <c r="D677" s="20">
        <v>1568.82</v>
      </c>
      <c r="E677" s="20">
        <v>0</v>
      </c>
      <c r="F677" s="20">
        <v>1568.82</v>
      </c>
      <c r="G677" s="20">
        <v>17257.02</v>
      </c>
    </row>
    <row r="678" spans="1:7" s="82" customFormat="1" ht="15" hidden="1" customHeight="1">
      <c r="A678" s="19">
        <v>468119012</v>
      </c>
      <c r="B678" s="19" t="s">
        <v>462</v>
      </c>
      <c r="C678" s="20">
        <v>291291.78999999998</v>
      </c>
      <c r="D678" s="20">
        <v>25336.58</v>
      </c>
      <c r="E678" s="20">
        <v>0</v>
      </c>
      <c r="F678" s="20">
        <v>25336.58</v>
      </c>
      <c r="G678" s="20">
        <v>316628.37</v>
      </c>
    </row>
    <row r="679" spans="1:7" s="82" customFormat="1" ht="15" hidden="1" customHeight="1">
      <c r="A679" s="19">
        <v>468119012000002</v>
      </c>
      <c r="B679" s="19" t="s">
        <v>463</v>
      </c>
      <c r="C679" s="20">
        <v>291291.78999999998</v>
      </c>
      <c r="D679" s="20">
        <v>25336.58</v>
      </c>
      <c r="E679" s="20">
        <v>0</v>
      </c>
      <c r="F679" s="20">
        <v>25336.58</v>
      </c>
      <c r="G679" s="20">
        <v>316628.37</v>
      </c>
    </row>
    <row r="680" spans="1:7" s="82" customFormat="1" ht="15" hidden="1" customHeight="1">
      <c r="A680" s="19">
        <v>468119013</v>
      </c>
      <c r="B680" s="19" t="s">
        <v>464</v>
      </c>
      <c r="C680" s="20">
        <v>25921.99</v>
      </c>
      <c r="D680" s="20">
        <v>662</v>
      </c>
      <c r="E680" s="20">
        <v>1815.27</v>
      </c>
      <c r="F680" s="20">
        <v>-1153.27</v>
      </c>
      <c r="G680" s="20">
        <v>24768.720000000001</v>
      </c>
    </row>
    <row r="681" spans="1:7" s="82" customFormat="1" ht="15" hidden="1" customHeight="1">
      <c r="A681" s="19">
        <v>468119013000002</v>
      </c>
      <c r="B681" s="19" t="s">
        <v>466</v>
      </c>
      <c r="C681" s="20">
        <v>25921.99</v>
      </c>
      <c r="D681" s="20">
        <v>662</v>
      </c>
      <c r="E681" s="20">
        <v>1815.27</v>
      </c>
      <c r="F681" s="20">
        <v>-1153.27</v>
      </c>
      <c r="G681" s="20">
        <v>24768.720000000001</v>
      </c>
    </row>
    <row r="682" spans="1:7" s="82" customFormat="1" ht="15" hidden="1" customHeight="1">
      <c r="A682" s="19">
        <v>468119019</v>
      </c>
      <c r="B682" s="19" t="s">
        <v>313</v>
      </c>
      <c r="C682" s="20">
        <v>23637476.539999999</v>
      </c>
      <c r="D682" s="20">
        <v>4275869.03</v>
      </c>
      <c r="E682" s="20">
        <v>1151167.32</v>
      </c>
      <c r="F682" s="20">
        <v>3124701.71</v>
      </c>
      <c r="G682" s="20">
        <v>26762178.25</v>
      </c>
    </row>
    <row r="683" spans="1:7" s="82" customFormat="1" ht="15" hidden="1" customHeight="1">
      <c r="A683" s="19">
        <v>468119019000001</v>
      </c>
      <c r="B683" s="19" t="s">
        <v>467</v>
      </c>
      <c r="C683" s="20">
        <v>24685.66</v>
      </c>
      <c r="D683" s="20">
        <v>327.98</v>
      </c>
      <c r="E683" s="20">
        <v>0</v>
      </c>
      <c r="F683" s="20">
        <v>327.98</v>
      </c>
      <c r="G683" s="20">
        <v>25013.64</v>
      </c>
    </row>
    <row r="684" spans="1:7" s="82" customFormat="1" ht="15" hidden="1" customHeight="1">
      <c r="A684" s="19">
        <v>468119019000002</v>
      </c>
      <c r="B684" s="19" t="s">
        <v>468</v>
      </c>
      <c r="C684" s="20">
        <v>897.9</v>
      </c>
      <c r="D684" s="20">
        <v>327.98</v>
      </c>
      <c r="E684" s="20">
        <v>327.98</v>
      </c>
      <c r="F684" s="20">
        <v>0</v>
      </c>
      <c r="G684" s="20">
        <v>897.9</v>
      </c>
    </row>
    <row r="685" spans="1:7" s="82" customFormat="1" ht="15" hidden="1" customHeight="1">
      <c r="A685" s="19">
        <v>468119019000004</v>
      </c>
      <c r="B685" s="19" t="s">
        <v>469</v>
      </c>
      <c r="C685" s="20">
        <v>12778.24</v>
      </c>
      <c r="D685" s="20">
        <v>1433.18</v>
      </c>
      <c r="E685" s="20">
        <v>0</v>
      </c>
      <c r="F685" s="20">
        <v>1433.18</v>
      </c>
      <c r="G685" s="20">
        <v>14211.42</v>
      </c>
    </row>
    <row r="686" spans="1:7" s="82" customFormat="1" ht="15" hidden="1" customHeight="1">
      <c r="A686" s="19">
        <v>468119019000006</v>
      </c>
      <c r="B686" s="19" t="s">
        <v>624</v>
      </c>
      <c r="C686" s="20">
        <v>120</v>
      </c>
      <c r="D686" s="20">
        <v>0</v>
      </c>
      <c r="E686" s="20">
        <v>0</v>
      </c>
      <c r="F686" s="20">
        <v>0</v>
      </c>
      <c r="G686" s="20">
        <v>120</v>
      </c>
    </row>
    <row r="687" spans="1:7" s="82" customFormat="1" ht="15" hidden="1" customHeight="1">
      <c r="A687" s="19">
        <v>468119019000007</v>
      </c>
      <c r="B687" s="19" t="s">
        <v>470</v>
      </c>
      <c r="C687" s="20">
        <v>17188.099999999999</v>
      </c>
      <c r="D687" s="20">
        <v>2105.6</v>
      </c>
      <c r="E687" s="20">
        <v>79.599999999999994</v>
      </c>
      <c r="F687" s="20">
        <v>2026</v>
      </c>
      <c r="G687" s="20">
        <v>19214.099999999999</v>
      </c>
    </row>
    <row r="688" spans="1:7" s="82" customFormat="1" ht="15" hidden="1" customHeight="1">
      <c r="A688" s="19">
        <v>468119019000008</v>
      </c>
      <c r="B688" s="19" t="s">
        <v>471</v>
      </c>
      <c r="C688" s="20">
        <v>77321.42</v>
      </c>
      <c r="D688" s="20">
        <v>6850.27</v>
      </c>
      <c r="E688" s="20">
        <v>0</v>
      </c>
      <c r="F688" s="20">
        <v>6850.27</v>
      </c>
      <c r="G688" s="20">
        <v>84171.69</v>
      </c>
    </row>
    <row r="689" spans="1:7" s="82" customFormat="1" ht="15" hidden="1" customHeight="1">
      <c r="A689" s="19">
        <v>468119019000009</v>
      </c>
      <c r="B689" s="19" t="s">
        <v>472</v>
      </c>
      <c r="C689" s="20">
        <v>14393.27</v>
      </c>
      <c r="D689" s="20">
        <v>2521.5</v>
      </c>
      <c r="E689" s="20">
        <v>0</v>
      </c>
      <c r="F689" s="20">
        <v>2521.5</v>
      </c>
      <c r="G689" s="20">
        <v>16914.77</v>
      </c>
    </row>
    <row r="690" spans="1:7" s="82" customFormat="1" ht="15" hidden="1" customHeight="1">
      <c r="A690" s="19">
        <v>468119019000011</v>
      </c>
      <c r="B690" s="19" t="s">
        <v>399</v>
      </c>
      <c r="C690" s="20">
        <v>306.13</v>
      </c>
      <c r="D690" s="20">
        <v>0</v>
      </c>
      <c r="E690" s="20">
        <v>0</v>
      </c>
      <c r="F690" s="20">
        <v>0</v>
      </c>
      <c r="G690" s="20">
        <v>306.13</v>
      </c>
    </row>
    <row r="691" spans="1:7" s="82" customFormat="1" ht="15" hidden="1" customHeight="1">
      <c r="A691" s="19">
        <v>468119019000012</v>
      </c>
      <c r="B691" s="19" t="s">
        <v>473</v>
      </c>
      <c r="C691" s="20">
        <v>3147.35</v>
      </c>
      <c r="D691" s="20">
        <v>287.8</v>
      </c>
      <c r="E691" s="20">
        <v>0</v>
      </c>
      <c r="F691" s="20">
        <v>287.8</v>
      </c>
      <c r="G691" s="20">
        <v>3435.15</v>
      </c>
    </row>
    <row r="692" spans="1:7" s="82" customFormat="1" ht="15" hidden="1" customHeight="1">
      <c r="A692" s="19">
        <v>468119019000013</v>
      </c>
      <c r="B692" s="19" t="s">
        <v>460</v>
      </c>
      <c r="C692" s="20">
        <v>44276.24</v>
      </c>
      <c r="D692" s="20">
        <v>6949.25</v>
      </c>
      <c r="E692" s="20">
        <v>0</v>
      </c>
      <c r="F692" s="20">
        <v>6949.25</v>
      </c>
      <c r="G692" s="20">
        <v>51225.49</v>
      </c>
    </row>
    <row r="693" spans="1:7" s="82" customFormat="1" ht="15" hidden="1" customHeight="1">
      <c r="A693" s="19">
        <v>468119019000014</v>
      </c>
      <c r="B693" s="19" t="s">
        <v>474</v>
      </c>
      <c r="C693" s="20">
        <v>8041.63</v>
      </c>
      <c r="D693" s="20">
        <v>1387.51</v>
      </c>
      <c r="E693" s="20">
        <v>0</v>
      </c>
      <c r="F693" s="20">
        <v>1387.51</v>
      </c>
      <c r="G693" s="20">
        <v>9429.14</v>
      </c>
    </row>
    <row r="694" spans="1:7" s="82" customFormat="1" ht="15" hidden="1" customHeight="1">
      <c r="A694" s="19">
        <v>468119019000022</v>
      </c>
      <c r="B694" s="19" t="s">
        <v>475</v>
      </c>
      <c r="C694" s="20">
        <v>85504.67</v>
      </c>
      <c r="D694" s="20">
        <v>17910.41</v>
      </c>
      <c r="E694" s="20">
        <v>0</v>
      </c>
      <c r="F694" s="20">
        <v>17910.41</v>
      </c>
      <c r="G694" s="20">
        <v>103415.08</v>
      </c>
    </row>
    <row r="695" spans="1:7" s="82" customFormat="1" ht="15" hidden="1" customHeight="1">
      <c r="A695" s="19">
        <v>468119019000023</v>
      </c>
      <c r="B695" s="19" t="s">
        <v>476</v>
      </c>
      <c r="C695" s="20">
        <v>1769.01</v>
      </c>
      <c r="D695" s="20">
        <v>38052.639999999999</v>
      </c>
      <c r="E695" s="20">
        <v>0</v>
      </c>
      <c r="F695" s="20">
        <v>38052.639999999999</v>
      </c>
      <c r="G695" s="20">
        <v>39821.65</v>
      </c>
    </row>
    <row r="696" spans="1:7" s="82" customFormat="1" ht="15" hidden="1" customHeight="1">
      <c r="A696" s="19">
        <v>468119019000024</v>
      </c>
      <c r="B696" s="19" t="s">
        <v>477</v>
      </c>
      <c r="C696" s="20">
        <v>23347046.920000002</v>
      </c>
      <c r="D696" s="20">
        <v>4197714.91</v>
      </c>
      <c r="E696" s="20">
        <v>1150759.74</v>
      </c>
      <c r="F696" s="20">
        <v>3046955.17</v>
      </c>
      <c r="G696" s="20">
        <v>26394002.09</v>
      </c>
    </row>
    <row r="697" spans="1:7" s="82" customFormat="1" ht="15" hidden="1" customHeight="1">
      <c r="A697" s="19">
        <v>6</v>
      </c>
      <c r="B697" s="19" t="s">
        <v>478</v>
      </c>
      <c r="C697" s="20">
        <v>1266103.73</v>
      </c>
      <c r="D697" s="20">
        <v>17050484.379999999</v>
      </c>
      <c r="E697" s="20">
        <v>21676207.59</v>
      </c>
      <c r="F697" s="20">
        <v>-4625723.21</v>
      </c>
      <c r="G697" s="20">
        <v>-3359619.48</v>
      </c>
    </row>
    <row r="698" spans="1:7" s="82" customFormat="1" ht="15" hidden="1" customHeight="1">
      <c r="A698" s="19">
        <v>61</v>
      </c>
      <c r="B698" s="19" t="s">
        <v>479</v>
      </c>
      <c r="C698" s="20">
        <v>867368.71</v>
      </c>
      <c r="D698" s="20">
        <v>15899724.640000001</v>
      </c>
      <c r="E698" s="20">
        <v>17956774.27</v>
      </c>
      <c r="F698" s="20">
        <v>-2057049.63</v>
      </c>
      <c r="G698" s="20">
        <v>-1189680.92</v>
      </c>
    </row>
    <row r="699" spans="1:7" s="82" customFormat="1" ht="15" hidden="1" customHeight="1">
      <c r="A699" s="19">
        <v>611</v>
      </c>
      <c r="B699" s="19" t="s">
        <v>480</v>
      </c>
      <c r="C699" s="20">
        <v>867368.71</v>
      </c>
      <c r="D699" s="20">
        <v>15899724.640000001</v>
      </c>
      <c r="E699" s="20">
        <v>17956774.27</v>
      </c>
      <c r="F699" s="20">
        <v>-2057049.63</v>
      </c>
      <c r="G699" s="20">
        <v>-1189680.92</v>
      </c>
    </row>
    <row r="700" spans="1:7" s="82" customFormat="1" ht="15" hidden="1" customHeight="1">
      <c r="A700" s="19">
        <v>6111</v>
      </c>
      <c r="B700" s="19" t="s">
        <v>69</v>
      </c>
      <c r="C700" s="20">
        <v>1035484.6</v>
      </c>
      <c r="D700" s="20">
        <v>933393.83</v>
      </c>
      <c r="E700" s="20">
        <v>1836399.81</v>
      </c>
      <c r="F700" s="20">
        <v>-903005.98</v>
      </c>
      <c r="G700" s="20">
        <v>132478.62</v>
      </c>
    </row>
    <row r="701" spans="1:7" s="82" customFormat="1" ht="15" hidden="1" customHeight="1">
      <c r="A701" s="19">
        <v>61111</v>
      </c>
      <c r="B701" s="19" t="s">
        <v>481</v>
      </c>
      <c r="C701" s="20">
        <v>1035484.6</v>
      </c>
      <c r="D701" s="20">
        <v>933393.83</v>
      </c>
      <c r="E701" s="20">
        <v>1836399.81</v>
      </c>
      <c r="F701" s="20">
        <v>-903005.98</v>
      </c>
      <c r="G701" s="20">
        <v>132478.62</v>
      </c>
    </row>
    <row r="702" spans="1:7" s="82" customFormat="1" ht="15" hidden="1" customHeight="1">
      <c r="A702" s="19">
        <v>611119</v>
      </c>
      <c r="B702" s="19" t="s">
        <v>481</v>
      </c>
      <c r="C702" s="20">
        <v>1035484.6</v>
      </c>
      <c r="D702" s="20">
        <v>933393.83</v>
      </c>
      <c r="E702" s="20">
        <v>1836399.81</v>
      </c>
      <c r="F702" s="20">
        <v>-903005.98</v>
      </c>
      <c r="G702" s="20">
        <v>132478.62</v>
      </c>
    </row>
    <row r="703" spans="1:7" s="82" customFormat="1" ht="15" hidden="1" customHeight="1">
      <c r="A703" s="19">
        <v>61111901</v>
      </c>
      <c r="B703" s="19" t="s">
        <v>69</v>
      </c>
      <c r="C703" s="20">
        <v>1035484.6</v>
      </c>
      <c r="D703" s="20">
        <v>933393.83</v>
      </c>
      <c r="E703" s="20">
        <v>1836399.81</v>
      </c>
      <c r="F703" s="20">
        <v>-903005.98</v>
      </c>
      <c r="G703" s="20">
        <v>132478.62</v>
      </c>
    </row>
    <row r="704" spans="1:7" s="82" customFormat="1" ht="15" hidden="1" customHeight="1">
      <c r="A704" s="19">
        <v>611119011</v>
      </c>
      <c r="B704" s="19" t="s">
        <v>482</v>
      </c>
      <c r="C704" s="20">
        <v>1035484.6</v>
      </c>
      <c r="D704" s="20">
        <v>933393.83</v>
      </c>
      <c r="E704" s="20">
        <v>1836399.81</v>
      </c>
      <c r="F704" s="20">
        <v>-903005.98</v>
      </c>
      <c r="G704" s="20">
        <v>132478.62</v>
      </c>
    </row>
    <row r="705" spans="1:7" s="82" customFormat="1" ht="15" hidden="1" customHeight="1">
      <c r="A705" s="19">
        <v>611119011000001</v>
      </c>
      <c r="B705" s="19" t="s">
        <v>482</v>
      </c>
      <c r="C705" s="20">
        <v>1035484.6</v>
      </c>
      <c r="D705" s="20">
        <v>933393.83</v>
      </c>
      <c r="E705" s="20">
        <v>1836399.81</v>
      </c>
      <c r="F705" s="20">
        <v>-903005.98</v>
      </c>
      <c r="G705" s="20">
        <v>132478.62</v>
      </c>
    </row>
    <row r="706" spans="1:7" s="82" customFormat="1" ht="15" hidden="1" customHeight="1">
      <c r="A706" s="19">
        <v>6112</v>
      </c>
      <c r="B706" s="19" t="s">
        <v>483</v>
      </c>
      <c r="C706" s="20">
        <v>377406.47</v>
      </c>
      <c r="D706" s="20">
        <v>343546.91</v>
      </c>
      <c r="E706" s="20">
        <v>687093.81</v>
      </c>
      <c r="F706" s="20">
        <v>-343546.9</v>
      </c>
      <c r="G706" s="20">
        <v>33859.57</v>
      </c>
    </row>
    <row r="707" spans="1:7" s="82" customFormat="1" ht="15" hidden="1" customHeight="1">
      <c r="A707" s="21">
        <v>61121</v>
      </c>
      <c r="B707" s="82" t="s">
        <v>484</v>
      </c>
      <c r="C707" s="22">
        <v>377406.47</v>
      </c>
      <c r="D707" s="22">
        <v>343546.91</v>
      </c>
      <c r="E707" s="22">
        <v>687093.81</v>
      </c>
      <c r="F707" s="22">
        <v>-343546.9</v>
      </c>
      <c r="G707" s="22">
        <v>33859.57</v>
      </c>
    </row>
    <row r="708" spans="1:7" s="82" customFormat="1" ht="15" hidden="1" customHeight="1">
      <c r="A708" s="21">
        <v>611219</v>
      </c>
      <c r="B708" s="82" t="s">
        <v>484</v>
      </c>
      <c r="C708" s="22">
        <v>377406.47</v>
      </c>
      <c r="D708" s="22">
        <v>343546.91</v>
      </c>
      <c r="E708" s="22">
        <v>687093.81</v>
      </c>
      <c r="F708" s="22">
        <v>-343546.9</v>
      </c>
      <c r="G708" s="22">
        <v>33859.57</v>
      </c>
    </row>
    <row r="709" spans="1:7" s="82" customFormat="1" ht="15" hidden="1" customHeight="1">
      <c r="A709" s="21">
        <v>61121901</v>
      </c>
      <c r="B709" s="82" t="s">
        <v>483</v>
      </c>
      <c r="C709" s="22">
        <v>377406.47</v>
      </c>
      <c r="D709" s="22">
        <v>343546.91</v>
      </c>
      <c r="E709" s="22">
        <v>687093.81</v>
      </c>
      <c r="F709" s="22">
        <v>-343546.9</v>
      </c>
      <c r="G709" s="22">
        <v>33859.57</v>
      </c>
    </row>
    <row r="710" spans="1:7" s="82" customFormat="1" ht="15" hidden="1" customHeight="1">
      <c r="A710" s="21">
        <v>611219011</v>
      </c>
      <c r="B710" s="82" t="s">
        <v>113</v>
      </c>
      <c r="C710" s="22">
        <v>377406.47</v>
      </c>
      <c r="D710" s="22">
        <v>343546.91</v>
      </c>
      <c r="E710" s="22">
        <v>687093.81</v>
      </c>
      <c r="F710" s="22">
        <v>-343546.9</v>
      </c>
      <c r="G710" s="22">
        <v>33859.57</v>
      </c>
    </row>
    <row r="711" spans="1:7" s="82" customFormat="1" ht="15" hidden="1" customHeight="1">
      <c r="A711" s="21">
        <v>611219011000001</v>
      </c>
      <c r="B711" s="82" t="s">
        <v>113</v>
      </c>
      <c r="C711" s="22">
        <v>377406.47</v>
      </c>
      <c r="D711" s="22">
        <v>343546.91</v>
      </c>
      <c r="E711" s="22">
        <v>687093.81</v>
      </c>
      <c r="F711" s="22">
        <v>-343546.9</v>
      </c>
      <c r="G711" s="22">
        <v>33859.57</v>
      </c>
    </row>
    <row r="712" spans="1:7" s="82" customFormat="1" ht="15" hidden="1" customHeight="1">
      <c r="A712" s="21">
        <v>6119</v>
      </c>
      <c r="B712" s="82" t="s">
        <v>485</v>
      </c>
      <c r="C712" s="22">
        <v>-545522.36</v>
      </c>
      <c r="D712" s="22">
        <v>14622783.9</v>
      </c>
      <c r="E712" s="22">
        <v>15433280.65</v>
      </c>
      <c r="F712" s="22">
        <v>-810496.75</v>
      </c>
      <c r="G712" s="22">
        <v>-1356019.11</v>
      </c>
    </row>
    <row r="713" spans="1:7" s="82" customFormat="1" ht="15" hidden="1" customHeight="1">
      <c r="A713" s="21">
        <v>61191</v>
      </c>
      <c r="B713" s="82" t="s">
        <v>486</v>
      </c>
      <c r="C713" s="22">
        <v>-545522.36</v>
      </c>
      <c r="D713" s="22">
        <v>14622783.9</v>
      </c>
      <c r="E713" s="22">
        <v>15433280.65</v>
      </c>
      <c r="F713" s="22">
        <v>-810496.75</v>
      </c>
      <c r="G713" s="22">
        <v>-1356019.11</v>
      </c>
    </row>
    <row r="714" spans="1:7" s="82" customFormat="1" ht="15" hidden="1" customHeight="1">
      <c r="A714" s="21">
        <v>611919</v>
      </c>
      <c r="B714" s="82" t="s">
        <v>486</v>
      </c>
      <c r="C714" s="22">
        <v>-545522.36</v>
      </c>
      <c r="D714" s="22">
        <v>14622783.9</v>
      </c>
      <c r="E714" s="22">
        <v>15433280.65</v>
      </c>
      <c r="F714" s="22">
        <v>-810496.75</v>
      </c>
      <c r="G714" s="22">
        <v>-1356019.11</v>
      </c>
    </row>
    <row r="715" spans="1:7" s="82" customFormat="1" ht="15" hidden="1" customHeight="1">
      <c r="A715" s="21">
        <v>61191901</v>
      </c>
      <c r="B715" s="82" t="s">
        <v>485</v>
      </c>
      <c r="C715" s="22">
        <v>-545522.36</v>
      </c>
      <c r="D715" s="22">
        <v>14622783.9</v>
      </c>
      <c r="E715" s="22">
        <v>15433280.65</v>
      </c>
      <c r="F715" s="22">
        <v>-810496.75</v>
      </c>
      <c r="G715" s="22">
        <v>-1356019.11</v>
      </c>
    </row>
    <row r="716" spans="1:7" s="82" customFormat="1" ht="15" hidden="1" customHeight="1">
      <c r="A716" s="21">
        <v>611919011</v>
      </c>
      <c r="B716" s="82" t="s">
        <v>485</v>
      </c>
      <c r="C716" s="22">
        <v>-545522.36</v>
      </c>
      <c r="D716" s="22">
        <v>14622783.9</v>
      </c>
      <c r="E716" s="22">
        <v>15433280.65</v>
      </c>
      <c r="F716" s="22">
        <v>-810496.75</v>
      </c>
      <c r="G716" s="22">
        <v>-1356019.11</v>
      </c>
    </row>
    <row r="717" spans="1:7" s="82" customFormat="1" ht="15" hidden="1" customHeight="1">
      <c r="A717" s="21">
        <v>611919011000001</v>
      </c>
      <c r="B717" s="82" t="s">
        <v>112</v>
      </c>
      <c r="C717" s="22">
        <v>449273.42</v>
      </c>
      <c r="D717" s="22">
        <v>5290704.49</v>
      </c>
      <c r="E717" s="22">
        <v>5699688.9100000001</v>
      </c>
      <c r="F717" s="22">
        <v>-408984.42</v>
      </c>
      <c r="G717" s="22">
        <v>40289</v>
      </c>
    </row>
    <row r="718" spans="1:7" s="82" customFormat="1" ht="15" hidden="1" customHeight="1">
      <c r="A718" s="21">
        <v>611919011000002</v>
      </c>
      <c r="B718" s="82" t="s">
        <v>114</v>
      </c>
      <c r="C718" s="22">
        <v>161738.43</v>
      </c>
      <c r="D718" s="22">
        <v>1904653.62</v>
      </c>
      <c r="E718" s="22">
        <v>2051888.01</v>
      </c>
      <c r="F718" s="22">
        <v>-147234.39000000001</v>
      </c>
      <c r="G718" s="22">
        <v>14504.04</v>
      </c>
    </row>
    <row r="719" spans="1:7" s="82" customFormat="1" ht="15" hidden="1" customHeight="1">
      <c r="A719" s="21">
        <v>611919011000003</v>
      </c>
      <c r="B719" s="82" t="s">
        <v>107</v>
      </c>
      <c r="C719" s="22">
        <v>-850392.8</v>
      </c>
      <c r="D719" s="22">
        <v>5461342.4900000002</v>
      </c>
      <c r="E719" s="22">
        <v>5648311.5700000003</v>
      </c>
      <c r="F719" s="22">
        <v>-186969.08</v>
      </c>
      <c r="G719" s="22">
        <v>-1037361.88</v>
      </c>
    </row>
    <row r="720" spans="1:7" s="82" customFormat="1" ht="15" hidden="1" customHeight="1">
      <c r="A720" s="21">
        <v>611919011000004</v>
      </c>
      <c r="B720" s="82" t="s">
        <v>109</v>
      </c>
      <c r="C720" s="22">
        <v>-306141.40999999997</v>
      </c>
      <c r="D720" s="22">
        <v>1966083.3</v>
      </c>
      <c r="E720" s="22">
        <v>2033392.16</v>
      </c>
      <c r="F720" s="22">
        <v>-67308.86</v>
      </c>
      <c r="G720" s="22">
        <v>-373450.27</v>
      </c>
    </row>
    <row r="721" spans="1:7" s="82" customFormat="1" ht="15" hidden="1" customHeight="1">
      <c r="A721" s="21">
        <v>69</v>
      </c>
      <c r="B721" s="82" t="s">
        <v>487</v>
      </c>
      <c r="C721" s="22">
        <v>398735.02</v>
      </c>
      <c r="D721" s="22">
        <v>1150759.74</v>
      </c>
      <c r="E721" s="22">
        <v>3719433.32</v>
      </c>
      <c r="F721" s="22">
        <v>-2568673.58</v>
      </c>
      <c r="G721" s="22">
        <v>-2169938.56</v>
      </c>
    </row>
    <row r="722" spans="1:7" s="82" customFormat="1" ht="15" hidden="1" customHeight="1">
      <c r="A722" s="21">
        <v>691</v>
      </c>
      <c r="B722" s="82" t="s">
        <v>488</v>
      </c>
      <c r="C722" s="22">
        <v>398735.02</v>
      </c>
      <c r="D722" s="22">
        <v>1150759.74</v>
      </c>
      <c r="E722" s="22">
        <v>3719433.32</v>
      </c>
      <c r="F722" s="22">
        <v>-2568673.58</v>
      </c>
      <c r="G722" s="22">
        <v>-2169938.56</v>
      </c>
    </row>
    <row r="723" spans="1:7" s="82" customFormat="1" ht="15" hidden="1" customHeight="1">
      <c r="A723" s="21">
        <v>6911</v>
      </c>
      <c r="B723" s="82" t="s">
        <v>488</v>
      </c>
      <c r="C723" s="22">
        <v>398735.02</v>
      </c>
      <c r="D723" s="22">
        <v>1150759.74</v>
      </c>
      <c r="E723" s="22">
        <v>3719433.32</v>
      </c>
      <c r="F723" s="22">
        <v>-2568673.58</v>
      </c>
      <c r="G723" s="22">
        <v>-2169938.56</v>
      </c>
    </row>
    <row r="724" spans="1:7" s="82" customFormat="1" ht="15" hidden="1" customHeight="1">
      <c r="A724" s="21">
        <v>69111</v>
      </c>
      <c r="B724" s="82" t="s">
        <v>489</v>
      </c>
      <c r="C724" s="22">
        <v>398735.02</v>
      </c>
      <c r="D724" s="22">
        <v>1150759.74</v>
      </c>
      <c r="E724" s="22">
        <v>3719433.32</v>
      </c>
      <c r="F724" s="22">
        <v>-2568673.58</v>
      </c>
      <c r="G724" s="22">
        <v>-2169938.56</v>
      </c>
    </row>
    <row r="725" spans="1:7" s="82" customFormat="1" ht="15" hidden="1" customHeight="1">
      <c r="A725" s="21">
        <v>691119</v>
      </c>
      <c r="B725" s="82" t="s">
        <v>489</v>
      </c>
      <c r="C725" s="22">
        <v>398735.02</v>
      </c>
      <c r="D725" s="22">
        <v>1150759.74</v>
      </c>
      <c r="E725" s="22">
        <v>3719433.32</v>
      </c>
      <c r="F725" s="22">
        <v>-2568673.58</v>
      </c>
      <c r="G725" s="22">
        <v>-2169938.56</v>
      </c>
    </row>
    <row r="726" spans="1:7" s="82" customFormat="1" ht="15" hidden="1" customHeight="1">
      <c r="A726" s="21">
        <v>69111901</v>
      </c>
      <c r="B726" s="82" t="s">
        <v>488</v>
      </c>
      <c r="C726" s="22">
        <v>398735.02</v>
      </c>
      <c r="D726" s="22">
        <v>1150759.74</v>
      </c>
      <c r="E726" s="22">
        <v>3719433.32</v>
      </c>
      <c r="F726" s="22">
        <v>-2568673.58</v>
      </c>
      <c r="G726" s="22">
        <v>-2169938.56</v>
      </c>
    </row>
    <row r="727" spans="1:7" s="82" customFormat="1" ht="15" hidden="1" customHeight="1">
      <c r="A727" s="21">
        <v>691119011</v>
      </c>
      <c r="B727" s="82" t="s">
        <v>488</v>
      </c>
      <c r="C727" s="22">
        <v>398735.02</v>
      </c>
      <c r="D727" s="22">
        <v>1150759.74</v>
      </c>
      <c r="E727" s="22">
        <v>3719433.32</v>
      </c>
      <c r="F727" s="22">
        <v>-2568673.58</v>
      </c>
      <c r="G727" s="22">
        <v>-2169938.56</v>
      </c>
    </row>
    <row r="728" spans="1:7" s="82" customFormat="1" ht="15" hidden="1" customHeight="1">
      <c r="A728" s="21">
        <v>691119011000001</v>
      </c>
      <c r="B728" s="82" t="s">
        <v>488</v>
      </c>
      <c r="C728" s="22">
        <v>398735.02</v>
      </c>
      <c r="D728" s="22">
        <v>1150759.74</v>
      </c>
      <c r="E728" s="22">
        <v>3719433.32</v>
      </c>
      <c r="F728" s="22">
        <v>-2568673.58</v>
      </c>
      <c r="G728" s="22">
        <v>-2169938.56</v>
      </c>
    </row>
    <row r="729" spans="1:7" s="82" customFormat="1" ht="15" hidden="1" customHeight="1">
      <c r="A729" s="21">
        <v>999999999999999</v>
      </c>
      <c r="B729" s="82" t="s">
        <v>634</v>
      </c>
      <c r="C729" s="22">
        <v>-0.01</v>
      </c>
      <c r="D729" s="22">
        <v>0.01</v>
      </c>
      <c r="E729" s="22">
        <v>0</v>
      </c>
      <c r="F729" s="22">
        <v>0.01</v>
      </c>
      <c r="G729" s="22">
        <v>0</v>
      </c>
    </row>
    <row r="730" spans="1:7" s="82" customFormat="1" ht="15" hidden="1" customHeight="1">
      <c r="A730" s="21"/>
      <c r="C730" s="22"/>
      <c r="D730" s="22"/>
      <c r="E730" s="22"/>
      <c r="F730" s="22"/>
      <c r="G730" s="22"/>
    </row>
    <row r="731" spans="1:7" s="82" customFormat="1" ht="15" hidden="1" customHeight="1">
      <c r="A731" s="21"/>
      <c r="C731" s="22"/>
      <c r="D731" s="22"/>
      <c r="E731" s="22"/>
      <c r="F731" s="22"/>
      <c r="G731" s="22"/>
    </row>
    <row r="732" spans="1:7" s="82" customFormat="1" ht="15" hidden="1" customHeight="1">
      <c r="A732" s="21"/>
      <c r="C732" s="22"/>
      <c r="D732" s="22"/>
      <c r="E732" s="22"/>
      <c r="F732" s="22"/>
      <c r="G732" s="22"/>
    </row>
    <row r="733" spans="1:7" s="82" customFormat="1" ht="15" hidden="1" customHeight="1">
      <c r="A733" s="21"/>
      <c r="C733" s="22"/>
      <c r="D733" s="22"/>
      <c r="E733" s="22"/>
      <c r="F733" s="22"/>
      <c r="G733" s="22"/>
    </row>
    <row r="734" spans="1:7" s="82" customFormat="1" ht="15" hidden="1" customHeight="1">
      <c r="A734" s="21"/>
      <c r="C734" s="22"/>
      <c r="D734" s="22"/>
      <c r="E734" s="22"/>
      <c r="F734" s="22"/>
      <c r="G734" s="22"/>
    </row>
    <row r="735" spans="1:7" s="82" customFormat="1" ht="15" hidden="1" customHeight="1">
      <c r="A735" s="21"/>
      <c r="C735" s="22"/>
      <c r="D735" s="22"/>
      <c r="E735" s="22"/>
      <c r="F735" s="22"/>
      <c r="G735" s="22"/>
    </row>
    <row r="736" spans="1:7" s="82" customFormat="1" ht="15" hidden="1" customHeight="1">
      <c r="A736" s="21"/>
      <c r="C736" s="22"/>
      <c r="D736" s="22"/>
      <c r="E736" s="22"/>
      <c r="F736" s="22"/>
      <c r="G736" s="22"/>
    </row>
    <row r="737" spans="1:7" s="82" customFormat="1" ht="15" hidden="1" customHeight="1">
      <c r="A737" s="21"/>
      <c r="C737" s="22"/>
      <c r="D737" s="22"/>
      <c r="E737" s="22"/>
      <c r="F737" s="22"/>
      <c r="G737" s="22"/>
    </row>
    <row r="738" spans="1:7" s="82" customFormat="1" ht="15" hidden="1" customHeight="1">
      <c r="A738" s="21"/>
      <c r="C738" s="22"/>
      <c r="D738" s="22"/>
      <c r="E738" s="22"/>
      <c r="F738" s="22"/>
      <c r="G738" s="22"/>
    </row>
    <row r="739" spans="1:7" s="82" customFormat="1" ht="15" hidden="1" customHeight="1">
      <c r="A739" s="21"/>
      <c r="C739" s="22"/>
      <c r="D739" s="22"/>
      <c r="E739" s="22"/>
      <c r="F739" s="22"/>
      <c r="G739" s="22"/>
    </row>
    <row r="740" spans="1:7" s="82" customFormat="1" ht="15" hidden="1" customHeight="1">
      <c r="A740" s="21"/>
      <c r="C740" s="22"/>
      <c r="D740" s="22"/>
      <c r="E740" s="22"/>
      <c r="F740" s="22"/>
      <c r="G740" s="22"/>
    </row>
    <row r="741" spans="1:7" s="82" customFormat="1" ht="15" hidden="1" customHeight="1">
      <c r="A741" s="21"/>
      <c r="C741" s="22"/>
      <c r="D741" s="22"/>
      <c r="E741" s="22"/>
      <c r="F741" s="22"/>
      <c r="G741" s="22"/>
    </row>
    <row r="742" spans="1:7" s="82" customFormat="1" ht="15" hidden="1" customHeight="1">
      <c r="A742" s="21"/>
      <c r="C742" s="22"/>
      <c r="D742" s="22"/>
      <c r="E742" s="22"/>
      <c r="F742" s="22"/>
      <c r="G742" s="22"/>
    </row>
    <row r="743" spans="1:7" s="82" customFormat="1" ht="15" hidden="1" customHeight="1">
      <c r="A743" s="21"/>
      <c r="C743" s="22"/>
      <c r="D743" s="22"/>
      <c r="E743" s="22"/>
      <c r="F743" s="22"/>
      <c r="G743" s="22"/>
    </row>
    <row r="744" spans="1:7" s="82" customFormat="1" ht="15" hidden="1" customHeight="1">
      <c r="A744" s="21"/>
      <c r="C744" s="22"/>
      <c r="D744" s="22"/>
      <c r="E744" s="22"/>
      <c r="F744" s="22"/>
      <c r="G744" s="22"/>
    </row>
    <row r="745" spans="1:7" s="82" customFormat="1" ht="15" hidden="1" customHeight="1">
      <c r="A745" s="21"/>
      <c r="C745" s="22"/>
      <c r="D745" s="22"/>
      <c r="E745" s="22"/>
      <c r="F745" s="22"/>
      <c r="G745" s="22"/>
    </row>
    <row r="746" spans="1:7" s="82" customFormat="1" ht="15" hidden="1" customHeight="1">
      <c r="A746" s="21"/>
      <c r="C746" s="22"/>
      <c r="D746" s="22"/>
      <c r="E746" s="22"/>
      <c r="F746" s="22"/>
      <c r="G746" s="22"/>
    </row>
    <row r="747" spans="1:7" s="82" customFormat="1" ht="15" hidden="1" customHeight="1">
      <c r="A747" s="21"/>
      <c r="C747" s="22"/>
      <c r="D747" s="22"/>
      <c r="E747" s="22"/>
      <c r="F747" s="22"/>
      <c r="G747" s="22"/>
    </row>
    <row r="748" spans="1:7" s="82" customFormat="1" ht="15" hidden="1" customHeight="1">
      <c r="A748" s="21"/>
      <c r="C748" s="22"/>
      <c r="D748" s="22"/>
      <c r="E748" s="22"/>
      <c r="F748" s="22"/>
      <c r="G748" s="22"/>
    </row>
    <row r="749" spans="1:7" s="82" customFormat="1" ht="15" hidden="1" customHeight="1">
      <c r="A749" s="21"/>
      <c r="C749" s="22"/>
      <c r="D749" s="22"/>
      <c r="E749" s="22"/>
      <c r="F749" s="22"/>
      <c r="G749" s="22"/>
    </row>
    <row r="750" spans="1:7" s="82" customFormat="1" ht="15" hidden="1" customHeight="1">
      <c r="A750" s="21"/>
      <c r="C750" s="22"/>
      <c r="D750" s="22"/>
      <c r="E750" s="22"/>
      <c r="F750" s="22"/>
      <c r="G750" s="22"/>
    </row>
    <row r="751" spans="1:7" s="82" customFormat="1" ht="15" hidden="1" customHeight="1">
      <c r="A751" s="21"/>
      <c r="C751" s="22"/>
      <c r="D751" s="22"/>
      <c r="E751" s="22"/>
      <c r="F751" s="22"/>
      <c r="G751" s="22"/>
    </row>
    <row r="752" spans="1:7" s="82" customFormat="1" ht="15" hidden="1" customHeight="1">
      <c r="A752" s="21"/>
      <c r="C752" s="22"/>
      <c r="D752" s="22"/>
      <c r="E752" s="22"/>
      <c r="F752" s="22"/>
      <c r="G752" s="22"/>
    </row>
    <row r="753" spans="1:7" s="82" customFormat="1" ht="15" hidden="1" customHeight="1">
      <c r="A753" s="21"/>
      <c r="C753" s="22"/>
      <c r="D753" s="22"/>
      <c r="E753" s="22"/>
      <c r="F753" s="22"/>
      <c r="G753" s="22"/>
    </row>
    <row r="754" spans="1:7" s="82" customFormat="1" ht="15" hidden="1" customHeight="1">
      <c r="A754" s="21"/>
      <c r="C754" s="22"/>
      <c r="D754" s="22"/>
      <c r="E754" s="22"/>
      <c r="F754" s="22"/>
      <c r="G754" s="22"/>
    </row>
    <row r="755" spans="1:7" s="82" customFormat="1" ht="15" hidden="1" customHeight="1">
      <c r="A755" s="21"/>
      <c r="C755" s="22"/>
      <c r="D755" s="22"/>
      <c r="E755" s="22"/>
      <c r="F755" s="22"/>
      <c r="G755" s="22"/>
    </row>
    <row r="756" spans="1:7" s="82" customFormat="1" ht="15" hidden="1" customHeight="1">
      <c r="A756" s="21"/>
      <c r="C756" s="22"/>
      <c r="D756" s="22"/>
      <c r="E756" s="22"/>
      <c r="F756" s="22"/>
      <c r="G756" s="22"/>
    </row>
    <row r="757" spans="1:7" s="82" customFormat="1" ht="15" hidden="1" customHeight="1">
      <c r="A757" s="21"/>
      <c r="C757" s="22"/>
      <c r="D757" s="22"/>
      <c r="E757" s="22"/>
      <c r="F757" s="22"/>
      <c r="G757" s="22"/>
    </row>
    <row r="758" spans="1:7" s="82" customFormat="1" ht="15" hidden="1" customHeight="1">
      <c r="A758" s="21"/>
      <c r="C758" s="22"/>
      <c r="D758" s="22"/>
      <c r="E758" s="22"/>
      <c r="F758" s="22"/>
      <c r="G758" s="22"/>
    </row>
    <row r="759" spans="1:7" s="82" customFormat="1" ht="15" hidden="1" customHeight="1">
      <c r="A759" s="21"/>
      <c r="C759" s="22"/>
      <c r="D759" s="22"/>
      <c r="E759" s="22"/>
      <c r="F759" s="22"/>
      <c r="G759" s="22"/>
    </row>
    <row r="760" spans="1:7" s="82" customFormat="1" ht="15" hidden="1" customHeight="1">
      <c r="A760" s="21"/>
      <c r="C760" s="22"/>
      <c r="D760" s="22"/>
      <c r="E760" s="22"/>
      <c r="F760" s="22"/>
      <c r="G760" s="22"/>
    </row>
    <row r="761" spans="1:7" s="82" customFormat="1" ht="15" hidden="1" customHeight="1">
      <c r="A761" s="21"/>
      <c r="C761" s="22"/>
      <c r="D761" s="22"/>
      <c r="E761" s="22"/>
      <c r="F761" s="22"/>
      <c r="G761" s="22"/>
    </row>
    <row r="762" spans="1:7" s="82" customFormat="1" ht="15" hidden="1" customHeight="1">
      <c r="A762" s="21"/>
      <c r="C762" s="22"/>
      <c r="D762" s="22"/>
      <c r="E762" s="22"/>
      <c r="F762" s="22"/>
      <c r="G762" s="22"/>
    </row>
    <row r="763" spans="1:7" s="82" customFormat="1" ht="15" hidden="1" customHeight="1">
      <c r="A763" s="21"/>
      <c r="C763" s="22"/>
      <c r="D763" s="22"/>
      <c r="E763" s="22"/>
      <c r="F763" s="22"/>
      <c r="G763" s="22"/>
    </row>
    <row r="764" spans="1:7" s="82" customFormat="1" ht="15" hidden="1" customHeight="1">
      <c r="A764" s="21"/>
      <c r="C764" s="22"/>
      <c r="D764" s="22"/>
      <c r="E764" s="22"/>
      <c r="F764" s="22"/>
      <c r="G764" s="22"/>
    </row>
    <row r="765" spans="1:7" s="82" customFormat="1" ht="15" hidden="1" customHeight="1">
      <c r="A765" s="21"/>
      <c r="C765" s="22"/>
      <c r="D765" s="22"/>
      <c r="E765" s="22"/>
      <c r="F765" s="22"/>
      <c r="G765" s="22"/>
    </row>
    <row r="766" spans="1:7" s="82" customFormat="1" ht="15" hidden="1" customHeight="1">
      <c r="A766" s="21"/>
      <c r="C766" s="22"/>
      <c r="D766" s="22"/>
      <c r="E766" s="22"/>
      <c r="F766" s="22"/>
      <c r="G766" s="22"/>
    </row>
    <row r="767" spans="1:7" s="82" customFormat="1" ht="15" hidden="1" customHeight="1">
      <c r="A767" s="21"/>
      <c r="C767" s="22"/>
      <c r="D767" s="22"/>
      <c r="E767" s="22"/>
      <c r="F767" s="22"/>
      <c r="G767" s="22"/>
    </row>
    <row r="768" spans="1:7" s="82" customFormat="1" ht="15" hidden="1" customHeight="1">
      <c r="A768" s="21"/>
      <c r="C768" s="22"/>
      <c r="D768" s="22"/>
      <c r="E768" s="22"/>
      <c r="F768" s="22"/>
      <c r="G768" s="22"/>
    </row>
    <row r="769" spans="1:7" s="82" customFormat="1" ht="15" hidden="1" customHeight="1">
      <c r="A769" s="21"/>
      <c r="C769" s="22"/>
      <c r="D769" s="22"/>
      <c r="E769" s="22"/>
      <c r="F769" s="22"/>
      <c r="G769" s="22"/>
    </row>
    <row r="770" spans="1:7" s="82" customFormat="1" ht="15" hidden="1" customHeight="1">
      <c r="A770" s="21"/>
      <c r="C770" s="22"/>
      <c r="D770" s="22"/>
      <c r="E770" s="22"/>
      <c r="F770" s="22"/>
      <c r="G770" s="22"/>
    </row>
    <row r="771" spans="1:7" s="82" customFormat="1" ht="15" hidden="1" customHeight="1">
      <c r="A771" s="21"/>
      <c r="C771" s="22"/>
      <c r="D771" s="22"/>
      <c r="E771" s="22"/>
      <c r="F771" s="22"/>
      <c r="G771" s="22"/>
    </row>
    <row r="772" spans="1:7" s="82" customFormat="1" ht="15" hidden="1" customHeight="1">
      <c r="A772" s="21"/>
      <c r="C772" s="22"/>
      <c r="D772" s="22"/>
      <c r="E772" s="22"/>
      <c r="F772" s="22"/>
      <c r="G772" s="22"/>
    </row>
    <row r="773" spans="1:7" s="82" customFormat="1" ht="15" hidden="1" customHeight="1">
      <c r="A773" s="21"/>
      <c r="C773" s="22"/>
      <c r="D773" s="22"/>
      <c r="E773" s="22"/>
      <c r="F773" s="22"/>
      <c r="G773" s="22"/>
    </row>
    <row r="774" spans="1:7" s="82" customFormat="1" ht="15" hidden="1" customHeight="1">
      <c r="A774" s="21"/>
      <c r="C774" s="22"/>
      <c r="D774" s="22"/>
      <c r="E774" s="22"/>
      <c r="F774" s="22"/>
      <c r="G774" s="22"/>
    </row>
    <row r="775" spans="1:7" s="82" customFormat="1" ht="15" hidden="1" customHeight="1">
      <c r="A775" s="21"/>
      <c r="C775" s="22"/>
      <c r="D775" s="22"/>
      <c r="E775" s="22"/>
      <c r="F775" s="22"/>
      <c r="G775" s="22"/>
    </row>
    <row r="776" spans="1:7" s="82" customFormat="1" ht="15" hidden="1" customHeight="1">
      <c r="A776" s="21"/>
      <c r="C776" s="22"/>
      <c r="D776" s="22"/>
      <c r="E776" s="22"/>
      <c r="F776" s="22"/>
      <c r="G776" s="22"/>
    </row>
    <row r="777" spans="1:7" s="82" customFormat="1" ht="15" hidden="1" customHeight="1">
      <c r="A777" s="21"/>
      <c r="C777" s="22"/>
      <c r="D777" s="22"/>
      <c r="E777" s="22"/>
      <c r="F777" s="22"/>
      <c r="G777" s="22"/>
    </row>
    <row r="778" spans="1:7" s="82" customFormat="1" ht="15" hidden="1" customHeight="1">
      <c r="A778" s="21"/>
      <c r="C778" s="22"/>
      <c r="D778" s="22"/>
      <c r="E778" s="22"/>
      <c r="F778" s="22"/>
      <c r="G778" s="22"/>
    </row>
    <row r="779" spans="1:7" s="82" customFormat="1" ht="15" hidden="1" customHeight="1">
      <c r="A779" s="21"/>
      <c r="C779" s="22"/>
      <c r="D779" s="22"/>
      <c r="E779" s="22"/>
      <c r="F779" s="22"/>
      <c r="G779" s="22"/>
    </row>
    <row r="780" spans="1:7" s="82" customFormat="1" ht="15" hidden="1" customHeight="1">
      <c r="A780" s="21"/>
      <c r="C780" s="22"/>
      <c r="D780" s="22"/>
      <c r="E780" s="22"/>
      <c r="F780" s="22"/>
      <c r="G780" s="22"/>
    </row>
    <row r="781" spans="1:7" s="82" customFormat="1" ht="15" hidden="1" customHeight="1">
      <c r="A781" s="21"/>
      <c r="C781" s="22"/>
      <c r="D781" s="22"/>
      <c r="E781" s="22"/>
      <c r="F781" s="22"/>
      <c r="G781" s="22"/>
    </row>
    <row r="782" spans="1:7" s="82" customFormat="1" ht="15" hidden="1" customHeight="1">
      <c r="A782" s="21"/>
      <c r="C782" s="22"/>
      <c r="D782" s="22"/>
      <c r="E782" s="22"/>
      <c r="F782" s="22"/>
      <c r="G782" s="22"/>
    </row>
    <row r="783" spans="1:7" s="82" customFormat="1" ht="15" hidden="1" customHeight="1">
      <c r="A783" s="21"/>
      <c r="C783" s="22"/>
      <c r="D783" s="22"/>
      <c r="E783" s="22"/>
      <c r="F783" s="22"/>
      <c r="G783" s="22"/>
    </row>
    <row r="784" spans="1:7" s="82" customFormat="1" ht="15" hidden="1" customHeight="1">
      <c r="A784" s="21"/>
      <c r="C784" s="22"/>
      <c r="D784" s="22"/>
      <c r="E784" s="22"/>
      <c r="F784" s="22"/>
      <c r="G784" s="22"/>
    </row>
    <row r="785" spans="1:7" s="82" customFormat="1" ht="15" hidden="1" customHeight="1">
      <c r="A785" s="21"/>
      <c r="C785" s="22"/>
      <c r="D785" s="22"/>
      <c r="E785" s="22"/>
      <c r="F785" s="22"/>
      <c r="G785" s="22"/>
    </row>
    <row r="786" spans="1:7" s="82" customFormat="1" ht="15" hidden="1" customHeight="1">
      <c r="A786" s="21"/>
      <c r="C786" s="22"/>
      <c r="D786" s="22"/>
      <c r="E786" s="22"/>
      <c r="F786" s="22"/>
      <c r="G786" s="22"/>
    </row>
    <row r="787" spans="1:7" s="82" customFormat="1" ht="15" hidden="1" customHeight="1">
      <c r="A787" s="21"/>
      <c r="C787" s="22"/>
      <c r="D787" s="22"/>
      <c r="E787" s="22"/>
      <c r="F787" s="22"/>
      <c r="G787" s="22"/>
    </row>
    <row r="788" spans="1:7" s="82" customFormat="1" ht="15" hidden="1" customHeight="1">
      <c r="A788" s="21"/>
      <c r="C788" s="22"/>
      <c r="D788" s="22"/>
      <c r="E788" s="22"/>
      <c r="F788" s="22"/>
      <c r="G788" s="22"/>
    </row>
    <row r="789" spans="1:7" s="82" customFormat="1" ht="15" hidden="1" customHeight="1">
      <c r="A789" s="21"/>
      <c r="C789" s="22"/>
      <c r="D789" s="22"/>
      <c r="E789" s="22"/>
      <c r="F789" s="22"/>
      <c r="G789" s="22"/>
    </row>
    <row r="790" spans="1:7" s="82" customFormat="1" ht="15" hidden="1" customHeight="1">
      <c r="A790" s="21"/>
      <c r="C790" s="22"/>
      <c r="D790" s="22"/>
      <c r="E790" s="22"/>
      <c r="F790" s="22"/>
      <c r="G790" s="22"/>
    </row>
    <row r="791" spans="1:7" s="82" customFormat="1" ht="15" hidden="1" customHeight="1">
      <c r="A791" s="21"/>
      <c r="C791" s="22"/>
      <c r="D791" s="22"/>
      <c r="E791" s="22"/>
      <c r="F791" s="22"/>
      <c r="G791" s="22"/>
    </row>
    <row r="792" spans="1:7" s="82" customFormat="1" ht="15" hidden="1" customHeight="1">
      <c r="A792" s="21"/>
      <c r="C792" s="22"/>
      <c r="D792" s="22"/>
      <c r="E792" s="22"/>
      <c r="F792" s="22"/>
      <c r="G792" s="22"/>
    </row>
    <row r="793" spans="1:7" s="82" customFormat="1" ht="15" hidden="1" customHeight="1">
      <c r="A793" s="21"/>
      <c r="C793" s="22"/>
      <c r="D793" s="22"/>
      <c r="E793" s="22"/>
      <c r="F793" s="22"/>
      <c r="G793" s="22"/>
    </row>
    <row r="794" spans="1:7" s="82" customFormat="1" ht="15" hidden="1" customHeight="1">
      <c r="A794" s="21"/>
      <c r="C794" s="22"/>
      <c r="D794" s="22"/>
      <c r="E794" s="22"/>
      <c r="F794" s="22"/>
      <c r="G794" s="22"/>
    </row>
    <row r="795" spans="1:7" s="82" customFormat="1" ht="15" hidden="1" customHeight="1">
      <c r="A795" s="21"/>
      <c r="C795" s="22"/>
      <c r="D795" s="22"/>
      <c r="E795" s="22"/>
      <c r="F795" s="22"/>
      <c r="G795" s="22"/>
    </row>
    <row r="796" spans="1:7" s="82" customFormat="1" ht="15" hidden="1" customHeight="1">
      <c r="A796" s="21"/>
      <c r="C796" s="22"/>
      <c r="D796" s="22"/>
      <c r="E796" s="22"/>
      <c r="F796" s="22"/>
      <c r="G796" s="22"/>
    </row>
    <row r="797" spans="1:7" s="82" customFormat="1" ht="15" hidden="1" customHeight="1">
      <c r="A797" s="21"/>
      <c r="C797" s="22"/>
      <c r="D797" s="22"/>
      <c r="E797" s="22"/>
      <c r="F797" s="22"/>
      <c r="G797" s="22"/>
    </row>
    <row r="798" spans="1:7" s="82" customFormat="1" ht="15" hidden="1" customHeight="1">
      <c r="A798" s="21"/>
      <c r="C798" s="22"/>
      <c r="D798" s="22"/>
      <c r="E798" s="22"/>
      <c r="F798" s="22"/>
      <c r="G798" s="22"/>
    </row>
    <row r="799" spans="1:7" s="82" customFormat="1" ht="15" hidden="1" customHeight="1">
      <c r="A799" s="21"/>
      <c r="C799" s="22"/>
      <c r="D799" s="22"/>
      <c r="E799" s="22"/>
      <c r="F799" s="22"/>
      <c r="G799" s="22"/>
    </row>
    <row r="800" spans="1:7" s="82" customFormat="1" ht="15" hidden="1" customHeight="1">
      <c r="A800" s="21"/>
      <c r="C800" s="22"/>
      <c r="D800" s="22"/>
      <c r="E800" s="22"/>
      <c r="F800" s="22"/>
      <c r="G800" s="22"/>
    </row>
    <row r="801" spans="1:7" s="82" customFormat="1" ht="15" hidden="1" customHeight="1">
      <c r="A801" s="21"/>
      <c r="C801" s="22"/>
      <c r="D801" s="22"/>
      <c r="E801" s="22"/>
      <c r="F801" s="22"/>
      <c r="G801" s="22"/>
    </row>
    <row r="802" spans="1:7" s="82" customFormat="1" ht="15" hidden="1" customHeight="1">
      <c r="A802" s="21"/>
      <c r="C802" s="22"/>
      <c r="D802" s="22"/>
      <c r="E802" s="22"/>
      <c r="F802" s="22"/>
      <c r="G802" s="22"/>
    </row>
    <row r="803" spans="1:7" s="82" customFormat="1" ht="15" hidden="1" customHeight="1">
      <c r="A803" s="21"/>
      <c r="C803" s="22"/>
      <c r="D803" s="22"/>
      <c r="E803" s="22"/>
      <c r="F803" s="22"/>
      <c r="G803" s="22"/>
    </row>
    <row r="804" spans="1:7" s="82" customFormat="1" ht="15" hidden="1" customHeight="1">
      <c r="A804" s="21"/>
      <c r="C804" s="22"/>
      <c r="D804" s="22"/>
      <c r="E804" s="22"/>
      <c r="F804" s="22"/>
      <c r="G804" s="22"/>
    </row>
    <row r="805" spans="1:7" s="82" customFormat="1" ht="15" hidden="1" customHeight="1">
      <c r="A805" s="21"/>
      <c r="C805" s="22"/>
      <c r="D805" s="22"/>
      <c r="E805" s="22"/>
      <c r="F805" s="22"/>
      <c r="G805" s="22"/>
    </row>
    <row r="806" spans="1:7" s="82" customFormat="1" ht="15" hidden="1" customHeight="1">
      <c r="A806" s="21"/>
      <c r="C806" s="22"/>
      <c r="D806" s="22"/>
      <c r="E806" s="22"/>
      <c r="F806" s="22"/>
      <c r="G806" s="22"/>
    </row>
    <row r="807" spans="1:7" s="82" customFormat="1" ht="15" hidden="1" customHeight="1">
      <c r="A807" s="21"/>
      <c r="C807" s="22"/>
      <c r="D807" s="22"/>
      <c r="E807" s="22"/>
      <c r="F807" s="22"/>
      <c r="G807" s="22"/>
    </row>
    <row r="808" spans="1:7" s="82" customFormat="1" ht="15" hidden="1" customHeight="1">
      <c r="A808" s="21"/>
      <c r="C808" s="22"/>
      <c r="D808" s="22"/>
      <c r="E808" s="22"/>
      <c r="F808" s="22"/>
      <c r="G808" s="22"/>
    </row>
    <row r="809" spans="1:7" s="82" customFormat="1" ht="15" hidden="1" customHeight="1">
      <c r="A809" s="21"/>
      <c r="C809" s="22"/>
      <c r="D809" s="22"/>
      <c r="E809" s="22"/>
      <c r="F809" s="22"/>
      <c r="G809" s="22"/>
    </row>
    <row r="810" spans="1:7" s="82" customFormat="1" ht="15" hidden="1" customHeight="1">
      <c r="A810" s="21"/>
      <c r="C810" s="22"/>
      <c r="D810" s="22"/>
      <c r="E810" s="22"/>
      <c r="F810" s="22"/>
      <c r="G810" s="22"/>
    </row>
    <row r="811" spans="1:7" s="82" customFormat="1" ht="15" hidden="1" customHeight="1">
      <c r="A811" s="21"/>
      <c r="C811" s="22"/>
      <c r="D811" s="22"/>
      <c r="E811" s="22"/>
      <c r="F811" s="22"/>
      <c r="G811" s="22"/>
    </row>
    <row r="812" spans="1:7" s="82" customFormat="1" ht="15" hidden="1" customHeight="1">
      <c r="A812" s="21"/>
      <c r="C812" s="22"/>
      <c r="D812" s="22"/>
      <c r="E812" s="22"/>
      <c r="F812" s="22"/>
      <c r="G812" s="22"/>
    </row>
    <row r="813" spans="1:7" s="82" customFormat="1" ht="15" hidden="1" customHeight="1">
      <c r="A813" s="21"/>
      <c r="C813" s="22"/>
      <c r="D813" s="22"/>
      <c r="E813" s="22"/>
      <c r="F813" s="22"/>
      <c r="G813" s="22"/>
    </row>
    <row r="814" spans="1:7" s="82" customFormat="1" ht="15" hidden="1" customHeight="1">
      <c r="A814" s="21"/>
      <c r="C814" s="22"/>
      <c r="D814" s="22"/>
      <c r="E814" s="22"/>
      <c r="F814" s="22"/>
      <c r="G814" s="22"/>
    </row>
    <row r="815" spans="1:7" s="82" customFormat="1" ht="15" hidden="1" customHeight="1">
      <c r="A815" s="21"/>
      <c r="C815" s="22"/>
      <c r="D815" s="22"/>
      <c r="E815" s="22"/>
      <c r="F815" s="22"/>
      <c r="G815" s="22"/>
    </row>
    <row r="816" spans="1:7" s="82" customFormat="1" ht="15" hidden="1" customHeight="1">
      <c r="A816" s="21"/>
      <c r="C816" s="22"/>
      <c r="D816" s="22"/>
      <c r="E816" s="22"/>
      <c r="F816" s="22"/>
      <c r="G816" s="22"/>
    </row>
    <row r="817" spans="1:7" s="82" customFormat="1" ht="15" hidden="1" customHeight="1">
      <c r="A817" s="21"/>
      <c r="C817" s="22"/>
      <c r="D817" s="22"/>
      <c r="E817" s="22"/>
      <c r="F817" s="22"/>
      <c r="G817" s="22"/>
    </row>
    <row r="818" spans="1:7" s="82" customFormat="1" ht="15" hidden="1" customHeight="1">
      <c r="A818" s="21"/>
      <c r="C818" s="22"/>
      <c r="D818" s="22"/>
      <c r="E818" s="22"/>
      <c r="F818" s="22"/>
      <c r="G818" s="22"/>
    </row>
    <row r="819" spans="1:7" s="82" customFormat="1" ht="15" hidden="1" customHeight="1">
      <c r="A819" s="21"/>
      <c r="C819" s="22"/>
      <c r="D819" s="22"/>
      <c r="E819" s="22"/>
      <c r="F819" s="22"/>
      <c r="G819" s="22"/>
    </row>
    <row r="820" spans="1:7" s="82" customFormat="1" ht="15" hidden="1" customHeight="1">
      <c r="A820" s="21"/>
      <c r="C820" s="22"/>
      <c r="D820" s="22"/>
      <c r="E820" s="22"/>
      <c r="F820" s="22"/>
      <c r="G820" s="22"/>
    </row>
    <row r="821" spans="1:7" s="82" customFormat="1" ht="15" hidden="1" customHeight="1">
      <c r="A821" s="21"/>
      <c r="C821" s="22"/>
      <c r="D821" s="22"/>
      <c r="E821" s="22"/>
      <c r="F821" s="22"/>
      <c r="G821" s="22"/>
    </row>
    <row r="822" spans="1:7" s="82" customFormat="1" ht="15" hidden="1" customHeight="1">
      <c r="A822" s="21"/>
      <c r="C822" s="22"/>
      <c r="D822" s="22"/>
      <c r="E822" s="22"/>
      <c r="F822" s="22"/>
      <c r="G822" s="22"/>
    </row>
    <row r="823" spans="1:7" s="82" customFormat="1" ht="15" hidden="1" customHeight="1">
      <c r="A823" s="21"/>
      <c r="C823" s="22"/>
      <c r="D823" s="22"/>
      <c r="E823" s="22"/>
      <c r="F823" s="22"/>
      <c r="G823" s="22"/>
    </row>
    <row r="824" spans="1:7" s="82" customFormat="1" ht="15" hidden="1" customHeight="1">
      <c r="A824" s="21"/>
      <c r="C824" s="22"/>
      <c r="D824" s="22"/>
      <c r="E824" s="22"/>
      <c r="F824" s="22"/>
      <c r="G824" s="22"/>
    </row>
    <row r="825" spans="1:7" s="82" customFormat="1" ht="15" hidden="1" customHeight="1">
      <c r="A825" s="21"/>
      <c r="C825" s="22"/>
      <c r="D825" s="22"/>
      <c r="E825" s="22"/>
      <c r="F825" s="22"/>
      <c r="G825" s="22"/>
    </row>
    <row r="826" spans="1:7" s="82" customFormat="1" ht="15" hidden="1" customHeight="1">
      <c r="A826" s="21"/>
      <c r="C826" s="22"/>
      <c r="D826" s="22"/>
      <c r="E826" s="22"/>
      <c r="F826" s="22"/>
      <c r="G826" s="22"/>
    </row>
    <row r="827" spans="1:7" s="82" customFormat="1" ht="15" hidden="1" customHeight="1">
      <c r="A827" s="21"/>
      <c r="C827" s="22"/>
      <c r="D827" s="22"/>
      <c r="E827" s="22"/>
      <c r="F827" s="22"/>
      <c r="G827" s="22"/>
    </row>
    <row r="828" spans="1:7" s="82" customFormat="1" ht="15" hidden="1" customHeight="1">
      <c r="A828" s="21"/>
      <c r="C828" s="22"/>
      <c r="D828" s="22"/>
      <c r="E828" s="22"/>
      <c r="F828" s="22"/>
      <c r="G828" s="22"/>
    </row>
    <row r="829" spans="1:7" s="82" customFormat="1" ht="15" hidden="1" customHeight="1">
      <c r="A829" s="21"/>
      <c r="C829" s="22"/>
      <c r="D829" s="22"/>
      <c r="E829" s="22"/>
      <c r="F829" s="22"/>
      <c r="G829" s="22"/>
    </row>
    <row r="830" spans="1:7" s="82" customFormat="1" ht="15" hidden="1" customHeight="1">
      <c r="A830" s="21"/>
      <c r="C830" s="22"/>
      <c r="D830" s="22"/>
      <c r="E830" s="22"/>
      <c r="F830" s="22"/>
      <c r="G830" s="22"/>
    </row>
    <row r="831" spans="1:7" s="82" customFormat="1" ht="15" hidden="1" customHeight="1">
      <c r="A831" s="21"/>
      <c r="C831" s="22"/>
      <c r="D831" s="22"/>
      <c r="E831" s="22"/>
      <c r="F831" s="22"/>
      <c r="G831" s="22"/>
    </row>
    <row r="832" spans="1:7" s="82" customFormat="1" ht="15" hidden="1" customHeight="1">
      <c r="A832" s="21"/>
      <c r="C832" s="22"/>
      <c r="D832" s="22"/>
      <c r="E832" s="22"/>
      <c r="F832" s="22"/>
      <c r="G832" s="22"/>
    </row>
    <row r="833" spans="1:7" s="82" customFormat="1" ht="15" hidden="1" customHeight="1">
      <c r="A833" s="21"/>
      <c r="C833" s="22"/>
      <c r="D833" s="22"/>
      <c r="E833" s="22"/>
      <c r="F833" s="22"/>
      <c r="G833" s="22"/>
    </row>
    <row r="834" spans="1:7" s="82" customFormat="1" ht="15" hidden="1" customHeight="1">
      <c r="A834" s="21"/>
      <c r="C834" s="22"/>
      <c r="D834" s="22"/>
      <c r="E834" s="22"/>
      <c r="F834" s="22"/>
      <c r="G834" s="22"/>
    </row>
    <row r="835" spans="1:7" s="82" customFormat="1" ht="15" hidden="1" customHeight="1">
      <c r="A835" s="21"/>
      <c r="C835" s="22"/>
      <c r="D835" s="22"/>
      <c r="E835" s="22"/>
      <c r="F835" s="22"/>
      <c r="G835" s="22"/>
    </row>
    <row r="836" spans="1:7" s="82" customFormat="1" ht="15" hidden="1" customHeight="1">
      <c r="A836" s="21"/>
      <c r="C836" s="22"/>
      <c r="D836" s="22"/>
      <c r="E836" s="22"/>
      <c r="F836" s="22"/>
      <c r="G836" s="22"/>
    </row>
    <row r="837" spans="1:7" s="82" customFormat="1" ht="15" hidden="1" customHeight="1">
      <c r="A837" s="21"/>
      <c r="C837" s="22"/>
      <c r="D837" s="22"/>
      <c r="E837" s="22"/>
      <c r="F837" s="22"/>
      <c r="G837" s="22"/>
    </row>
    <row r="838" spans="1:7" s="82" customFormat="1" ht="15" hidden="1" customHeight="1">
      <c r="A838" s="21"/>
      <c r="C838" s="22"/>
      <c r="D838" s="22"/>
      <c r="E838" s="22"/>
      <c r="F838" s="22"/>
      <c r="G838" s="22"/>
    </row>
    <row r="839" spans="1:7" s="82" customFormat="1" ht="15" hidden="1" customHeight="1">
      <c r="A839" s="21"/>
      <c r="C839" s="22"/>
      <c r="D839" s="22"/>
      <c r="E839" s="22"/>
      <c r="F839" s="22"/>
      <c r="G839" s="22"/>
    </row>
    <row r="840" spans="1:7" s="82" customFormat="1" ht="15" hidden="1" customHeight="1">
      <c r="A840" s="21"/>
      <c r="C840" s="22"/>
      <c r="D840" s="22"/>
      <c r="E840" s="22"/>
      <c r="F840" s="22"/>
      <c r="G840" s="22"/>
    </row>
    <row r="841" spans="1:7" s="82" customFormat="1" ht="15" hidden="1" customHeight="1">
      <c r="A841" s="21"/>
      <c r="C841" s="22"/>
      <c r="D841" s="22"/>
      <c r="E841" s="22"/>
      <c r="F841" s="22"/>
      <c r="G841" s="22"/>
    </row>
    <row r="842" spans="1:7" s="82" customFormat="1" ht="15" hidden="1" customHeight="1">
      <c r="A842" s="21"/>
      <c r="C842" s="22"/>
      <c r="D842" s="22"/>
      <c r="E842" s="22"/>
      <c r="F842" s="22"/>
      <c r="G842" s="22"/>
    </row>
    <row r="843" spans="1:7" s="82" customFormat="1" ht="15" hidden="1" customHeight="1">
      <c r="A843" s="21"/>
      <c r="C843" s="22"/>
      <c r="D843" s="22"/>
      <c r="E843" s="22"/>
      <c r="F843" s="22"/>
      <c r="G843" s="22"/>
    </row>
    <row r="844" spans="1:7" s="82" customFormat="1" ht="15" hidden="1" customHeight="1">
      <c r="A844" s="21"/>
      <c r="C844" s="22"/>
      <c r="D844" s="22"/>
      <c r="E844" s="22"/>
      <c r="F844" s="22"/>
      <c r="G844" s="22"/>
    </row>
    <row r="845" spans="1:7" s="82" customFormat="1" ht="15" hidden="1" customHeight="1">
      <c r="A845" s="21"/>
      <c r="C845" s="22"/>
      <c r="D845" s="22"/>
      <c r="E845" s="22"/>
      <c r="F845" s="22"/>
      <c r="G845" s="22"/>
    </row>
    <row r="846" spans="1:7" s="82" customFormat="1" ht="15" hidden="1" customHeight="1">
      <c r="A846" s="21"/>
      <c r="C846" s="22"/>
      <c r="D846" s="22"/>
      <c r="E846" s="22"/>
      <c r="F846" s="22"/>
      <c r="G846" s="22"/>
    </row>
    <row r="847" spans="1:7" s="82" customFormat="1" ht="15" hidden="1" customHeight="1">
      <c r="A847" s="21"/>
      <c r="C847" s="22"/>
      <c r="D847" s="22"/>
      <c r="E847" s="22"/>
      <c r="F847" s="22"/>
      <c r="G847" s="22"/>
    </row>
    <row r="848" spans="1:7" s="82" customFormat="1" ht="15" hidden="1" customHeight="1">
      <c r="A848" s="21"/>
      <c r="C848" s="22"/>
      <c r="D848" s="22"/>
      <c r="E848" s="22"/>
      <c r="F848" s="22"/>
      <c r="G848" s="22"/>
    </row>
    <row r="849" spans="1:7" s="82" customFormat="1" ht="15" hidden="1" customHeight="1">
      <c r="A849" s="21"/>
      <c r="C849" s="22"/>
      <c r="D849" s="22"/>
      <c r="E849" s="22"/>
      <c r="F849" s="22"/>
      <c r="G849" s="22"/>
    </row>
    <row r="850" spans="1:7" s="82" customFormat="1" ht="15" hidden="1" customHeight="1">
      <c r="A850" s="21"/>
      <c r="C850" s="22"/>
      <c r="D850" s="22"/>
      <c r="E850" s="22"/>
      <c r="F850" s="22"/>
      <c r="G850" s="22"/>
    </row>
    <row r="851" spans="1:7" s="82" customFormat="1" ht="15" hidden="1" customHeight="1">
      <c r="A851" s="21"/>
      <c r="C851" s="22"/>
      <c r="D851" s="22"/>
      <c r="E851" s="22"/>
      <c r="F851" s="22"/>
      <c r="G851" s="22"/>
    </row>
    <row r="852" spans="1:7" s="82" customFormat="1" ht="15" hidden="1" customHeight="1">
      <c r="A852" s="21"/>
      <c r="C852" s="22"/>
      <c r="D852" s="22"/>
      <c r="E852" s="22"/>
      <c r="F852" s="22"/>
      <c r="G852" s="22"/>
    </row>
    <row r="853" spans="1:7" s="82" customFormat="1" ht="15" hidden="1" customHeight="1">
      <c r="A853" s="21"/>
      <c r="C853" s="22"/>
      <c r="D853" s="22"/>
      <c r="E853" s="22"/>
      <c r="F853" s="22"/>
      <c r="G853" s="22"/>
    </row>
    <row r="854" spans="1:7" s="82" customFormat="1" ht="15" hidden="1" customHeight="1">
      <c r="A854" s="21"/>
      <c r="C854" s="22"/>
      <c r="D854" s="22"/>
      <c r="E854" s="22"/>
      <c r="F854" s="22"/>
      <c r="G854" s="22"/>
    </row>
    <row r="855" spans="1:7" s="82" customFormat="1" ht="15" hidden="1" customHeight="1">
      <c r="A855" s="21"/>
      <c r="C855" s="22"/>
      <c r="D855" s="22"/>
      <c r="E855" s="22"/>
      <c r="F855" s="22"/>
      <c r="G855" s="22"/>
    </row>
    <row r="856" spans="1:7" s="82" customFormat="1" ht="15" hidden="1" customHeight="1">
      <c r="A856" s="21"/>
      <c r="C856" s="22"/>
      <c r="D856" s="22"/>
      <c r="E856" s="22"/>
      <c r="F856" s="22"/>
      <c r="G856" s="22"/>
    </row>
    <row r="857" spans="1:7" s="82" customFormat="1" ht="15" hidden="1" customHeight="1">
      <c r="A857" s="21"/>
      <c r="C857" s="22"/>
      <c r="D857" s="22"/>
      <c r="E857" s="22"/>
      <c r="F857" s="22"/>
      <c r="G857" s="22"/>
    </row>
    <row r="858" spans="1:7" s="82" customFormat="1" ht="15" hidden="1" customHeight="1">
      <c r="A858" s="21"/>
      <c r="C858" s="22"/>
      <c r="D858" s="22"/>
      <c r="E858" s="22"/>
      <c r="F858" s="22"/>
      <c r="G858" s="22"/>
    </row>
    <row r="859" spans="1:7" s="82" customFormat="1" ht="15" hidden="1" customHeight="1">
      <c r="A859" s="21"/>
      <c r="C859" s="22"/>
      <c r="D859" s="22"/>
      <c r="E859" s="22"/>
      <c r="F859" s="22"/>
      <c r="G859" s="22"/>
    </row>
    <row r="860" spans="1:7" s="82" customFormat="1" ht="15" hidden="1" customHeight="1">
      <c r="A860" s="21"/>
      <c r="C860" s="22"/>
      <c r="D860" s="22"/>
      <c r="E860" s="22"/>
      <c r="F860" s="22"/>
      <c r="G860" s="22"/>
    </row>
    <row r="861" spans="1:7" s="82" customFormat="1" ht="15" hidden="1" customHeight="1">
      <c r="A861" s="21"/>
      <c r="C861" s="22"/>
      <c r="D861" s="22"/>
      <c r="E861" s="22"/>
      <c r="F861" s="22"/>
      <c r="G861" s="22"/>
    </row>
    <row r="862" spans="1:7" s="82" customFormat="1" ht="15" hidden="1" customHeight="1">
      <c r="A862" s="21"/>
      <c r="C862" s="22"/>
      <c r="D862" s="22"/>
      <c r="E862" s="22"/>
      <c r="F862" s="22"/>
      <c r="G862" s="22"/>
    </row>
    <row r="863" spans="1:7" s="82" customFormat="1" ht="15" hidden="1" customHeight="1">
      <c r="A863" s="21"/>
      <c r="C863" s="22"/>
      <c r="D863" s="22"/>
      <c r="E863" s="22"/>
      <c r="F863" s="22"/>
      <c r="G863" s="22"/>
    </row>
    <row r="864" spans="1:7" s="82" customFormat="1" ht="15" hidden="1" customHeight="1">
      <c r="A864" s="21"/>
      <c r="C864" s="22"/>
      <c r="D864" s="22"/>
      <c r="E864" s="22"/>
      <c r="F864" s="22"/>
      <c r="G864" s="22"/>
    </row>
    <row r="865" spans="1:7" s="82" customFormat="1" ht="15" hidden="1" customHeight="1">
      <c r="A865" s="21"/>
      <c r="C865" s="22"/>
      <c r="D865" s="22"/>
      <c r="E865" s="22"/>
      <c r="F865" s="22"/>
      <c r="G865" s="22"/>
    </row>
    <row r="866" spans="1:7" s="82" customFormat="1" ht="15" hidden="1" customHeight="1">
      <c r="A866" s="21"/>
      <c r="C866" s="22"/>
      <c r="D866" s="22"/>
      <c r="E866" s="22"/>
      <c r="F866" s="22"/>
      <c r="G866" s="22"/>
    </row>
    <row r="867" spans="1:7" s="82" customFormat="1" ht="15" hidden="1" customHeight="1">
      <c r="A867" s="21"/>
      <c r="C867" s="22"/>
      <c r="D867" s="22"/>
      <c r="E867" s="22"/>
      <c r="F867" s="22"/>
      <c r="G867" s="22"/>
    </row>
    <row r="868" spans="1:7" s="82" customFormat="1" ht="15" hidden="1" customHeight="1">
      <c r="A868" s="21"/>
      <c r="C868" s="22"/>
      <c r="D868" s="22"/>
      <c r="E868" s="22"/>
      <c r="F868" s="22"/>
      <c r="G868" s="22"/>
    </row>
    <row r="869" spans="1:7" s="82" customFormat="1" ht="15" hidden="1" customHeight="1">
      <c r="A869" s="21"/>
      <c r="C869" s="22"/>
      <c r="D869" s="22"/>
      <c r="E869" s="22"/>
      <c r="F869" s="22"/>
      <c r="G869" s="22"/>
    </row>
    <row r="870" spans="1:7" s="82" customFormat="1" ht="15" hidden="1" customHeight="1">
      <c r="A870" s="21"/>
      <c r="C870" s="22"/>
      <c r="D870" s="22"/>
      <c r="E870" s="22"/>
      <c r="F870" s="22"/>
      <c r="G870" s="22"/>
    </row>
    <row r="871" spans="1:7" s="82" customFormat="1" ht="15" hidden="1" customHeight="1">
      <c r="A871" s="21"/>
      <c r="C871" s="22"/>
      <c r="D871" s="22"/>
      <c r="E871" s="22"/>
      <c r="F871" s="22"/>
      <c r="G871" s="22"/>
    </row>
    <row r="872" spans="1:7" s="82" customFormat="1" ht="15" hidden="1" customHeight="1">
      <c r="A872" s="21"/>
      <c r="C872" s="22"/>
      <c r="D872" s="22"/>
      <c r="E872" s="22"/>
      <c r="F872" s="22"/>
      <c r="G872" s="22"/>
    </row>
    <row r="873" spans="1:7" s="82" customFormat="1" ht="15" hidden="1" customHeight="1">
      <c r="A873" s="21"/>
      <c r="C873" s="22"/>
      <c r="D873" s="22"/>
      <c r="E873" s="22"/>
      <c r="F873" s="22"/>
      <c r="G873" s="22"/>
    </row>
    <row r="874" spans="1:7" s="82" customFormat="1" ht="15" hidden="1" customHeight="1">
      <c r="A874" s="21"/>
      <c r="C874" s="22"/>
      <c r="D874" s="22"/>
      <c r="E874" s="22"/>
      <c r="F874" s="22"/>
      <c r="G874" s="22"/>
    </row>
    <row r="875" spans="1:7" s="82" customFormat="1" ht="15" hidden="1" customHeight="1">
      <c r="A875" s="21"/>
      <c r="C875" s="22"/>
      <c r="D875" s="22"/>
      <c r="E875" s="22"/>
      <c r="F875" s="22"/>
      <c r="G875" s="22"/>
    </row>
    <row r="876" spans="1:7" s="82" customFormat="1" ht="15" hidden="1" customHeight="1">
      <c r="A876" s="21"/>
      <c r="C876" s="22"/>
      <c r="D876" s="22"/>
      <c r="E876" s="22"/>
      <c r="F876" s="22"/>
      <c r="G876" s="22"/>
    </row>
    <row r="877" spans="1:7" s="82" customFormat="1" ht="15" hidden="1" customHeight="1">
      <c r="A877" s="21"/>
      <c r="C877" s="22"/>
      <c r="D877" s="22"/>
      <c r="E877" s="22"/>
      <c r="F877" s="22"/>
      <c r="G877" s="22"/>
    </row>
    <row r="878" spans="1:7" s="82" customFormat="1" ht="15" hidden="1" customHeight="1">
      <c r="A878" s="21"/>
      <c r="C878" s="22"/>
      <c r="D878" s="22"/>
      <c r="E878" s="22"/>
      <c r="F878" s="22"/>
      <c r="G878" s="22"/>
    </row>
    <row r="879" spans="1:7" s="82" customFormat="1" ht="15" hidden="1" customHeight="1">
      <c r="A879" s="21"/>
      <c r="C879" s="22"/>
      <c r="D879" s="22"/>
      <c r="E879" s="22"/>
      <c r="F879" s="22"/>
      <c r="G879" s="22"/>
    </row>
    <row r="880" spans="1:7" s="82" customFormat="1" ht="15" hidden="1" customHeight="1">
      <c r="A880" s="21"/>
      <c r="C880" s="22"/>
      <c r="D880" s="22"/>
      <c r="E880" s="22"/>
      <c r="F880" s="22"/>
      <c r="G880" s="22"/>
    </row>
    <row r="881" spans="1:7" s="82" customFormat="1" ht="15" hidden="1" customHeight="1">
      <c r="A881" s="21"/>
      <c r="C881" s="22"/>
      <c r="D881" s="22"/>
      <c r="E881" s="22"/>
      <c r="F881" s="22"/>
      <c r="G881" s="22"/>
    </row>
    <row r="882" spans="1:7" s="82" customFormat="1" ht="15" hidden="1" customHeight="1">
      <c r="A882" s="21"/>
      <c r="C882" s="22"/>
      <c r="D882" s="22"/>
      <c r="E882" s="22"/>
      <c r="F882" s="22"/>
      <c r="G882" s="22"/>
    </row>
    <row r="883" spans="1:7" s="82" customFormat="1" ht="15" hidden="1" customHeight="1">
      <c r="A883" s="21"/>
      <c r="C883" s="22"/>
      <c r="D883" s="22"/>
      <c r="E883" s="22"/>
      <c r="F883" s="22"/>
      <c r="G883" s="22"/>
    </row>
    <row r="884" spans="1:7" s="82" customFormat="1" ht="15" hidden="1" customHeight="1">
      <c r="A884" s="21"/>
      <c r="C884" s="22"/>
      <c r="D884" s="22"/>
      <c r="E884" s="22"/>
      <c r="F884" s="22"/>
      <c r="G884" s="22"/>
    </row>
    <row r="885" spans="1:7" s="82" customFormat="1" ht="15" hidden="1" customHeight="1">
      <c r="A885" s="21"/>
      <c r="C885" s="22"/>
      <c r="D885" s="22"/>
      <c r="E885" s="22"/>
      <c r="F885" s="22"/>
      <c r="G885" s="22"/>
    </row>
    <row r="886" spans="1:7" s="82" customFormat="1" ht="15" hidden="1" customHeight="1">
      <c r="A886" s="21"/>
      <c r="C886" s="22"/>
      <c r="D886" s="22"/>
      <c r="E886" s="22"/>
      <c r="F886" s="22"/>
      <c r="G886" s="22"/>
    </row>
    <row r="887" spans="1:7" s="82" customFormat="1" ht="15" hidden="1" customHeight="1">
      <c r="A887" s="21"/>
      <c r="C887" s="22"/>
      <c r="D887" s="22"/>
      <c r="E887" s="22"/>
      <c r="F887" s="22"/>
      <c r="G887" s="22"/>
    </row>
    <row r="888" spans="1:7" s="82" customFormat="1" ht="15" hidden="1" customHeight="1">
      <c r="A888" s="21"/>
      <c r="C888" s="22"/>
      <c r="D888" s="22"/>
      <c r="E888" s="22"/>
      <c r="F888" s="22"/>
      <c r="G888" s="22"/>
    </row>
    <row r="889" spans="1:7" s="82" customFormat="1" ht="15" hidden="1" customHeight="1">
      <c r="A889" s="21"/>
      <c r="C889" s="22"/>
      <c r="D889" s="22"/>
      <c r="E889" s="22"/>
      <c r="F889" s="22"/>
      <c r="G889" s="22"/>
    </row>
    <row r="890" spans="1:7" s="82" customFormat="1" ht="15" hidden="1" customHeight="1">
      <c r="A890" s="21"/>
      <c r="C890" s="22"/>
      <c r="D890" s="22"/>
      <c r="E890" s="22"/>
      <c r="F890" s="22"/>
      <c r="G890" s="22"/>
    </row>
    <row r="891" spans="1:7" s="82" customFormat="1" ht="15" hidden="1" customHeight="1">
      <c r="A891" s="21"/>
      <c r="C891" s="22"/>
      <c r="D891" s="22"/>
      <c r="E891" s="22"/>
      <c r="F891" s="22"/>
      <c r="G891" s="22"/>
    </row>
    <row r="892" spans="1:7" s="82" customFormat="1" ht="15" hidden="1" customHeight="1">
      <c r="A892" s="21"/>
      <c r="C892" s="22"/>
      <c r="D892" s="22"/>
      <c r="E892" s="22"/>
      <c r="F892" s="22"/>
      <c r="G892" s="22"/>
    </row>
    <row r="893" spans="1:7" s="82" customFormat="1" ht="15" hidden="1" customHeight="1">
      <c r="A893" s="21"/>
      <c r="C893" s="22"/>
      <c r="D893" s="22"/>
      <c r="E893" s="22"/>
      <c r="F893" s="22"/>
      <c r="G893" s="22"/>
    </row>
    <row r="894" spans="1:7" s="82" customFormat="1" ht="15" hidden="1" customHeight="1">
      <c r="A894" s="21"/>
      <c r="C894" s="22"/>
      <c r="D894" s="22"/>
      <c r="E894" s="22"/>
      <c r="F894" s="22"/>
      <c r="G894" s="22"/>
    </row>
    <row r="895" spans="1:7" s="82" customFormat="1" ht="15" hidden="1" customHeight="1">
      <c r="A895" s="21"/>
      <c r="C895" s="22"/>
      <c r="D895" s="22"/>
      <c r="E895" s="22"/>
      <c r="F895" s="22"/>
      <c r="G895" s="22"/>
    </row>
    <row r="896" spans="1:7" s="82" customFormat="1" ht="15" hidden="1" customHeight="1">
      <c r="A896" s="21"/>
      <c r="C896" s="22"/>
      <c r="D896" s="22"/>
      <c r="E896" s="22"/>
      <c r="F896" s="22"/>
      <c r="G896" s="22"/>
    </row>
    <row r="897" spans="1:7" s="82" customFormat="1" ht="15" hidden="1" customHeight="1">
      <c r="A897" s="21"/>
      <c r="C897" s="22"/>
      <c r="D897" s="22"/>
      <c r="E897" s="22"/>
      <c r="F897" s="22"/>
      <c r="G897" s="22"/>
    </row>
    <row r="898" spans="1:7" s="82" customFormat="1" ht="15" hidden="1" customHeight="1">
      <c r="A898" s="21"/>
      <c r="C898" s="22"/>
      <c r="D898" s="22"/>
      <c r="E898" s="22"/>
      <c r="F898" s="22"/>
      <c r="G898" s="22"/>
    </row>
    <row r="899" spans="1:7" s="82" customFormat="1" ht="15" hidden="1" customHeight="1">
      <c r="A899" s="21"/>
      <c r="C899" s="22"/>
      <c r="D899" s="22"/>
      <c r="E899" s="22"/>
      <c r="F899" s="22"/>
      <c r="G899" s="22"/>
    </row>
    <row r="900" spans="1:7" s="82" customFormat="1" ht="15" hidden="1" customHeight="1">
      <c r="A900" s="21"/>
      <c r="C900" s="22"/>
      <c r="D900" s="22"/>
      <c r="E900" s="22"/>
      <c r="F900" s="22"/>
      <c r="G900" s="22"/>
    </row>
    <row r="901" spans="1:7" s="82" customFormat="1" ht="15" hidden="1" customHeight="1">
      <c r="A901" s="21"/>
      <c r="C901" s="22"/>
      <c r="D901" s="22"/>
      <c r="E901" s="22"/>
      <c r="F901" s="22"/>
      <c r="G901" s="22"/>
    </row>
    <row r="902" spans="1:7" s="82" customFormat="1" ht="15" hidden="1" customHeight="1">
      <c r="A902" s="21"/>
      <c r="C902" s="22"/>
      <c r="D902" s="22"/>
      <c r="E902" s="22"/>
      <c r="F902" s="22"/>
      <c r="G902" s="22"/>
    </row>
    <row r="903" spans="1:7" s="82" customFormat="1" ht="15" hidden="1" customHeight="1">
      <c r="A903" s="21"/>
      <c r="C903" s="22"/>
      <c r="D903" s="22"/>
      <c r="E903" s="22"/>
      <c r="F903" s="22"/>
      <c r="G903" s="22"/>
    </row>
    <row r="904" spans="1:7" s="82" customFormat="1" ht="15" hidden="1" customHeight="1">
      <c r="A904" s="21"/>
      <c r="C904" s="22"/>
      <c r="D904" s="22"/>
      <c r="E904" s="22"/>
      <c r="F904" s="22"/>
      <c r="G904" s="22"/>
    </row>
    <row r="905" spans="1:7" s="82" customFormat="1" ht="15" hidden="1" customHeight="1">
      <c r="A905" s="21"/>
      <c r="C905" s="22"/>
      <c r="D905" s="22"/>
      <c r="E905" s="22"/>
      <c r="F905" s="22"/>
      <c r="G905" s="22"/>
    </row>
    <row r="906" spans="1:7" s="82" customFormat="1" ht="15" hidden="1" customHeight="1">
      <c r="A906" s="21"/>
      <c r="C906" s="22"/>
      <c r="D906" s="22"/>
      <c r="E906" s="22"/>
      <c r="F906" s="22"/>
      <c r="G906" s="22"/>
    </row>
    <row r="907" spans="1:7" s="82" customFormat="1" ht="15" hidden="1" customHeight="1">
      <c r="A907" s="21"/>
      <c r="C907" s="22"/>
      <c r="D907" s="22"/>
      <c r="E907" s="22"/>
      <c r="F907" s="22"/>
      <c r="G907" s="22"/>
    </row>
    <row r="908" spans="1:7" s="82" customFormat="1" ht="15" hidden="1" customHeight="1">
      <c r="A908" s="21"/>
      <c r="C908" s="22"/>
      <c r="D908" s="22"/>
      <c r="E908" s="22"/>
      <c r="F908" s="22"/>
      <c r="G908" s="22"/>
    </row>
    <row r="909" spans="1:7" s="82" customFormat="1" ht="15" hidden="1" customHeight="1">
      <c r="A909" s="21"/>
      <c r="C909" s="22"/>
      <c r="D909" s="22"/>
      <c r="E909" s="22"/>
      <c r="F909" s="22"/>
      <c r="G909" s="22"/>
    </row>
    <row r="910" spans="1:7" s="82" customFormat="1" ht="15" hidden="1" customHeight="1">
      <c r="A910" s="21"/>
      <c r="C910" s="22"/>
      <c r="D910" s="22"/>
      <c r="E910" s="22"/>
      <c r="F910" s="22"/>
      <c r="G910" s="22"/>
    </row>
    <row r="911" spans="1:7" s="82" customFormat="1" ht="15" hidden="1" customHeight="1">
      <c r="A911" s="21"/>
      <c r="C911" s="22"/>
      <c r="D911" s="22"/>
      <c r="E911" s="22"/>
      <c r="F911" s="22"/>
      <c r="G911" s="22"/>
    </row>
    <row r="912" spans="1:7" s="82" customFormat="1" ht="15" hidden="1" customHeight="1">
      <c r="A912" s="21"/>
      <c r="C912" s="22"/>
      <c r="D912" s="22"/>
      <c r="E912" s="22"/>
      <c r="F912" s="22"/>
      <c r="G912" s="22"/>
    </row>
    <row r="913" spans="1:7" s="82" customFormat="1" ht="15" hidden="1" customHeight="1">
      <c r="A913" s="21"/>
      <c r="C913" s="22"/>
      <c r="D913" s="22"/>
      <c r="E913" s="22"/>
      <c r="F913" s="22"/>
      <c r="G913" s="22"/>
    </row>
    <row r="914" spans="1:7" s="82" customFormat="1" ht="15" hidden="1" customHeight="1">
      <c r="A914" s="21"/>
      <c r="C914" s="22"/>
      <c r="D914" s="22"/>
      <c r="E914" s="22"/>
      <c r="F914" s="22"/>
      <c r="G914" s="22"/>
    </row>
    <row r="915" spans="1:7" s="82" customFormat="1" ht="15" hidden="1" customHeight="1">
      <c r="A915" s="21"/>
      <c r="C915" s="22"/>
      <c r="D915" s="22"/>
      <c r="E915" s="22"/>
      <c r="F915" s="22"/>
      <c r="G915" s="22"/>
    </row>
    <row r="916" spans="1:7" s="82" customFormat="1" ht="15" hidden="1" customHeight="1">
      <c r="A916" s="21"/>
      <c r="C916" s="22"/>
      <c r="D916" s="22"/>
      <c r="E916" s="22"/>
      <c r="F916" s="22"/>
      <c r="G916" s="22"/>
    </row>
    <row r="917" spans="1:7" s="82" customFormat="1" ht="15" hidden="1" customHeight="1">
      <c r="A917" s="21"/>
      <c r="C917" s="22"/>
      <c r="D917" s="22"/>
      <c r="E917" s="22"/>
      <c r="F917" s="22"/>
      <c r="G917" s="22"/>
    </row>
    <row r="918" spans="1:7" s="82" customFormat="1" ht="15" hidden="1" customHeight="1">
      <c r="A918" s="21"/>
      <c r="C918" s="22"/>
      <c r="D918" s="22"/>
      <c r="E918" s="22"/>
      <c r="F918" s="22"/>
      <c r="G918" s="22"/>
    </row>
    <row r="919" spans="1:7" s="82" customFormat="1" ht="15" hidden="1" customHeight="1">
      <c r="A919" s="21"/>
      <c r="C919" s="22"/>
      <c r="D919" s="22"/>
      <c r="E919" s="22"/>
      <c r="F919" s="22"/>
      <c r="G919" s="22"/>
    </row>
    <row r="920" spans="1:7" s="82" customFormat="1" ht="15" hidden="1" customHeight="1">
      <c r="A920" s="21"/>
      <c r="C920" s="22"/>
      <c r="D920" s="22"/>
      <c r="E920" s="22"/>
      <c r="F920" s="22"/>
      <c r="G920" s="22"/>
    </row>
    <row r="921" spans="1:7" s="82" customFormat="1" ht="15" hidden="1" customHeight="1">
      <c r="A921" s="21"/>
      <c r="C921" s="22"/>
      <c r="D921" s="22"/>
      <c r="E921" s="22"/>
      <c r="F921" s="22"/>
      <c r="G921" s="22"/>
    </row>
    <row r="922" spans="1:7" s="82" customFormat="1" ht="15" hidden="1" customHeight="1">
      <c r="A922" s="21"/>
      <c r="C922" s="22"/>
      <c r="D922" s="22"/>
      <c r="E922" s="22"/>
      <c r="F922" s="22"/>
      <c r="G922" s="22"/>
    </row>
    <row r="923" spans="1:7" s="82" customFormat="1" ht="15" hidden="1" customHeight="1">
      <c r="A923" s="21"/>
      <c r="C923" s="22"/>
      <c r="D923" s="22"/>
      <c r="E923" s="22"/>
      <c r="F923" s="22"/>
      <c r="G923" s="22"/>
    </row>
    <row r="924" spans="1:7" s="82" customFormat="1" ht="15" hidden="1" customHeight="1">
      <c r="A924" s="21"/>
      <c r="C924" s="22"/>
      <c r="D924" s="22"/>
      <c r="E924" s="22"/>
      <c r="F924" s="22"/>
      <c r="G924" s="22"/>
    </row>
    <row r="925" spans="1:7" s="82" customFormat="1" ht="15" hidden="1" customHeight="1">
      <c r="A925" s="21"/>
      <c r="C925" s="22"/>
      <c r="D925" s="22"/>
      <c r="E925" s="22"/>
      <c r="F925" s="22"/>
      <c r="G925" s="22"/>
    </row>
    <row r="926" spans="1:7" s="82" customFormat="1" ht="15" hidden="1" customHeight="1">
      <c r="A926" s="21"/>
      <c r="C926" s="22"/>
      <c r="D926" s="22"/>
      <c r="E926" s="22"/>
      <c r="F926" s="22"/>
      <c r="G926" s="22"/>
    </row>
    <row r="927" spans="1:7" s="82" customFormat="1" ht="15" hidden="1" customHeight="1">
      <c r="A927" s="21"/>
      <c r="C927" s="22"/>
      <c r="D927" s="22"/>
      <c r="E927" s="22"/>
      <c r="F927" s="22"/>
      <c r="G927" s="22"/>
    </row>
    <row r="928" spans="1:7" s="82" customFormat="1" ht="15" hidden="1" customHeight="1">
      <c r="A928" s="21"/>
      <c r="C928" s="22"/>
      <c r="D928" s="22"/>
      <c r="E928" s="22"/>
      <c r="F928" s="22"/>
      <c r="G928" s="22"/>
    </row>
    <row r="929" spans="1:7" s="82" customFormat="1" ht="15" hidden="1" customHeight="1">
      <c r="A929" s="21"/>
      <c r="C929" s="22"/>
      <c r="D929" s="22"/>
      <c r="E929" s="22"/>
      <c r="F929" s="22"/>
      <c r="G929" s="22"/>
    </row>
    <row r="930" spans="1:7" s="82" customFormat="1" ht="15" hidden="1" customHeight="1">
      <c r="A930" s="21"/>
      <c r="C930" s="22"/>
      <c r="D930" s="22"/>
      <c r="E930" s="22"/>
      <c r="F930" s="22"/>
      <c r="G930" s="22"/>
    </row>
    <row r="931" spans="1:7" s="82" customFormat="1" ht="15" hidden="1" customHeight="1">
      <c r="A931" s="21"/>
      <c r="C931" s="22"/>
      <c r="D931" s="22"/>
      <c r="E931" s="22"/>
      <c r="F931" s="22"/>
      <c r="G931" s="22"/>
    </row>
    <row r="932" spans="1:7" s="82" customFormat="1" ht="15" hidden="1" customHeight="1">
      <c r="A932" s="21"/>
      <c r="C932" s="22"/>
      <c r="D932" s="22"/>
      <c r="E932" s="22"/>
      <c r="F932" s="22"/>
      <c r="G932" s="22"/>
    </row>
    <row r="933" spans="1:7" s="82" customFormat="1" ht="15" hidden="1" customHeight="1">
      <c r="A933" s="21"/>
      <c r="C933" s="22"/>
      <c r="D933" s="22"/>
      <c r="E933" s="22"/>
      <c r="F933" s="22"/>
      <c r="G933" s="22"/>
    </row>
    <row r="934" spans="1:7" s="82" customFormat="1" ht="15" hidden="1" customHeight="1">
      <c r="A934" s="21"/>
      <c r="C934" s="22"/>
      <c r="D934" s="22"/>
      <c r="E934" s="22"/>
      <c r="F934" s="22"/>
      <c r="G934" s="22"/>
    </row>
    <row r="935" spans="1:7" s="82" customFormat="1" ht="15" hidden="1" customHeight="1">
      <c r="A935" s="21"/>
      <c r="C935" s="22"/>
      <c r="D935" s="22"/>
      <c r="E935" s="22"/>
      <c r="F935" s="22"/>
      <c r="G935" s="22"/>
    </row>
    <row r="936" spans="1:7" s="82" customFormat="1" ht="15" hidden="1" customHeight="1">
      <c r="A936" s="21"/>
      <c r="C936" s="22"/>
      <c r="D936" s="22"/>
      <c r="E936" s="22"/>
      <c r="F936" s="22"/>
      <c r="G936" s="22"/>
    </row>
    <row r="937" spans="1:7" s="82" customFormat="1" ht="15" hidden="1" customHeight="1">
      <c r="A937" s="21"/>
      <c r="C937" s="22"/>
      <c r="D937" s="22"/>
      <c r="E937" s="22"/>
      <c r="F937" s="22"/>
      <c r="G937" s="22"/>
    </row>
    <row r="938" spans="1:7" s="82" customFormat="1" ht="15" hidden="1" customHeight="1">
      <c r="A938" s="21"/>
      <c r="C938" s="22"/>
      <c r="D938" s="22"/>
      <c r="E938" s="22"/>
      <c r="F938" s="22"/>
      <c r="G938" s="22"/>
    </row>
    <row r="939" spans="1:7" s="82" customFormat="1" ht="15" hidden="1" customHeight="1">
      <c r="A939" s="21"/>
      <c r="C939" s="22"/>
      <c r="D939" s="22"/>
      <c r="E939" s="22"/>
      <c r="F939" s="22"/>
      <c r="G939" s="22"/>
    </row>
    <row r="940" spans="1:7" s="82" customFormat="1" ht="15" hidden="1" customHeight="1">
      <c r="A940" s="21"/>
      <c r="C940" s="22"/>
      <c r="D940" s="22"/>
      <c r="E940" s="22"/>
      <c r="F940" s="22"/>
      <c r="G940" s="22"/>
    </row>
    <row r="941" spans="1:7" s="82" customFormat="1" ht="15" hidden="1" customHeight="1">
      <c r="A941" s="21"/>
      <c r="C941" s="22"/>
      <c r="D941" s="22"/>
      <c r="E941" s="22"/>
      <c r="F941" s="22"/>
      <c r="G941" s="22"/>
    </row>
    <row r="942" spans="1:7" s="82" customFormat="1" hidden="1">
      <c r="A942" s="21"/>
      <c r="C942" s="22"/>
      <c r="D942" s="22"/>
      <c r="E942" s="22"/>
      <c r="F942" s="22"/>
      <c r="G942" s="22"/>
    </row>
    <row r="943" spans="1:7" s="82" customFormat="1" ht="15" hidden="1" customHeight="1">
      <c r="A943" s="21"/>
      <c r="C943" s="22"/>
      <c r="D943" s="22"/>
      <c r="E943" s="22"/>
      <c r="F943" s="22"/>
      <c r="G943" s="22"/>
    </row>
    <row r="944" spans="1:7" s="82" customFormat="1" ht="15" hidden="1" customHeight="1">
      <c r="A944" s="21"/>
      <c r="C944" s="22"/>
      <c r="D944" s="22"/>
      <c r="E944" s="22"/>
      <c r="F944" s="22"/>
      <c r="G944" s="22"/>
    </row>
    <row r="945" spans="1:7" s="82" customFormat="1" ht="15" hidden="1" customHeight="1">
      <c r="A945" s="21"/>
      <c r="C945" s="22"/>
      <c r="D945" s="22"/>
      <c r="E945" s="22"/>
      <c r="F945" s="22"/>
      <c r="G945" s="22"/>
    </row>
    <row r="946" spans="1:7" s="82" customFormat="1" ht="15" hidden="1" customHeight="1">
      <c r="A946" s="21"/>
      <c r="C946" s="22"/>
      <c r="D946" s="22"/>
      <c r="E946" s="22"/>
      <c r="F946" s="22"/>
      <c r="G946" s="22"/>
    </row>
    <row r="947" spans="1:7" s="82" customFormat="1" ht="15" hidden="1" customHeight="1">
      <c r="A947" s="21"/>
      <c r="C947" s="22"/>
      <c r="D947" s="22"/>
      <c r="E947" s="22"/>
      <c r="F947" s="22"/>
      <c r="G947" s="22"/>
    </row>
    <row r="948" spans="1:7" s="82" customFormat="1" ht="15" hidden="1" customHeight="1">
      <c r="A948" s="21"/>
      <c r="C948" s="22"/>
      <c r="D948" s="22"/>
      <c r="E948" s="22"/>
      <c r="F948" s="22"/>
      <c r="G948" s="22"/>
    </row>
    <row r="949" spans="1:7" s="82" customFormat="1" ht="15" hidden="1" customHeight="1">
      <c r="A949" s="21"/>
      <c r="C949" s="22"/>
      <c r="D949" s="22"/>
      <c r="E949" s="22"/>
      <c r="F949" s="22"/>
      <c r="G949" s="22"/>
    </row>
    <row r="950" spans="1:7" s="82" customFormat="1" ht="15" hidden="1" customHeight="1">
      <c r="A950" s="21"/>
      <c r="C950" s="22"/>
      <c r="D950" s="22"/>
      <c r="E950" s="22"/>
      <c r="F950" s="22"/>
      <c r="G950" s="22"/>
    </row>
    <row r="951" spans="1:7" s="82" customFormat="1" ht="15" hidden="1" customHeight="1">
      <c r="A951" s="21"/>
      <c r="C951" s="22"/>
      <c r="D951" s="22"/>
      <c r="E951" s="22"/>
      <c r="F951" s="22"/>
      <c r="G951" s="22"/>
    </row>
    <row r="952" spans="1:7" s="82" customFormat="1" ht="15" hidden="1" customHeight="1">
      <c r="A952" s="21"/>
      <c r="C952" s="22"/>
      <c r="D952" s="22"/>
      <c r="E952" s="22"/>
      <c r="F952" s="22"/>
      <c r="G952" s="22"/>
    </row>
    <row r="953" spans="1:7" s="82" customFormat="1" ht="15" hidden="1" customHeight="1">
      <c r="A953" s="21"/>
      <c r="C953" s="22"/>
      <c r="D953" s="22"/>
      <c r="E953" s="22"/>
      <c r="F953" s="22"/>
      <c r="G953" s="22"/>
    </row>
    <row r="954" spans="1:7" s="82" customFormat="1" ht="15" hidden="1" customHeight="1">
      <c r="A954" s="21"/>
      <c r="C954" s="22"/>
      <c r="D954" s="22"/>
      <c r="E954" s="22"/>
      <c r="F954" s="22"/>
      <c r="G954" s="22"/>
    </row>
    <row r="955" spans="1:7" s="82" customFormat="1" ht="15" hidden="1" customHeight="1">
      <c r="A955" s="21"/>
      <c r="C955" s="22"/>
      <c r="D955" s="22"/>
      <c r="E955" s="22"/>
      <c r="F955" s="22"/>
      <c r="G955" s="22"/>
    </row>
    <row r="956" spans="1:7" s="82" customFormat="1" ht="15" hidden="1" customHeight="1">
      <c r="A956" s="21"/>
      <c r="C956" s="22"/>
      <c r="D956" s="22"/>
      <c r="E956" s="22"/>
      <c r="F956" s="22"/>
      <c r="G956" s="22"/>
    </row>
    <row r="957" spans="1:7" s="82" customFormat="1" ht="15" hidden="1" customHeight="1">
      <c r="A957" s="21"/>
      <c r="C957" s="22"/>
      <c r="D957" s="22"/>
      <c r="E957" s="22"/>
      <c r="F957" s="22"/>
      <c r="G957" s="22"/>
    </row>
    <row r="958" spans="1:7" s="82" customFormat="1" ht="15" hidden="1" customHeight="1">
      <c r="A958" s="21"/>
      <c r="C958" s="22"/>
      <c r="D958" s="22"/>
      <c r="E958" s="22"/>
      <c r="F958" s="22"/>
      <c r="G958" s="22"/>
    </row>
    <row r="959" spans="1:7" s="82" customFormat="1" ht="15" hidden="1" customHeight="1">
      <c r="A959" s="21"/>
      <c r="C959" s="22"/>
      <c r="D959" s="22"/>
      <c r="E959" s="22"/>
      <c r="F959" s="22"/>
      <c r="G959" s="22"/>
    </row>
    <row r="960" spans="1:7" s="82" customFormat="1" ht="15" hidden="1" customHeight="1">
      <c r="A960" s="21"/>
      <c r="C960" s="22"/>
      <c r="D960" s="22"/>
      <c r="E960" s="22"/>
      <c r="F960" s="22"/>
      <c r="G960" s="22"/>
    </row>
    <row r="961" spans="1:7" s="82" customFormat="1" ht="15" hidden="1" customHeight="1">
      <c r="A961" s="21"/>
      <c r="C961" s="22"/>
      <c r="D961" s="22"/>
      <c r="E961" s="22"/>
      <c r="F961" s="22"/>
      <c r="G961" s="22"/>
    </row>
    <row r="962" spans="1:7" s="82" customFormat="1" ht="15" hidden="1" customHeight="1">
      <c r="A962" s="21"/>
      <c r="C962" s="22"/>
      <c r="D962" s="22"/>
      <c r="E962" s="22"/>
      <c r="F962" s="22"/>
      <c r="G962" s="22"/>
    </row>
    <row r="963" spans="1:7" s="82" customFormat="1" ht="15" hidden="1" customHeight="1">
      <c r="A963" s="21"/>
      <c r="C963" s="22"/>
      <c r="D963" s="22"/>
      <c r="E963" s="22"/>
      <c r="F963" s="22"/>
      <c r="G963" s="22"/>
    </row>
    <row r="964" spans="1:7" s="82" customFormat="1" ht="15" hidden="1" customHeight="1">
      <c r="A964" s="21"/>
      <c r="C964" s="22"/>
      <c r="D964" s="22"/>
      <c r="E964" s="22"/>
      <c r="F964" s="22"/>
      <c r="G964" s="22"/>
    </row>
    <row r="965" spans="1:7" s="82" customFormat="1" ht="15" hidden="1" customHeight="1">
      <c r="A965" s="21"/>
      <c r="C965" s="22"/>
      <c r="D965" s="22"/>
      <c r="E965" s="22"/>
      <c r="F965" s="22"/>
      <c r="G965" s="22"/>
    </row>
    <row r="966" spans="1:7" s="82" customFormat="1" ht="15" hidden="1" customHeight="1">
      <c r="A966" s="21"/>
      <c r="C966" s="22"/>
      <c r="D966" s="22"/>
      <c r="E966" s="22"/>
      <c r="F966" s="22"/>
      <c r="G966" s="22"/>
    </row>
    <row r="967" spans="1:7" s="82" customFormat="1" ht="15" hidden="1" customHeight="1">
      <c r="A967" s="21"/>
      <c r="C967" s="22"/>
      <c r="D967" s="22"/>
      <c r="E967" s="22"/>
      <c r="F967" s="22"/>
      <c r="G967" s="22"/>
    </row>
    <row r="968" spans="1:7" s="82" customFormat="1" ht="15" hidden="1" customHeight="1">
      <c r="A968" s="21"/>
      <c r="C968" s="22"/>
      <c r="D968" s="22"/>
      <c r="E968" s="22"/>
      <c r="F968" s="22"/>
      <c r="G968" s="22"/>
    </row>
    <row r="969" spans="1:7" s="82" customFormat="1" ht="15" hidden="1" customHeight="1">
      <c r="A969" s="21"/>
      <c r="C969" s="22"/>
      <c r="D969" s="22"/>
      <c r="E969" s="22"/>
      <c r="F969" s="22"/>
      <c r="G969" s="22"/>
    </row>
    <row r="970" spans="1:7" s="82" customFormat="1" ht="15" hidden="1" customHeight="1">
      <c r="A970" s="21"/>
      <c r="C970" s="22"/>
      <c r="D970" s="22"/>
      <c r="E970" s="22"/>
      <c r="F970" s="22"/>
      <c r="G970" s="22"/>
    </row>
    <row r="971" spans="1:7" s="82" customFormat="1" ht="15" hidden="1" customHeight="1">
      <c r="A971" s="21"/>
      <c r="C971" s="22"/>
      <c r="D971" s="22"/>
      <c r="E971" s="22"/>
      <c r="F971" s="22"/>
      <c r="G971" s="22"/>
    </row>
    <row r="972" spans="1:7" s="82" customFormat="1" ht="15" hidden="1" customHeight="1">
      <c r="A972" s="21"/>
      <c r="C972" s="22"/>
      <c r="D972" s="22"/>
      <c r="E972" s="22"/>
      <c r="F972" s="22"/>
      <c r="G972" s="22"/>
    </row>
    <row r="973" spans="1:7" s="82" customFormat="1" ht="15" hidden="1" customHeight="1">
      <c r="A973" s="21"/>
      <c r="C973" s="22"/>
      <c r="D973" s="22"/>
      <c r="E973" s="22"/>
      <c r="F973" s="22"/>
      <c r="G973" s="22"/>
    </row>
    <row r="974" spans="1:7" s="82" customFormat="1" ht="15" hidden="1" customHeight="1">
      <c r="A974" s="21"/>
      <c r="C974" s="22"/>
      <c r="D974" s="22"/>
      <c r="E974" s="22"/>
      <c r="F974" s="22"/>
      <c r="G974" s="22"/>
    </row>
    <row r="975" spans="1:7" s="82" customFormat="1" ht="15" hidden="1" customHeight="1">
      <c r="A975" s="21"/>
      <c r="C975" s="22"/>
      <c r="D975" s="22"/>
      <c r="E975" s="22"/>
      <c r="F975" s="22"/>
      <c r="G975" s="22"/>
    </row>
    <row r="976" spans="1:7" s="82" customFormat="1" ht="15" hidden="1" customHeight="1">
      <c r="A976" s="21"/>
      <c r="C976" s="22"/>
      <c r="D976" s="22"/>
      <c r="E976" s="22"/>
      <c r="F976" s="22"/>
      <c r="G976" s="22"/>
    </row>
    <row r="977" spans="1:7" s="82" customFormat="1" ht="15" hidden="1" customHeight="1">
      <c r="A977" s="21"/>
      <c r="C977" s="22"/>
      <c r="D977" s="22"/>
      <c r="E977" s="22"/>
      <c r="F977" s="22"/>
      <c r="G977" s="22"/>
    </row>
    <row r="978" spans="1:7" s="82" customFormat="1" ht="15" hidden="1" customHeight="1">
      <c r="A978" s="21"/>
      <c r="C978" s="22"/>
      <c r="D978" s="22"/>
      <c r="E978" s="22"/>
      <c r="F978" s="22"/>
      <c r="G978" s="22"/>
    </row>
    <row r="979" spans="1:7" s="82" customFormat="1" ht="15" hidden="1" customHeight="1">
      <c r="A979" s="21"/>
      <c r="C979" s="22"/>
      <c r="D979" s="22"/>
      <c r="E979" s="22"/>
      <c r="F979" s="22"/>
      <c r="G979" s="22"/>
    </row>
    <row r="980" spans="1:7" s="82" customFormat="1" ht="15" hidden="1" customHeight="1">
      <c r="A980" s="21"/>
      <c r="C980" s="22"/>
      <c r="D980" s="22"/>
      <c r="E980" s="22"/>
      <c r="F980" s="22"/>
      <c r="G980" s="22"/>
    </row>
    <row r="981" spans="1:7" s="82" customFormat="1" ht="15" hidden="1" customHeight="1">
      <c r="A981" s="21"/>
      <c r="C981" s="22"/>
      <c r="D981" s="22"/>
      <c r="E981" s="22"/>
      <c r="F981" s="22"/>
      <c r="G981" s="22"/>
    </row>
    <row r="982" spans="1:7" s="82" customFormat="1" ht="15" hidden="1" customHeight="1">
      <c r="A982" s="21"/>
      <c r="C982" s="22"/>
      <c r="D982" s="22"/>
      <c r="E982" s="22"/>
      <c r="F982" s="22"/>
      <c r="G982" s="22"/>
    </row>
    <row r="983" spans="1:7" s="82" customFormat="1" ht="15" hidden="1" customHeight="1">
      <c r="A983" s="21"/>
      <c r="C983" s="22"/>
      <c r="D983" s="22"/>
      <c r="E983" s="22"/>
      <c r="F983" s="22"/>
      <c r="G983" s="22"/>
    </row>
    <row r="984" spans="1:7" s="82" customFormat="1" ht="15" hidden="1" customHeight="1">
      <c r="A984" s="21"/>
      <c r="C984" s="22"/>
      <c r="D984" s="22"/>
      <c r="E984" s="22"/>
      <c r="F984" s="22"/>
      <c r="G984" s="22"/>
    </row>
    <row r="985" spans="1:7" s="82" customFormat="1" ht="15" hidden="1" customHeight="1">
      <c r="A985" s="21"/>
      <c r="C985" s="22"/>
      <c r="D985" s="22"/>
      <c r="E985" s="22"/>
      <c r="F985" s="22"/>
      <c r="G985" s="22"/>
    </row>
    <row r="986" spans="1:7" s="82" customFormat="1" ht="15" hidden="1" customHeight="1">
      <c r="A986" s="21"/>
      <c r="C986" s="22"/>
      <c r="D986" s="22"/>
      <c r="E986" s="22"/>
      <c r="F986" s="22"/>
      <c r="G986" s="22"/>
    </row>
    <row r="987" spans="1:7" s="82" customFormat="1" ht="15" hidden="1" customHeight="1">
      <c r="A987" s="21"/>
      <c r="C987" s="22"/>
      <c r="D987" s="22"/>
      <c r="E987" s="22"/>
      <c r="F987" s="22"/>
      <c r="G987" s="22"/>
    </row>
    <row r="988" spans="1:7" s="82" customFormat="1" ht="15" hidden="1" customHeight="1">
      <c r="A988" s="21"/>
      <c r="C988" s="22"/>
      <c r="D988" s="22"/>
      <c r="E988" s="22"/>
      <c r="F988" s="22"/>
      <c r="G988" s="22"/>
    </row>
    <row r="989" spans="1:7" s="82" customFormat="1" ht="15" hidden="1" customHeight="1">
      <c r="A989" s="21"/>
      <c r="C989" s="22"/>
      <c r="D989" s="22"/>
      <c r="E989" s="22"/>
      <c r="F989" s="22"/>
      <c r="G989" s="22"/>
    </row>
    <row r="990" spans="1:7" s="82" customFormat="1" ht="15" hidden="1" customHeight="1">
      <c r="A990" s="21"/>
      <c r="C990" s="22"/>
      <c r="D990" s="22"/>
      <c r="E990" s="22"/>
      <c r="F990" s="22"/>
      <c r="G990" s="22"/>
    </row>
    <row r="991" spans="1:7" s="82" customFormat="1" ht="15" hidden="1" customHeight="1">
      <c r="A991" s="21"/>
      <c r="C991" s="22"/>
      <c r="D991" s="22"/>
      <c r="E991" s="22"/>
      <c r="F991" s="22"/>
      <c r="G991" s="22"/>
    </row>
    <row r="992" spans="1:7" s="82" customFormat="1" ht="15" hidden="1" customHeight="1">
      <c r="A992" s="21"/>
      <c r="C992" s="22"/>
      <c r="D992" s="22"/>
      <c r="E992" s="22"/>
      <c r="F992" s="22"/>
      <c r="G992" s="22"/>
    </row>
    <row r="993" spans="1:7" s="82" customFormat="1" ht="15" hidden="1" customHeight="1">
      <c r="A993" s="21"/>
      <c r="C993" s="22"/>
      <c r="D993" s="22"/>
      <c r="E993" s="22"/>
      <c r="F993" s="22"/>
      <c r="G993" s="22"/>
    </row>
    <row r="994" spans="1:7" s="82" customFormat="1" ht="15" hidden="1" customHeight="1">
      <c r="A994" s="21"/>
      <c r="C994" s="22"/>
      <c r="D994" s="22"/>
      <c r="E994" s="22"/>
      <c r="F994" s="22"/>
      <c r="G994" s="22"/>
    </row>
    <row r="995" spans="1:7" s="82" customFormat="1" ht="15" hidden="1" customHeight="1">
      <c r="A995" s="21"/>
      <c r="C995" s="22"/>
      <c r="D995" s="22"/>
      <c r="E995" s="22"/>
      <c r="F995" s="22"/>
      <c r="G995" s="22"/>
    </row>
    <row r="996" spans="1:7" s="82" customFormat="1" ht="15" hidden="1" customHeight="1">
      <c r="A996" s="21"/>
      <c r="C996" s="22"/>
      <c r="D996" s="22"/>
      <c r="E996" s="22"/>
      <c r="F996" s="22"/>
      <c r="G996" s="22"/>
    </row>
    <row r="997" spans="1:7" s="82" customFormat="1" ht="15" hidden="1" customHeight="1">
      <c r="A997" s="21"/>
      <c r="C997" s="22"/>
      <c r="D997" s="22"/>
      <c r="E997" s="22"/>
      <c r="F997" s="22"/>
      <c r="G997" s="22"/>
    </row>
    <row r="998" spans="1:7" s="82" customFormat="1" ht="15" hidden="1" customHeight="1">
      <c r="A998" s="21"/>
      <c r="C998" s="22"/>
      <c r="D998" s="22"/>
      <c r="E998" s="22"/>
      <c r="F998" s="22"/>
      <c r="G998" s="22"/>
    </row>
    <row r="999" spans="1:7" s="82" customFormat="1" ht="15" hidden="1" customHeight="1">
      <c r="A999" s="21"/>
      <c r="C999" s="22"/>
      <c r="D999" s="22"/>
      <c r="E999" s="22"/>
      <c r="F999" s="22"/>
      <c r="G999" s="22"/>
    </row>
    <row r="1000" spans="1:7" s="82" customFormat="1" ht="15" hidden="1" customHeight="1">
      <c r="A1000" s="21"/>
      <c r="C1000" s="22"/>
      <c r="D1000" s="22"/>
      <c r="E1000" s="22"/>
      <c r="F1000" s="22"/>
      <c r="G1000" s="22"/>
    </row>
    <row r="1001" spans="1:7" s="82" customFormat="1" ht="15" hidden="1" customHeight="1">
      <c r="A1001" s="21"/>
      <c r="C1001" s="22"/>
      <c r="D1001" s="22"/>
      <c r="E1001" s="22"/>
      <c r="F1001" s="22"/>
      <c r="G1001" s="22"/>
    </row>
    <row r="1002" spans="1:7" s="82" customFormat="1" ht="15" hidden="1" customHeight="1">
      <c r="A1002" s="21"/>
      <c r="C1002" s="22"/>
      <c r="D1002" s="22"/>
      <c r="E1002" s="22"/>
      <c r="F1002" s="22"/>
      <c r="G1002" s="22"/>
    </row>
    <row r="1003" spans="1:7" s="82" customFormat="1" ht="15" hidden="1" customHeight="1">
      <c r="A1003" s="21"/>
      <c r="C1003" s="22"/>
      <c r="D1003" s="22"/>
      <c r="E1003" s="22"/>
      <c r="F1003" s="22"/>
      <c r="G1003" s="22"/>
    </row>
    <row r="1004" spans="1:7" s="82" customFormat="1" ht="15" hidden="1" customHeight="1">
      <c r="A1004" s="21"/>
      <c r="C1004" s="22"/>
      <c r="D1004" s="22"/>
      <c r="E1004" s="22"/>
      <c r="F1004" s="22"/>
      <c r="G1004" s="22"/>
    </row>
    <row r="1005" spans="1:7" s="82" customFormat="1" ht="15" hidden="1" customHeight="1">
      <c r="A1005" s="21"/>
      <c r="C1005" s="22"/>
      <c r="D1005" s="22"/>
      <c r="E1005" s="22"/>
      <c r="F1005" s="22"/>
      <c r="G1005" s="22"/>
    </row>
    <row r="1006" spans="1:7" s="82" customFormat="1" ht="15" hidden="1" customHeight="1">
      <c r="A1006" s="21"/>
      <c r="C1006" s="22"/>
      <c r="D1006" s="22"/>
      <c r="E1006" s="22"/>
      <c r="F1006" s="22"/>
      <c r="G1006" s="22"/>
    </row>
    <row r="1007" spans="1:7" s="82" customFormat="1" ht="15" hidden="1" customHeight="1">
      <c r="A1007" s="21"/>
      <c r="C1007" s="22"/>
      <c r="D1007" s="22"/>
      <c r="E1007" s="22"/>
      <c r="F1007" s="22"/>
      <c r="G1007" s="22"/>
    </row>
    <row r="1008" spans="1:7" s="82" customFormat="1" ht="15" hidden="1" customHeight="1">
      <c r="A1008" s="21"/>
      <c r="C1008" s="22"/>
      <c r="D1008" s="22"/>
      <c r="E1008" s="22"/>
      <c r="F1008" s="22"/>
      <c r="G1008" s="22"/>
    </row>
    <row r="1009" spans="1:7" s="82" customFormat="1" ht="15" hidden="1" customHeight="1">
      <c r="A1009" s="21"/>
      <c r="C1009" s="22"/>
      <c r="D1009" s="22"/>
      <c r="E1009" s="22"/>
      <c r="F1009" s="22"/>
      <c r="G1009" s="22"/>
    </row>
    <row r="1010" spans="1:7" s="82" customFormat="1" ht="15" hidden="1" customHeight="1">
      <c r="A1010" s="21"/>
      <c r="C1010" s="22"/>
      <c r="D1010" s="22"/>
      <c r="E1010" s="22"/>
      <c r="F1010" s="22"/>
      <c r="G1010" s="22"/>
    </row>
    <row r="1011" spans="1:7" s="82" customFormat="1" ht="15" hidden="1" customHeight="1">
      <c r="A1011" s="21"/>
      <c r="C1011" s="22"/>
      <c r="D1011" s="22"/>
      <c r="E1011" s="22"/>
      <c r="F1011" s="22"/>
      <c r="G1011" s="22"/>
    </row>
    <row r="1012" spans="1:7" s="82" customFormat="1" ht="15" hidden="1" customHeight="1">
      <c r="A1012" s="21"/>
      <c r="C1012" s="22"/>
      <c r="D1012" s="22"/>
      <c r="E1012" s="22"/>
      <c r="F1012" s="22"/>
      <c r="G1012" s="22"/>
    </row>
    <row r="1013" spans="1:7" s="82" customFormat="1" ht="15" hidden="1" customHeight="1">
      <c r="A1013" s="21"/>
      <c r="C1013" s="22"/>
      <c r="D1013" s="22"/>
      <c r="E1013" s="22"/>
      <c r="F1013" s="22"/>
      <c r="G1013" s="22"/>
    </row>
    <row r="1014" spans="1:7" s="82" customFormat="1" ht="15" hidden="1" customHeight="1">
      <c r="A1014" s="21"/>
      <c r="C1014" s="22"/>
      <c r="D1014" s="22"/>
      <c r="E1014" s="22"/>
      <c r="F1014" s="22"/>
      <c r="G1014" s="22"/>
    </row>
    <row r="1015" spans="1:7" s="82" customFormat="1" ht="15" hidden="1" customHeight="1">
      <c r="A1015" s="21"/>
      <c r="C1015" s="22"/>
      <c r="D1015" s="22"/>
      <c r="E1015" s="22"/>
      <c r="F1015" s="22"/>
      <c r="G1015" s="22"/>
    </row>
    <row r="1016" spans="1:7" s="82" customFormat="1" ht="15" hidden="1" customHeight="1">
      <c r="A1016" s="21"/>
      <c r="C1016" s="22"/>
      <c r="D1016" s="22"/>
      <c r="E1016" s="22"/>
      <c r="F1016" s="22"/>
      <c r="G1016" s="22"/>
    </row>
    <row r="1017" spans="1:7" s="82" customFormat="1" ht="15" hidden="1" customHeight="1">
      <c r="A1017" s="21"/>
      <c r="C1017" s="22"/>
      <c r="D1017" s="22"/>
      <c r="E1017" s="22"/>
      <c r="F1017" s="22"/>
      <c r="G1017" s="22"/>
    </row>
    <row r="1018" spans="1:7" s="82" customFormat="1" ht="15" hidden="1" customHeight="1">
      <c r="A1018" s="21"/>
      <c r="C1018" s="22"/>
      <c r="D1018" s="22"/>
      <c r="E1018" s="22"/>
      <c r="F1018" s="22"/>
      <c r="G1018" s="22"/>
    </row>
    <row r="1019" spans="1:7" s="82" customFormat="1" ht="15" hidden="1" customHeight="1">
      <c r="A1019" s="21"/>
      <c r="C1019" s="22"/>
      <c r="D1019" s="22"/>
      <c r="E1019" s="22"/>
      <c r="F1019" s="22"/>
      <c r="G1019" s="22"/>
    </row>
    <row r="1020" spans="1:7" s="82" customFormat="1" ht="15" hidden="1" customHeight="1">
      <c r="A1020" s="21"/>
      <c r="C1020" s="22"/>
      <c r="D1020" s="22"/>
      <c r="E1020" s="22"/>
      <c r="F1020" s="22"/>
      <c r="G1020" s="22"/>
    </row>
    <row r="1021" spans="1:7" s="82" customFormat="1" ht="15" hidden="1" customHeight="1">
      <c r="A1021" s="21"/>
      <c r="C1021" s="22"/>
      <c r="D1021" s="22"/>
      <c r="E1021" s="22"/>
      <c r="F1021" s="22"/>
      <c r="G1021" s="22"/>
    </row>
    <row r="1022" spans="1:7" s="82" customFormat="1" ht="15" hidden="1" customHeight="1">
      <c r="A1022" s="21"/>
      <c r="C1022" s="22"/>
      <c r="D1022" s="22"/>
      <c r="E1022" s="22"/>
      <c r="F1022" s="22"/>
      <c r="G1022" s="22"/>
    </row>
    <row r="1023" spans="1:7" s="82" customFormat="1" ht="15" hidden="1" customHeight="1">
      <c r="A1023" s="21"/>
      <c r="C1023" s="22"/>
      <c r="D1023" s="22"/>
      <c r="E1023" s="22"/>
      <c r="F1023" s="22"/>
      <c r="G1023" s="22"/>
    </row>
    <row r="1024" spans="1:7" s="82" customFormat="1" ht="15" hidden="1" customHeight="1">
      <c r="A1024" s="21"/>
      <c r="C1024" s="22"/>
      <c r="D1024" s="22"/>
      <c r="E1024" s="22"/>
      <c r="F1024" s="22"/>
      <c r="G1024" s="22"/>
    </row>
    <row r="1025" spans="1:7" s="82" customFormat="1" ht="15" hidden="1" customHeight="1">
      <c r="A1025" s="21"/>
      <c r="C1025" s="22"/>
      <c r="D1025" s="22"/>
      <c r="E1025" s="22"/>
      <c r="F1025" s="22"/>
      <c r="G1025" s="22"/>
    </row>
    <row r="1026" spans="1:7" s="82" customFormat="1" ht="15" hidden="1" customHeight="1">
      <c r="A1026" s="21"/>
      <c r="C1026" s="22"/>
      <c r="D1026" s="22"/>
      <c r="E1026" s="22"/>
      <c r="F1026" s="22"/>
      <c r="G1026" s="22"/>
    </row>
    <row r="1027" spans="1:7" s="82" customFormat="1" ht="15" hidden="1" customHeight="1">
      <c r="A1027" s="21"/>
      <c r="C1027" s="22"/>
      <c r="D1027" s="22"/>
      <c r="E1027" s="22"/>
      <c r="F1027" s="22"/>
      <c r="G1027" s="22"/>
    </row>
    <row r="1028" spans="1:7" s="82" customFormat="1" ht="15" hidden="1" customHeight="1">
      <c r="A1028" s="21"/>
      <c r="C1028" s="22"/>
      <c r="D1028" s="22"/>
      <c r="E1028" s="22"/>
      <c r="F1028" s="22"/>
      <c r="G1028" s="22"/>
    </row>
    <row r="1029" spans="1:7" s="82" customFormat="1" ht="15" hidden="1" customHeight="1">
      <c r="A1029" s="21"/>
      <c r="C1029" s="22"/>
      <c r="D1029" s="22"/>
      <c r="E1029" s="22"/>
      <c r="F1029" s="22"/>
      <c r="G1029" s="22"/>
    </row>
    <row r="1030" spans="1:7" s="82" customFormat="1" ht="15" hidden="1" customHeight="1">
      <c r="A1030" s="21"/>
      <c r="C1030" s="22"/>
      <c r="D1030" s="22"/>
      <c r="E1030" s="22"/>
      <c r="F1030" s="22"/>
      <c r="G1030" s="22"/>
    </row>
    <row r="1031" spans="1:7" s="82" customFormat="1" ht="15" hidden="1" customHeight="1">
      <c r="A1031" s="21"/>
      <c r="C1031" s="22"/>
      <c r="D1031" s="22"/>
      <c r="E1031" s="22"/>
      <c r="F1031" s="22"/>
      <c r="G1031" s="22"/>
    </row>
    <row r="1032" spans="1:7" s="82" customFormat="1" ht="15" hidden="1" customHeight="1">
      <c r="A1032" s="21"/>
      <c r="C1032" s="22"/>
      <c r="D1032" s="22"/>
      <c r="E1032" s="22"/>
      <c r="F1032" s="22"/>
      <c r="G1032" s="22"/>
    </row>
    <row r="1033" spans="1:7" s="82" customFormat="1" hidden="1">
      <c r="A1033" s="21"/>
      <c r="C1033" s="22"/>
      <c r="D1033" s="22"/>
      <c r="E1033" s="22"/>
      <c r="F1033" s="22"/>
      <c r="G1033" s="22"/>
    </row>
    <row r="1034" spans="1:7" s="82" customFormat="1" ht="15" hidden="1" customHeight="1">
      <c r="A1034" s="21"/>
      <c r="C1034" s="22"/>
      <c r="D1034" s="22"/>
      <c r="E1034" s="22"/>
      <c r="F1034" s="22"/>
      <c r="G1034" s="22"/>
    </row>
    <row r="1035" spans="1:7" s="82" customFormat="1" ht="15" hidden="1" customHeight="1">
      <c r="A1035" s="21"/>
      <c r="C1035" s="22"/>
      <c r="D1035" s="22"/>
      <c r="E1035" s="22"/>
      <c r="F1035" s="22"/>
      <c r="G1035" s="22"/>
    </row>
    <row r="1036" spans="1:7" s="82" customFormat="1" ht="15" hidden="1" customHeight="1">
      <c r="A1036" s="21"/>
      <c r="C1036" s="22"/>
      <c r="D1036" s="22"/>
      <c r="E1036" s="22"/>
      <c r="F1036" s="22"/>
      <c r="G1036" s="22"/>
    </row>
    <row r="1037" spans="1:7" s="82" customFormat="1" ht="15" hidden="1" customHeight="1">
      <c r="A1037" s="21"/>
      <c r="C1037" s="22"/>
      <c r="D1037" s="22"/>
      <c r="E1037" s="22"/>
      <c r="F1037" s="22"/>
      <c r="G1037" s="22"/>
    </row>
    <row r="1038" spans="1:7" s="82" customFormat="1" ht="15" hidden="1" customHeight="1">
      <c r="A1038" s="21"/>
      <c r="C1038" s="22"/>
      <c r="D1038" s="22"/>
      <c r="E1038" s="22"/>
      <c r="F1038" s="22"/>
      <c r="G1038" s="22"/>
    </row>
    <row r="1039" spans="1:7" s="82" customFormat="1" ht="15" hidden="1" customHeight="1">
      <c r="A1039" s="21"/>
      <c r="C1039" s="22"/>
      <c r="D1039" s="22"/>
      <c r="E1039" s="22"/>
      <c r="F1039" s="22"/>
      <c r="G1039" s="22"/>
    </row>
    <row r="1040" spans="1:7" s="82" customFormat="1" hidden="1">
      <c r="A1040" s="21"/>
      <c r="C1040" s="22"/>
      <c r="D1040" s="22"/>
      <c r="E1040" s="22"/>
      <c r="F1040" s="22"/>
      <c r="G1040" s="22"/>
    </row>
    <row r="1041" spans="1:7" s="82" customFormat="1" ht="15" hidden="1" customHeight="1">
      <c r="A1041" s="21"/>
      <c r="C1041" s="22"/>
      <c r="D1041" s="22"/>
      <c r="E1041" s="22"/>
      <c r="F1041" s="22"/>
      <c r="G1041" s="22"/>
    </row>
    <row r="1042" spans="1:7" s="82" customFormat="1" hidden="1">
      <c r="A1042" s="21"/>
      <c r="C1042" s="22"/>
      <c r="D1042" s="22"/>
      <c r="E1042" s="22"/>
      <c r="F1042" s="22"/>
      <c r="G1042" s="22"/>
    </row>
    <row r="1043" spans="1:7" s="82" customFormat="1" ht="15" hidden="1" customHeight="1">
      <c r="A1043" s="21"/>
      <c r="C1043" s="22"/>
      <c r="D1043" s="22"/>
      <c r="E1043" s="22"/>
      <c r="F1043" s="22"/>
      <c r="G1043" s="22"/>
    </row>
    <row r="1044" spans="1:7" s="82" customFormat="1" ht="15" hidden="1" customHeight="1">
      <c r="A1044" s="21"/>
      <c r="C1044" s="22"/>
      <c r="D1044" s="22"/>
      <c r="E1044" s="22"/>
      <c r="F1044" s="22"/>
      <c r="G1044" s="22"/>
    </row>
    <row r="1045" spans="1:7" s="82" customFormat="1" ht="15" hidden="1" customHeight="1">
      <c r="A1045" s="21"/>
      <c r="C1045" s="22"/>
      <c r="D1045" s="22"/>
      <c r="E1045" s="22"/>
      <c r="F1045" s="22"/>
      <c r="G1045" s="22"/>
    </row>
    <row r="1046" spans="1:7" s="82" customFormat="1" ht="15" hidden="1" customHeight="1">
      <c r="A1046" s="21"/>
      <c r="C1046" s="22"/>
      <c r="D1046" s="22"/>
      <c r="E1046" s="22"/>
      <c r="F1046" s="22"/>
      <c r="G1046" s="22"/>
    </row>
    <row r="1047" spans="1:7" s="82" customFormat="1" ht="15" hidden="1" customHeight="1">
      <c r="A1047" s="21"/>
      <c r="C1047" s="22"/>
      <c r="D1047" s="22"/>
      <c r="E1047" s="22"/>
      <c r="F1047" s="22"/>
      <c r="G1047" s="22"/>
    </row>
    <row r="1048" spans="1:7" s="82" customFormat="1" ht="15" hidden="1" customHeight="1">
      <c r="A1048" s="21"/>
      <c r="C1048" s="22"/>
      <c r="D1048" s="22"/>
      <c r="E1048" s="22"/>
      <c r="F1048" s="22"/>
      <c r="G1048" s="22"/>
    </row>
    <row r="1049" spans="1:7" s="82" customFormat="1" ht="15" hidden="1" customHeight="1">
      <c r="A1049" s="21"/>
      <c r="C1049" s="22"/>
      <c r="D1049" s="22"/>
      <c r="E1049" s="22"/>
      <c r="F1049" s="22"/>
      <c r="G1049" s="22"/>
    </row>
    <row r="1050" spans="1:7" s="82" customFormat="1" ht="15" hidden="1" customHeight="1">
      <c r="A1050" s="21"/>
      <c r="C1050" s="22"/>
      <c r="D1050" s="22"/>
      <c r="E1050" s="22"/>
      <c r="F1050" s="22"/>
      <c r="G1050" s="22"/>
    </row>
    <row r="1051" spans="1:7" s="82" customFormat="1" ht="15" hidden="1" customHeight="1">
      <c r="A1051" s="21"/>
      <c r="C1051" s="22"/>
      <c r="D1051" s="22"/>
      <c r="E1051" s="22"/>
      <c r="F1051" s="22"/>
      <c r="G1051" s="22"/>
    </row>
    <row r="1052" spans="1:7" s="82" customFormat="1" ht="15" hidden="1" customHeight="1">
      <c r="A1052" s="21"/>
      <c r="C1052" s="22"/>
      <c r="D1052" s="22"/>
      <c r="E1052" s="22"/>
      <c r="F1052" s="22"/>
      <c r="G1052" s="22"/>
    </row>
    <row r="1053" spans="1:7" s="82" customFormat="1" ht="15" hidden="1" customHeight="1">
      <c r="A1053" s="21"/>
      <c r="C1053" s="22"/>
      <c r="D1053" s="22"/>
      <c r="E1053" s="22"/>
      <c r="F1053" s="22"/>
      <c r="G1053" s="22"/>
    </row>
    <row r="1054" spans="1:7" s="82" customFormat="1" ht="15" hidden="1" customHeight="1">
      <c r="A1054" s="21"/>
      <c r="C1054" s="22"/>
      <c r="D1054" s="22"/>
      <c r="E1054" s="22"/>
      <c r="F1054" s="22"/>
      <c r="G1054" s="22"/>
    </row>
    <row r="1055" spans="1:7" s="82" customFormat="1" ht="15" hidden="1" customHeight="1">
      <c r="A1055" s="21"/>
      <c r="C1055" s="22"/>
      <c r="D1055" s="22"/>
      <c r="E1055" s="22"/>
      <c r="F1055" s="22"/>
      <c r="G1055" s="22"/>
    </row>
    <row r="1056" spans="1:7" s="82" customFormat="1" ht="15" hidden="1" customHeight="1">
      <c r="A1056" s="21"/>
      <c r="C1056" s="22"/>
      <c r="D1056" s="22"/>
      <c r="E1056" s="22"/>
      <c r="F1056" s="22"/>
      <c r="G1056" s="22"/>
    </row>
    <row r="1057" spans="1:7" s="82" customFormat="1" ht="15" hidden="1" customHeight="1">
      <c r="A1057" s="21"/>
      <c r="C1057" s="22"/>
      <c r="D1057" s="22"/>
      <c r="E1057" s="22"/>
      <c r="F1057" s="22"/>
      <c r="G1057" s="22"/>
    </row>
    <row r="1058" spans="1:7" s="82" customFormat="1" ht="15" hidden="1" customHeight="1">
      <c r="A1058" s="21"/>
      <c r="C1058" s="22"/>
      <c r="D1058" s="22"/>
      <c r="E1058" s="22"/>
      <c r="F1058" s="22"/>
      <c r="G1058" s="22"/>
    </row>
    <row r="1059" spans="1:7" s="82" customFormat="1" ht="15" hidden="1" customHeight="1">
      <c r="A1059" s="21"/>
      <c r="C1059" s="22"/>
      <c r="D1059" s="22"/>
      <c r="E1059" s="22"/>
      <c r="F1059" s="22"/>
      <c r="G1059" s="22"/>
    </row>
    <row r="1060" spans="1:7" s="82" customFormat="1" ht="15" hidden="1" customHeight="1">
      <c r="A1060" s="21"/>
      <c r="C1060" s="22"/>
      <c r="D1060" s="22"/>
      <c r="E1060" s="22"/>
      <c r="F1060" s="22"/>
      <c r="G1060" s="22"/>
    </row>
    <row r="1061" spans="1:7" s="82" customFormat="1" ht="15" hidden="1" customHeight="1">
      <c r="A1061" s="21"/>
      <c r="C1061" s="22"/>
      <c r="D1061" s="22"/>
      <c r="E1061" s="22"/>
      <c r="F1061" s="22"/>
      <c r="G1061" s="22"/>
    </row>
    <row r="1062" spans="1:7" s="82" customFormat="1" ht="15" hidden="1" customHeight="1">
      <c r="A1062" s="21"/>
      <c r="C1062" s="22"/>
      <c r="D1062" s="22"/>
      <c r="E1062" s="22"/>
      <c r="F1062" s="22"/>
      <c r="G1062" s="22"/>
    </row>
    <row r="1063" spans="1:7" s="82" customFormat="1" ht="15" hidden="1" customHeight="1">
      <c r="A1063" s="21"/>
      <c r="C1063" s="22"/>
      <c r="D1063" s="22"/>
      <c r="E1063" s="22"/>
      <c r="F1063" s="22"/>
      <c r="G1063" s="22"/>
    </row>
    <row r="1064" spans="1:7" s="82" customFormat="1" ht="15" hidden="1" customHeight="1">
      <c r="A1064" s="21"/>
      <c r="C1064" s="22"/>
      <c r="D1064" s="22"/>
      <c r="E1064" s="22"/>
      <c r="F1064" s="22"/>
      <c r="G1064" s="22"/>
    </row>
    <row r="1065" spans="1:7" s="82" customFormat="1" ht="15" hidden="1" customHeight="1">
      <c r="A1065" s="21"/>
      <c r="C1065" s="22"/>
      <c r="D1065" s="22"/>
      <c r="E1065" s="22"/>
      <c r="F1065" s="22"/>
      <c r="G1065" s="22"/>
    </row>
    <row r="1066" spans="1:7" s="82" customFormat="1" ht="15" hidden="1" customHeight="1">
      <c r="A1066" s="21"/>
      <c r="C1066" s="22"/>
      <c r="D1066" s="22"/>
      <c r="E1066" s="22"/>
      <c r="F1066" s="22"/>
      <c r="G1066" s="22"/>
    </row>
    <row r="1067" spans="1:7" s="82" customFormat="1" ht="15" hidden="1" customHeight="1">
      <c r="A1067" s="21"/>
      <c r="C1067" s="22"/>
      <c r="D1067" s="22"/>
      <c r="E1067" s="22"/>
      <c r="F1067" s="22"/>
      <c r="G1067" s="22"/>
    </row>
    <row r="1068" spans="1:7" s="82" customFormat="1" ht="15" hidden="1" customHeight="1">
      <c r="A1068" s="21"/>
      <c r="C1068" s="22"/>
      <c r="D1068" s="22"/>
      <c r="E1068" s="22"/>
      <c r="F1068" s="22"/>
      <c r="G1068" s="22"/>
    </row>
    <row r="1069" spans="1:7" s="82" customFormat="1" ht="15" hidden="1" customHeight="1">
      <c r="A1069" s="21"/>
      <c r="C1069" s="22"/>
      <c r="D1069" s="22"/>
      <c r="E1069" s="22"/>
      <c r="F1069" s="22"/>
      <c r="G1069" s="22"/>
    </row>
    <row r="1070" spans="1:7" s="82" customFormat="1" hidden="1">
      <c r="A1070" s="21"/>
      <c r="C1070" s="22"/>
      <c r="D1070" s="22"/>
      <c r="E1070" s="22"/>
      <c r="F1070" s="22"/>
      <c r="G1070" s="22"/>
    </row>
    <row r="1071" spans="1:7" s="82" customFormat="1" ht="15" hidden="1" customHeight="1">
      <c r="A1071" s="21"/>
      <c r="C1071" s="22"/>
      <c r="D1071" s="22"/>
      <c r="E1071" s="22"/>
      <c r="F1071" s="22"/>
      <c r="G1071" s="22"/>
    </row>
    <row r="1072" spans="1:7" s="82" customFormat="1" ht="15" hidden="1" customHeight="1">
      <c r="A1072" s="21"/>
      <c r="C1072" s="22"/>
      <c r="D1072" s="22"/>
      <c r="E1072" s="22"/>
      <c r="F1072" s="22"/>
      <c r="G1072" s="22"/>
    </row>
    <row r="1073" spans="1:7" s="82" customFormat="1" hidden="1">
      <c r="A1073" s="21"/>
      <c r="C1073" s="22"/>
      <c r="D1073" s="22"/>
      <c r="E1073" s="22"/>
      <c r="F1073" s="22"/>
      <c r="G1073" s="22"/>
    </row>
    <row r="1074" spans="1:7" s="82" customFormat="1" ht="15" hidden="1" customHeight="1">
      <c r="A1074" s="21"/>
      <c r="C1074" s="22"/>
      <c r="D1074" s="22"/>
      <c r="E1074" s="22"/>
      <c r="F1074" s="22"/>
      <c r="G1074" s="22"/>
    </row>
    <row r="1075" spans="1:7" s="82" customFormat="1" ht="15" hidden="1" customHeight="1">
      <c r="A1075" s="21"/>
      <c r="C1075" s="22"/>
      <c r="D1075" s="22"/>
      <c r="E1075" s="22"/>
      <c r="F1075" s="22"/>
      <c r="G1075" s="22"/>
    </row>
    <row r="1076" spans="1:7" s="82" customFormat="1" hidden="1">
      <c r="A1076" s="21"/>
      <c r="C1076" s="22"/>
      <c r="D1076" s="22"/>
      <c r="E1076" s="22"/>
      <c r="F1076" s="22"/>
      <c r="G1076" s="22"/>
    </row>
    <row r="1077" spans="1:7" s="82" customFormat="1" ht="15" hidden="1" customHeight="1">
      <c r="A1077" s="21"/>
      <c r="C1077" s="22"/>
      <c r="D1077" s="22"/>
      <c r="E1077" s="22"/>
      <c r="F1077" s="22"/>
      <c r="G1077" s="22"/>
    </row>
    <row r="1078" spans="1:7" s="82" customFormat="1" ht="15" hidden="1" customHeight="1">
      <c r="A1078" s="21"/>
      <c r="C1078" s="22"/>
      <c r="D1078" s="22"/>
      <c r="E1078" s="22"/>
      <c r="F1078" s="22"/>
      <c r="G1078" s="22"/>
    </row>
    <row r="1079" spans="1:7" s="82" customFormat="1" ht="15" hidden="1" customHeight="1">
      <c r="A1079" s="21"/>
      <c r="C1079" s="22"/>
      <c r="D1079" s="22"/>
      <c r="E1079" s="22"/>
      <c r="F1079" s="22"/>
      <c r="G1079" s="22"/>
    </row>
    <row r="1080" spans="1:7" s="82" customFormat="1" ht="15" hidden="1" customHeight="1">
      <c r="A1080" s="21"/>
      <c r="C1080" s="22"/>
      <c r="D1080" s="22"/>
      <c r="E1080" s="22"/>
      <c r="F1080" s="22"/>
      <c r="G1080" s="22"/>
    </row>
    <row r="1081" spans="1:7" s="82" customFormat="1" hidden="1">
      <c r="A1081" s="21"/>
      <c r="C1081" s="22"/>
      <c r="D1081" s="22"/>
      <c r="E1081" s="22"/>
      <c r="F1081" s="22"/>
      <c r="G1081" s="22"/>
    </row>
    <row r="1082" spans="1:7" s="82" customFormat="1" ht="15" hidden="1" customHeight="1">
      <c r="A1082" s="21"/>
      <c r="C1082" s="22"/>
      <c r="D1082" s="22"/>
      <c r="E1082" s="22"/>
      <c r="F1082" s="22"/>
      <c r="G1082" s="22"/>
    </row>
    <row r="1083" spans="1:7" s="82" customFormat="1" ht="15" hidden="1" customHeight="1">
      <c r="A1083" s="21"/>
      <c r="C1083" s="22"/>
      <c r="D1083" s="22"/>
      <c r="E1083" s="22"/>
      <c r="F1083" s="22"/>
      <c r="G1083" s="22"/>
    </row>
    <row r="1084" spans="1:7" s="82" customFormat="1" ht="15" hidden="1" customHeight="1">
      <c r="A1084" s="21"/>
      <c r="C1084" s="22"/>
      <c r="D1084" s="22"/>
      <c r="E1084" s="22"/>
      <c r="F1084" s="22"/>
      <c r="G1084" s="22"/>
    </row>
    <row r="1085" spans="1:7" s="82" customFormat="1" ht="15" hidden="1" customHeight="1">
      <c r="A1085" s="21"/>
      <c r="C1085" s="22"/>
      <c r="D1085" s="22"/>
      <c r="E1085" s="22"/>
      <c r="F1085" s="22"/>
      <c r="G1085" s="22"/>
    </row>
    <row r="1086" spans="1:7" s="82" customFormat="1" ht="15" hidden="1" customHeight="1">
      <c r="A1086" s="21"/>
      <c r="C1086" s="22"/>
      <c r="D1086" s="22"/>
      <c r="E1086" s="22"/>
      <c r="F1086" s="22"/>
      <c r="G1086" s="22"/>
    </row>
    <row r="1087" spans="1:7" s="82" customFormat="1" ht="15" hidden="1" customHeight="1">
      <c r="A1087" s="21"/>
      <c r="C1087" s="22"/>
      <c r="D1087" s="22"/>
      <c r="E1087" s="22"/>
      <c r="F1087" s="22"/>
      <c r="G1087" s="22"/>
    </row>
    <row r="1088" spans="1:7" s="82" customFormat="1" ht="15" hidden="1" customHeight="1">
      <c r="A1088" s="21"/>
      <c r="C1088" s="22"/>
      <c r="D1088" s="22"/>
      <c r="E1088" s="22"/>
      <c r="F1088" s="22"/>
      <c r="G1088" s="22"/>
    </row>
    <row r="1089" spans="1:7" s="82" customFormat="1" ht="15" hidden="1" customHeight="1">
      <c r="A1089" s="21"/>
      <c r="C1089" s="22"/>
      <c r="D1089" s="22"/>
      <c r="E1089" s="22"/>
      <c r="F1089" s="22"/>
      <c r="G1089" s="22"/>
    </row>
    <row r="1090" spans="1:7" s="82" customFormat="1" ht="15" hidden="1" customHeight="1">
      <c r="A1090" s="21"/>
      <c r="C1090" s="22"/>
      <c r="D1090" s="22"/>
      <c r="E1090" s="22"/>
      <c r="F1090" s="22"/>
      <c r="G1090" s="22"/>
    </row>
    <row r="1091" spans="1:7" s="82" customFormat="1" ht="15" hidden="1" customHeight="1">
      <c r="A1091" s="21"/>
      <c r="C1091" s="22"/>
      <c r="D1091" s="22"/>
      <c r="E1091" s="22"/>
      <c r="F1091" s="22"/>
      <c r="G1091" s="22"/>
    </row>
    <row r="1092" spans="1:7" s="82" customFormat="1" ht="15" hidden="1" customHeight="1">
      <c r="A1092" s="21"/>
      <c r="C1092" s="22"/>
      <c r="D1092" s="22"/>
      <c r="E1092" s="22"/>
      <c r="F1092" s="22"/>
      <c r="G1092" s="22"/>
    </row>
    <row r="1093" spans="1:7" s="82" customFormat="1" ht="15" hidden="1" customHeight="1">
      <c r="A1093" s="21"/>
      <c r="C1093" s="22"/>
      <c r="D1093" s="22"/>
      <c r="E1093" s="22"/>
      <c r="F1093" s="22"/>
      <c r="G1093" s="22"/>
    </row>
    <row r="1094" spans="1:7" s="82" customFormat="1" ht="15" hidden="1" customHeight="1">
      <c r="A1094" s="21"/>
      <c r="C1094" s="22"/>
      <c r="D1094" s="22"/>
      <c r="E1094" s="22"/>
      <c r="F1094" s="22"/>
      <c r="G1094" s="22"/>
    </row>
    <row r="1095" spans="1:7" s="82" customFormat="1" ht="15" hidden="1" customHeight="1">
      <c r="A1095" s="21"/>
      <c r="C1095" s="22"/>
      <c r="D1095" s="22"/>
      <c r="E1095" s="22"/>
      <c r="F1095" s="22"/>
      <c r="G1095" s="22"/>
    </row>
    <row r="1096" spans="1:7" s="82" customFormat="1" ht="15" hidden="1" customHeight="1">
      <c r="A1096" s="21"/>
      <c r="C1096" s="22"/>
      <c r="D1096" s="22"/>
      <c r="E1096" s="22"/>
      <c r="F1096" s="22"/>
      <c r="G1096" s="22"/>
    </row>
    <row r="1097" spans="1:7" s="82" customFormat="1" ht="15" hidden="1" customHeight="1">
      <c r="A1097" s="21"/>
      <c r="C1097" s="22"/>
      <c r="D1097" s="22"/>
      <c r="E1097" s="22"/>
      <c r="F1097" s="22"/>
      <c r="G1097" s="22"/>
    </row>
    <row r="1098" spans="1:7" s="82" customFormat="1" ht="15" hidden="1" customHeight="1">
      <c r="A1098" s="21"/>
      <c r="C1098" s="22"/>
      <c r="D1098" s="22"/>
      <c r="E1098" s="22"/>
      <c r="F1098" s="22"/>
      <c r="G1098" s="22"/>
    </row>
    <row r="1099" spans="1:7" s="82" customFormat="1" hidden="1">
      <c r="A1099" s="21"/>
      <c r="C1099" s="22"/>
      <c r="D1099" s="22"/>
      <c r="E1099" s="22"/>
      <c r="F1099" s="22"/>
      <c r="G1099" s="22"/>
    </row>
    <row r="1100" spans="1:7" s="82" customFormat="1" ht="15" hidden="1" customHeight="1">
      <c r="A1100" s="21"/>
      <c r="C1100" s="22"/>
      <c r="D1100" s="22"/>
      <c r="E1100" s="22"/>
      <c r="F1100" s="22"/>
      <c r="G1100" s="22"/>
    </row>
    <row r="1101" spans="1:7" s="82" customFormat="1" ht="15" hidden="1" customHeight="1">
      <c r="A1101" s="21"/>
      <c r="C1101" s="22"/>
      <c r="D1101" s="22"/>
      <c r="E1101" s="22"/>
      <c r="F1101" s="22"/>
      <c r="G1101" s="22"/>
    </row>
    <row r="1102" spans="1:7" s="82" customFormat="1" ht="15" hidden="1" customHeight="1">
      <c r="A1102" s="21"/>
      <c r="C1102" s="22"/>
      <c r="D1102" s="22"/>
      <c r="E1102" s="22"/>
      <c r="F1102" s="22"/>
      <c r="G1102" s="22"/>
    </row>
    <row r="1103" spans="1:7" s="82" customFormat="1" ht="15" hidden="1" customHeight="1">
      <c r="A1103" s="21"/>
      <c r="C1103" s="22"/>
      <c r="D1103" s="22"/>
      <c r="E1103" s="22"/>
      <c r="F1103" s="22"/>
      <c r="G1103" s="22"/>
    </row>
    <row r="1104" spans="1:7" s="82" customFormat="1" ht="15" hidden="1" customHeight="1">
      <c r="A1104" s="21"/>
      <c r="C1104" s="22"/>
      <c r="D1104" s="22"/>
      <c r="E1104" s="22"/>
      <c r="F1104" s="22"/>
      <c r="G1104" s="22"/>
    </row>
    <row r="1105" spans="1:7" s="82" customFormat="1" ht="15" hidden="1" customHeight="1">
      <c r="A1105" s="21"/>
      <c r="C1105" s="22"/>
      <c r="D1105" s="22"/>
      <c r="E1105" s="22"/>
      <c r="F1105" s="22"/>
      <c r="G1105" s="22"/>
    </row>
    <row r="1106" spans="1:7" s="82" customFormat="1" ht="15" hidden="1" customHeight="1">
      <c r="A1106" s="21"/>
      <c r="C1106" s="22"/>
      <c r="D1106" s="22"/>
      <c r="E1106" s="22"/>
      <c r="F1106" s="22"/>
      <c r="G1106" s="22"/>
    </row>
    <row r="1107" spans="1:7" s="82" customFormat="1" ht="15" hidden="1" customHeight="1">
      <c r="A1107" s="21"/>
      <c r="C1107" s="22"/>
      <c r="D1107" s="22"/>
      <c r="E1107" s="22"/>
      <c r="F1107" s="22"/>
      <c r="G1107" s="22"/>
    </row>
    <row r="1108" spans="1:7" s="82" customFormat="1" ht="15" hidden="1" customHeight="1">
      <c r="A1108" s="21"/>
      <c r="C1108" s="22"/>
      <c r="D1108" s="22"/>
      <c r="E1108" s="22"/>
      <c r="F1108" s="22"/>
      <c r="G1108" s="22"/>
    </row>
    <row r="1109" spans="1:7" s="82" customFormat="1" ht="15" hidden="1" customHeight="1">
      <c r="A1109" s="21"/>
      <c r="C1109" s="22"/>
      <c r="D1109" s="22"/>
      <c r="E1109" s="22"/>
      <c r="F1109" s="22"/>
      <c r="G1109" s="22"/>
    </row>
    <row r="1110" spans="1:7" s="82" customFormat="1" ht="15" hidden="1" customHeight="1">
      <c r="A1110" s="21"/>
      <c r="C1110" s="22"/>
      <c r="D1110" s="22"/>
      <c r="E1110" s="22"/>
      <c r="F1110" s="22"/>
      <c r="G1110" s="22"/>
    </row>
    <row r="1111" spans="1:7" s="82" customFormat="1" ht="15" hidden="1" customHeight="1">
      <c r="A1111" s="21"/>
      <c r="C1111" s="22"/>
      <c r="D1111" s="22"/>
      <c r="E1111" s="22"/>
      <c r="F1111" s="22"/>
      <c r="G1111" s="22"/>
    </row>
    <row r="1112" spans="1:7" s="82" customFormat="1" ht="15" hidden="1" customHeight="1">
      <c r="A1112" s="21"/>
      <c r="C1112" s="22"/>
      <c r="D1112" s="22"/>
      <c r="E1112" s="22"/>
      <c r="F1112" s="22"/>
      <c r="G1112" s="22"/>
    </row>
    <row r="1113" spans="1:7" s="82" customFormat="1" ht="15" hidden="1" customHeight="1">
      <c r="A1113" s="21"/>
      <c r="C1113" s="22"/>
      <c r="D1113" s="22"/>
      <c r="E1113" s="22"/>
      <c r="F1113" s="22"/>
      <c r="G1113" s="22"/>
    </row>
    <row r="1114" spans="1:7" s="82" customFormat="1" ht="15" hidden="1" customHeight="1">
      <c r="A1114" s="21"/>
      <c r="C1114" s="22"/>
      <c r="D1114" s="22"/>
      <c r="E1114" s="22"/>
      <c r="F1114" s="22"/>
      <c r="G1114" s="22"/>
    </row>
    <row r="1115" spans="1:7" s="82" customFormat="1" ht="15" hidden="1" customHeight="1">
      <c r="A1115" s="21"/>
      <c r="C1115" s="22"/>
      <c r="D1115" s="22"/>
      <c r="E1115" s="22"/>
      <c r="F1115" s="22"/>
      <c r="G1115" s="22"/>
    </row>
    <row r="1116" spans="1:7" s="82" customFormat="1" ht="15" hidden="1" customHeight="1">
      <c r="A1116" s="21"/>
      <c r="C1116" s="22"/>
      <c r="D1116" s="22"/>
      <c r="E1116" s="22"/>
      <c r="F1116" s="22"/>
      <c r="G1116" s="22"/>
    </row>
    <row r="1117" spans="1:7" s="82" customFormat="1" hidden="1">
      <c r="A1117" s="21"/>
      <c r="C1117" s="22"/>
      <c r="D1117" s="22"/>
      <c r="E1117" s="22"/>
      <c r="F1117" s="22"/>
      <c r="G1117" s="22"/>
    </row>
    <row r="1118" spans="1:7" s="82" customFormat="1" ht="15" hidden="1" customHeight="1">
      <c r="A1118" s="21"/>
      <c r="C1118" s="22"/>
      <c r="D1118" s="22"/>
      <c r="E1118" s="22"/>
      <c r="F1118" s="22"/>
      <c r="G1118" s="22"/>
    </row>
    <row r="1119" spans="1:7" s="82" customFormat="1" ht="15" hidden="1" customHeight="1">
      <c r="A1119" s="21"/>
      <c r="C1119" s="22"/>
      <c r="D1119" s="22"/>
      <c r="E1119" s="22"/>
      <c r="F1119" s="22"/>
      <c r="G1119" s="22"/>
    </row>
    <row r="1120" spans="1:7" s="82" customFormat="1" ht="15" hidden="1" customHeight="1">
      <c r="A1120" s="21"/>
      <c r="C1120" s="22"/>
      <c r="D1120" s="22"/>
      <c r="E1120" s="22"/>
      <c r="F1120" s="22"/>
      <c r="G1120" s="22"/>
    </row>
    <row r="1121" spans="1:7" s="82" customFormat="1" ht="15" hidden="1" customHeight="1">
      <c r="A1121" s="21"/>
      <c r="C1121" s="22"/>
      <c r="D1121" s="22"/>
      <c r="E1121" s="22"/>
      <c r="F1121" s="22"/>
      <c r="G1121" s="22"/>
    </row>
    <row r="1122" spans="1:7" s="82" customFormat="1" ht="15" hidden="1" customHeight="1">
      <c r="A1122" s="21"/>
      <c r="C1122" s="22"/>
      <c r="D1122" s="22"/>
      <c r="E1122" s="22"/>
      <c r="F1122" s="22"/>
      <c r="G1122" s="22"/>
    </row>
    <row r="1123" spans="1:7" s="82" customFormat="1" ht="15" hidden="1" customHeight="1">
      <c r="A1123" s="21"/>
      <c r="C1123" s="22"/>
      <c r="D1123" s="22"/>
      <c r="E1123" s="22"/>
      <c r="F1123" s="22"/>
      <c r="G1123" s="22"/>
    </row>
    <row r="1124" spans="1:7" s="82" customFormat="1" ht="15" hidden="1" customHeight="1">
      <c r="A1124" s="21"/>
      <c r="C1124" s="22"/>
      <c r="D1124" s="22"/>
      <c r="E1124" s="22"/>
      <c r="F1124" s="22"/>
      <c r="G1124" s="22"/>
    </row>
    <row r="1125" spans="1:7" s="82" customFormat="1" ht="15" hidden="1" customHeight="1">
      <c r="A1125" s="21"/>
      <c r="C1125" s="22"/>
      <c r="D1125" s="22"/>
      <c r="E1125" s="22"/>
      <c r="F1125" s="22"/>
      <c r="G1125" s="22"/>
    </row>
    <row r="1126" spans="1:7" s="82" customFormat="1" ht="15" hidden="1" customHeight="1">
      <c r="A1126" s="21"/>
      <c r="C1126" s="22"/>
      <c r="D1126" s="22"/>
      <c r="E1126" s="22"/>
      <c r="F1126" s="22"/>
      <c r="G1126" s="22"/>
    </row>
    <row r="1127" spans="1:7" s="82" customFormat="1" ht="15" hidden="1" customHeight="1">
      <c r="A1127" s="21"/>
      <c r="C1127" s="22"/>
      <c r="D1127" s="22"/>
      <c r="E1127" s="22"/>
      <c r="F1127" s="22"/>
      <c r="G1127" s="22"/>
    </row>
    <row r="1128" spans="1:7" s="82" customFormat="1" ht="15" hidden="1" customHeight="1">
      <c r="A1128" s="21"/>
      <c r="C1128" s="22"/>
      <c r="D1128" s="22"/>
      <c r="E1128" s="22"/>
      <c r="F1128" s="22"/>
      <c r="G1128" s="22"/>
    </row>
    <row r="1129" spans="1:7" s="82" customFormat="1" ht="15" hidden="1" customHeight="1">
      <c r="A1129" s="21"/>
      <c r="C1129" s="22"/>
      <c r="D1129" s="22"/>
      <c r="E1129" s="22"/>
      <c r="F1129" s="22"/>
      <c r="G1129" s="22"/>
    </row>
    <row r="1130" spans="1:7" s="82" customFormat="1" hidden="1">
      <c r="A1130" s="21"/>
      <c r="C1130" s="22"/>
      <c r="D1130" s="22"/>
      <c r="E1130" s="22"/>
      <c r="F1130" s="22"/>
      <c r="G1130" s="22"/>
    </row>
    <row r="1131" spans="1:7" s="82" customFormat="1" ht="15" hidden="1" customHeight="1">
      <c r="A1131" s="21"/>
      <c r="C1131" s="22"/>
      <c r="D1131" s="22"/>
      <c r="E1131" s="22"/>
      <c r="F1131" s="22"/>
      <c r="G1131" s="22"/>
    </row>
    <row r="1132" spans="1:7" s="82" customFormat="1" ht="15" hidden="1" customHeight="1">
      <c r="A1132" s="21"/>
      <c r="C1132" s="22"/>
      <c r="D1132" s="22"/>
      <c r="E1132" s="22"/>
      <c r="F1132" s="22"/>
      <c r="G1132" s="22"/>
    </row>
    <row r="1133" spans="1:7" s="82" customFormat="1" ht="15" hidden="1" customHeight="1">
      <c r="A1133" s="21"/>
      <c r="C1133" s="22"/>
      <c r="D1133" s="22"/>
      <c r="E1133" s="22"/>
      <c r="F1133" s="22"/>
      <c r="G1133" s="22"/>
    </row>
    <row r="1134" spans="1:7" s="82" customFormat="1" ht="15" hidden="1" customHeight="1">
      <c r="A1134" s="21"/>
      <c r="C1134" s="22"/>
      <c r="D1134" s="22"/>
      <c r="E1134" s="22"/>
      <c r="F1134" s="22"/>
      <c r="G1134" s="22"/>
    </row>
    <row r="1135" spans="1:7" s="82" customFormat="1" ht="15" hidden="1" customHeight="1">
      <c r="A1135" s="21"/>
      <c r="C1135" s="22"/>
      <c r="D1135" s="22"/>
      <c r="E1135" s="22"/>
      <c r="F1135" s="22"/>
      <c r="G1135" s="22"/>
    </row>
    <row r="1136" spans="1:7" s="82" customFormat="1" ht="15" hidden="1" customHeight="1">
      <c r="A1136" s="21"/>
      <c r="C1136" s="22"/>
      <c r="D1136" s="22"/>
      <c r="E1136" s="22"/>
      <c r="F1136" s="22"/>
      <c r="G1136" s="22"/>
    </row>
    <row r="1137" spans="1:7" s="82" customFormat="1" ht="15" hidden="1" customHeight="1">
      <c r="A1137" s="21"/>
      <c r="C1137" s="22"/>
      <c r="D1137" s="22"/>
      <c r="E1137" s="22"/>
      <c r="F1137" s="22"/>
      <c r="G1137" s="22"/>
    </row>
    <row r="1138" spans="1:7" s="82" customFormat="1" hidden="1">
      <c r="A1138" s="21"/>
      <c r="C1138" s="22"/>
      <c r="D1138" s="22"/>
      <c r="E1138" s="22"/>
      <c r="F1138" s="22"/>
      <c r="G1138" s="22"/>
    </row>
    <row r="1139" spans="1:7" s="82" customFormat="1" ht="15" hidden="1" customHeight="1">
      <c r="A1139" s="21"/>
      <c r="C1139" s="22"/>
      <c r="D1139" s="22"/>
      <c r="E1139" s="22"/>
      <c r="F1139" s="22"/>
      <c r="G1139" s="22"/>
    </row>
    <row r="1140" spans="1:7" s="82" customFormat="1" ht="15" hidden="1" customHeight="1">
      <c r="A1140" s="21"/>
      <c r="C1140" s="22"/>
      <c r="D1140" s="22"/>
      <c r="E1140" s="22"/>
      <c r="F1140" s="22"/>
      <c r="G1140" s="22"/>
    </row>
    <row r="1141" spans="1:7" s="82" customFormat="1" hidden="1">
      <c r="A1141" s="21"/>
      <c r="C1141" s="22"/>
      <c r="D1141" s="22"/>
      <c r="E1141" s="22"/>
      <c r="F1141" s="22"/>
      <c r="G1141" s="22"/>
    </row>
    <row r="1142" spans="1:7" s="82" customFormat="1" ht="15" hidden="1" customHeight="1">
      <c r="A1142" s="21"/>
      <c r="C1142" s="22"/>
      <c r="D1142" s="22"/>
      <c r="E1142" s="22"/>
      <c r="F1142" s="22"/>
      <c r="G1142" s="22"/>
    </row>
    <row r="1143" spans="1:7" s="82" customFormat="1" ht="15" hidden="1" customHeight="1">
      <c r="A1143" s="21"/>
      <c r="C1143" s="22"/>
      <c r="D1143" s="22"/>
      <c r="E1143" s="22"/>
      <c r="F1143" s="22"/>
      <c r="G1143" s="22"/>
    </row>
    <row r="1144" spans="1:7" s="82" customFormat="1" hidden="1">
      <c r="A1144" s="21"/>
      <c r="C1144" s="22"/>
      <c r="D1144" s="22"/>
      <c r="E1144" s="22"/>
      <c r="F1144" s="22"/>
      <c r="G1144" s="22"/>
    </row>
    <row r="1145" spans="1:7" s="82" customFormat="1" ht="15" hidden="1" customHeight="1">
      <c r="A1145" s="21"/>
      <c r="C1145" s="22"/>
      <c r="D1145" s="22"/>
      <c r="E1145" s="22"/>
      <c r="F1145" s="22"/>
      <c r="G1145" s="22"/>
    </row>
    <row r="1146" spans="1:7" s="82" customFormat="1" ht="15" hidden="1" customHeight="1">
      <c r="A1146" s="21"/>
      <c r="C1146" s="22"/>
      <c r="D1146" s="22"/>
      <c r="E1146" s="22"/>
      <c r="F1146" s="22"/>
      <c r="G1146" s="22"/>
    </row>
    <row r="1147" spans="1:7" s="82" customFormat="1" ht="15" hidden="1" customHeight="1">
      <c r="A1147" s="21"/>
      <c r="C1147" s="22"/>
      <c r="D1147" s="22"/>
      <c r="E1147" s="22"/>
      <c r="F1147" s="22"/>
      <c r="G1147" s="22"/>
    </row>
    <row r="1148" spans="1:7" s="82" customFormat="1" ht="15" hidden="1" customHeight="1">
      <c r="A1148" s="21"/>
      <c r="C1148" s="22"/>
      <c r="D1148" s="22"/>
      <c r="E1148" s="22"/>
      <c r="F1148" s="22"/>
      <c r="G1148" s="22"/>
    </row>
    <row r="1149" spans="1:7" s="82" customFormat="1" ht="15" hidden="1" customHeight="1">
      <c r="A1149" s="21"/>
      <c r="C1149" s="22"/>
      <c r="D1149" s="22"/>
      <c r="E1149" s="22"/>
      <c r="F1149" s="22"/>
      <c r="G1149" s="22"/>
    </row>
    <row r="1150" spans="1:7" s="82" customFormat="1" ht="15" hidden="1" customHeight="1">
      <c r="A1150" s="21"/>
      <c r="C1150" s="22"/>
      <c r="D1150" s="22"/>
      <c r="E1150" s="22"/>
      <c r="F1150" s="22"/>
      <c r="G1150" s="22"/>
    </row>
    <row r="1151" spans="1:7" s="82" customFormat="1" ht="15" hidden="1" customHeight="1">
      <c r="A1151" s="21"/>
      <c r="C1151" s="22"/>
      <c r="D1151" s="22"/>
      <c r="E1151" s="22"/>
      <c r="F1151" s="22"/>
      <c r="G1151" s="22"/>
    </row>
    <row r="1152" spans="1:7" s="82" customFormat="1" ht="15" hidden="1" customHeight="1">
      <c r="A1152" s="21"/>
      <c r="C1152" s="22"/>
      <c r="D1152" s="22"/>
      <c r="E1152" s="22"/>
      <c r="F1152" s="22"/>
      <c r="G1152" s="22"/>
    </row>
    <row r="1153" spans="1:7" s="82" customFormat="1" ht="15" hidden="1" customHeight="1">
      <c r="A1153" s="21"/>
      <c r="C1153" s="22"/>
      <c r="D1153" s="22"/>
      <c r="E1153" s="22"/>
      <c r="F1153" s="22"/>
      <c r="G1153" s="22"/>
    </row>
    <row r="1154" spans="1:7" s="82" customFormat="1" ht="15" hidden="1" customHeight="1">
      <c r="A1154" s="21"/>
      <c r="C1154" s="22"/>
      <c r="D1154" s="22"/>
      <c r="E1154" s="22"/>
      <c r="F1154" s="22"/>
      <c r="G1154" s="22"/>
    </row>
    <row r="1155" spans="1:7" s="82" customFormat="1" ht="15" hidden="1" customHeight="1">
      <c r="A1155" s="21"/>
      <c r="C1155" s="22"/>
      <c r="D1155" s="22"/>
      <c r="E1155" s="22"/>
      <c r="F1155" s="22"/>
      <c r="G1155" s="22"/>
    </row>
    <row r="1156" spans="1:7" s="82" customFormat="1" ht="15" hidden="1" customHeight="1">
      <c r="A1156" s="21"/>
      <c r="C1156" s="22"/>
      <c r="D1156" s="22"/>
      <c r="E1156" s="22"/>
      <c r="F1156" s="22"/>
      <c r="G1156" s="22"/>
    </row>
    <row r="1157" spans="1:7" s="82" customFormat="1" ht="15" hidden="1" customHeight="1">
      <c r="A1157" s="21"/>
      <c r="C1157" s="22"/>
      <c r="D1157" s="22"/>
      <c r="E1157" s="22"/>
      <c r="F1157" s="22"/>
      <c r="G1157" s="22"/>
    </row>
    <row r="1158" spans="1:7" s="82" customFormat="1" ht="15" hidden="1" customHeight="1">
      <c r="A1158" s="21"/>
      <c r="C1158" s="22"/>
      <c r="D1158" s="22"/>
      <c r="E1158" s="22"/>
      <c r="F1158" s="22"/>
      <c r="G1158" s="22"/>
    </row>
    <row r="1159" spans="1:7" s="82" customFormat="1" ht="15" hidden="1" customHeight="1">
      <c r="A1159" s="21"/>
      <c r="C1159" s="22"/>
      <c r="D1159" s="22"/>
      <c r="E1159" s="22"/>
      <c r="F1159" s="22"/>
      <c r="G1159" s="22"/>
    </row>
    <row r="1160" spans="1:7" s="82" customFormat="1" ht="15" hidden="1" customHeight="1">
      <c r="A1160" s="21"/>
      <c r="C1160" s="22"/>
      <c r="D1160" s="22"/>
      <c r="E1160" s="22"/>
      <c r="F1160" s="22"/>
      <c r="G1160" s="22"/>
    </row>
    <row r="1161" spans="1:7" s="82" customFormat="1" ht="15" hidden="1" customHeight="1">
      <c r="A1161" s="21"/>
      <c r="C1161" s="22"/>
      <c r="D1161" s="22"/>
      <c r="E1161" s="22"/>
      <c r="F1161" s="22"/>
      <c r="G1161" s="22"/>
    </row>
    <row r="1162" spans="1:7" s="82" customFormat="1" hidden="1">
      <c r="A1162" s="21"/>
      <c r="C1162" s="22"/>
      <c r="D1162" s="22"/>
      <c r="E1162" s="22"/>
      <c r="F1162" s="22"/>
      <c r="G1162" s="22"/>
    </row>
    <row r="1163" spans="1:7" s="82" customFormat="1" ht="15" hidden="1" customHeight="1">
      <c r="A1163" s="21"/>
      <c r="C1163" s="22"/>
      <c r="D1163" s="22"/>
      <c r="E1163" s="22"/>
      <c r="F1163" s="22"/>
      <c r="G1163" s="22"/>
    </row>
    <row r="1164" spans="1:7" s="82" customFormat="1" ht="15" hidden="1" customHeight="1">
      <c r="A1164" s="21"/>
      <c r="C1164" s="22"/>
      <c r="D1164" s="22"/>
      <c r="E1164" s="22"/>
      <c r="F1164" s="22"/>
      <c r="G1164" s="22"/>
    </row>
    <row r="1165" spans="1:7" s="82" customFormat="1" ht="15" hidden="1" customHeight="1">
      <c r="A1165" s="21"/>
      <c r="C1165" s="22"/>
      <c r="D1165" s="22"/>
      <c r="E1165" s="22"/>
      <c r="F1165" s="22"/>
      <c r="G1165" s="22"/>
    </row>
    <row r="1166" spans="1:7" s="82" customFormat="1" ht="15" hidden="1" customHeight="1">
      <c r="A1166" s="21"/>
      <c r="C1166" s="22"/>
      <c r="D1166" s="22"/>
      <c r="E1166" s="22"/>
      <c r="F1166" s="22"/>
      <c r="G1166" s="22"/>
    </row>
    <row r="1167" spans="1:7" s="82" customFormat="1" ht="15" hidden="1" customHeight="1">
      <c r="A1167" s="21"/>
      <c r="C1167" s="22"/>
      <c r="D1167" s="22"/>
      <c r="E1167" s="22"/>
      <c r="F1167" s="22"/>
      <c r="G1167" s="22"/>
    </row>
    <row r="1168" spans="1:7" s="82" customFormat="1" ht="15" hidden="1" customHeight="1">
      <c r="A1168" s="21"/>
      <c r="C1168" s="22"/>
      <c r="D1168" s="22"/>
      <c r="E1168" s="22"/>
      <c r="F1168" s="22"/>
      <c r="G1168" s="22"/>
    </row>
    <row r="1169" spans="1:7" s="82" customFormat="1" ht="15" hidden="1" customHeight="1">
      <c r="A1169" s="21"/>
      <c r="C1169" s="22"/>
      <c r="D1169" s="22"/>
      <c r="E1169" s="22"/>
      <c r="F1169" s="22"/>
      <c r="G1169" s="22"/>
    </row>
    <row r="1170" spans="1:7" s="82" customFormat="1" ht="15" hidden="1" customHeight="1">
      <c r="A1170" s="21"/>
      <c r="C1170" s="22"/>
      <c r="D1170" s="22"/>
      <c r="E1170" s="22"/>
      <c r="F1170" s="22"/>
      <c r="G1170" s="22"/>
    </row>
    <row r="1171" spans="1:7" s="82" customFormat="1" ht="15" hidden="1" customHeight="1">
      <c r="A1171" s="21"/>
      <c r="C1171" s="22"/>
      <c r="D1171" s="22"/>
      <c r="E1171" s="22"/>
      <c r="F1171" s="22"/>
      <c r="G1171" s="22"/>
    </row>
    <row r="1172" spans="1:7" s="82" customFormat="1" ht="15" hidden="1" customHeight="1">
      <c r="A1172" s="21"/>
      <c r="C1172" s="22"/>
      <c r="D1172" s="22"/>
      <c r="E1172" s="22"/>
      <c r="F1172" s="22"/>
      <c r="G1172" s="22"/>
    </row>
    <row r="1173" spans="1:7" s="82" customFormat="1" hidden="1">
      <c r="A1173" s="21"/>
      <c r="C1173" s="22"/>
      <c r="D1173" s="22"/>
      <c r="E1173" s="22"/>
      <c r="F1173" s="22"/>
      <c r="G1173" s="22"/>
    </row>
    <row r="1174" spans="1:7" s="82" customFormat="1" ht="15" hidden="1" customHeight="1">
      <c r="A1174" s="21"/>
      <c r="C1174" s="22"/>
      <c r="D1174" s="22"/>
      <c r="E1174" s="22"/>
      <c r="F1174" s="22"/>
      <c r="G1174" s="22"/>
    </row>
    <row r="1175" spans="1:7" s="82" customFormat="1" ht="15" hidden="1" customHeight="1">
      <c r="A1175" s="21"/>
      <c r="C1175" s="22"/>
      <c r="D1175" s="22"/>
      <c r="E1175" s="22"/>
      <c r="F1175" s="22"/>
      <c r="G1175" s="22"/>
    </row>
    <row r="1176" spans="1:7" s="82" customFormat="1" ht="15" hidden="1" customHeight="1">
      <c r="A1176" s="21"/>
      <c r="C1176" s="22"/>
      <c r="D1176" s="22"/>
      <c r="E1176" s="22"/>
      <c r="F1176" s="22"/>
      <c r="G1176" s="22"/>
    </row>
    <row r="1177" spans="1:7" s="82" customFormat="1" hidden="1">
      <c r="A1177" s="21"/>
      <c r="C1177" s="22"/>
      <c r="D1177" s="22"/>
      <c r="E1177" s="22"/>
      <c r="F1177" s="22"/>
      <c r="G1177" s="22"/>
    </row>
    <row r="1178" spans="1:7" s="82" customFormat="1" ht="15" hidden="1" customHeight="1">
      <c r="A1178" s="21"/>
      <c r="C1178" s="22"/>
      <c r="D1178" s="22"/>
      <c r="E1178" s="22"/>
      <c r="F1178" s="22"/>
      <c r="G1178" s="22"/>
    </row>
    <row r="1179" spans="1:7" s="82" customFormat="1" ht="15" hidden="1" customHeight="1">
      <c r="A1179" s="21"/>
      <c r="C1179" s="22"/>
      <c r="D1179" s="22"/>
      <c r="E1179" s="22"/>
      <c r="F1179" s="22"/>
      <c r="G1179" s="22"/>
    </row>
    <row r="1180" spans="1:7" s="82" customFormat="1" ht="15" hidden="1" customHeight="1">
      <c r="A1180" s="21"/>
      <c r="C1180" s="22"/>
      <c r="D1180" s="22"/>
      <c r="E1180" s="22"/>
      <c r="F1180" s="22"/>
      <c r="G1180" s="22"/>
    </row>
    <row r="1181" spans="1:7" s="82" customFormat="1" hidden="1">
      <c r="A1181" s="21"/>
      <c r="C1181" s="22"/>
      <c r="D1181" s="22"/>
      <c r="E1181" s="22"/>
      <c r="F1181" s="22"/>
      <c r="G1181" s="22"/>
    </row>
    <row r="1182" spans="1:7" s="82" customFormat="1" ht="15" hidden="1" customHeight="1">
      <c r="A1182" s="21"/>
      <c r="C1182" s="22"/>
      <c r="D1182" s="22"/>
      <c r="E1182" s="22"/>
      <c r="F1182" s="22"/>
      <c r="G1182" s="22"/>
    </row>
    <row r="1183" spans="1:7" s="82" customFormat="1" ht="15" hidden="1" customHeight="1">
      <c r="A1183" s="21"/>
      <c r="C1183" s="22"/>
      <c r="D1183" s="22"/>
      <c r="E1183" s="22"/>
      <c r="F1183" s="22"/>
      <c r="G1183" s="22"/>
    </row>
    <row r="1184" spans="1:7" s="82" customFormat="1" ht="15" hidden="1" customHeight="1">
      <c r="A1184" s="21"/>
      <c r="C1184" s="22"/>
      <c r="D1184" s="22"/>
      <c r="E1184" s="22"/>
      <c r="F1184" s="22"/>
      <c r="G1184" s="22"/>
    </row>
    <row r="1185" spans="1:7" s="82" customFormat="1" ht="15" hidden="1" customHeight="1">
      <c r="A1185" s="21"/>
      <c r="C1185" s="22"/>
      <c r="D1185" s="22"/>
      <c r="E1185" s="22"/>
      <c r="F1185" s="22"/>
      <c r="G1185" s="22"/>
    </row>
    <row r="1186" spans="1:7" s="82" customFormat="1" ht="15" hidden="1" customHeight="1">
      <c r="A1186" s="21"/>
      <c r="C1186" s="22"/>
      <c r="D1186" s="22"/>
      <c r="E1186" s="22"/>
      <c r="F1186" s="22"/>
      <c r="G1186" s="22"/>
    </row>
    <row r="1187" spans="1:7" s="82" customFormat="1" ht="15" hidden="1" customHeight="1">
      <c r="A1187" s="21"/>
      <c r="C1187" s="22"/>
      <c r="D1187" s="22"/>
      <c r="E1187" s="22"/>
      <c r="F1187" s="22"/>
      <c r="G1187" s="22"/>
    </row>
    <row r="1188" spans="1:7" s="82" customFormat="1" ht="15" hidden="1" customHeight="1">
      <c r="A1188" s="21"/>
      <c r="C1188" s="22"/>
      <c r="D1188" s="22"/>
      <c r="E1188" s="22"/>
      <c r="F1188" s="22"/>
      <c r="G1188" s="22"/>
    </row>
    <row r="1189" spans="1:7" s="82" customFormat="1" ht="15" hidden="1" customHeight="1">
      <c r="A1189" s="21"/>
      <c r="C1189" s="22"/>
      <c r="D1189" s="22"/>
      <c r="E1189" s="22"/>
      <c r="F1189" s="22"/>
      <c r="G1189" s="22"/>
    </row>
    <row r="1190" spans="1:7" s="82" customFormat="1" ht="15" hidden="1" customHeight="1">
      <c r="A1190" s="21"/>
      <c r="C1190" s="22"/>
      <c r="D1190" s="22"/>
      <c r="E1190" s="22"/>
      <c r="F1190" s="22"/>
      <c r="G1190" s="22"/>
    </row>
    <row r="1191" spans="1:7" s="82" customFormat="1" ht="15" hidden="1" customHeight="1">
      <c r="A1191" s="21"/>
      <c r="C1191" s="22"/>
      <c r="D1191" s="22"/>
      <c r="E1191" s="22"/>
      <c r="F1191" s="22"/>
      <c r="G1191" s="22"/>
    </row>
    <row r="1192" spans="1:7" s="82" customFormat="1" ht="15" hidden="1" customHeight="1">
      <c r="A1192" s="21"/>
      <c r="C1192" s="22"/>
      <c r="D1192" s="22"/>
      <c r="E1192" s="22"/>
      <c r="F1192" s="22"/>
      <c r="G1192" s="22"/>
    </row>
    <row r="1193" spans="1:7" s="82" customFormat="1" ht="15" hidden="1" customHeight="1">
      <c r="A1193" s="21"/>
      <c r="C1193" s="22"/>
      <c r="D1193" s="22"/>
      <c r="E1193" s="22"/>
      <c r="F1193" s="22"/>
      <c r="G1193" s="22"/>
    </row>
    <row r="1194" spans="1:7" s="82" customFormat="1" ht="15" hidden="1" customHeight="1">
      <c r="A1194" s="21"/>
      <c r="C1194" s="22"/>
      <c r="D1194" s="22"/>
      <c r="E1194" s="22"/>
      <c r="F1194" s="22"/>
      <c r="G1194" s="22"/>
    </row>
    <row r="1195" spans="1:7" s="82" customFormat="1" ht="15" hidden="1" customHeight="1">
      <c r="A1195" s="21"/>
      <c r="C1195" s="22"/>
      <c r="D1195" s="22"/>
      <c r="E1195" s="22"/>
      <c r="F1195" s="22"/>
      <c r="G1195" s="22"/>
    </row>
    <row r="1196" spans="1:7" s="82" customFormat="1" ht="15" hidden="1" customHeight="1">
      <c r="A1196" s="21"/>
      <c r="C1196" s="22"/>
      <c r="D1196" s="22"/>
      <c r="E1196" s="22"/>
      <c r="F1196" s="22"/>
      <c r="G1196" s="22"/>
    </row>
    <row r="1197" spans="1:7" s="82" customFormat="1" ht="15" hidden="1" customHeight="1">
      <c r="A1197" s="21"/>
      <c r="C1197" s="22"/>
      <c r="D1197" s="22"/>
      <c r="E1197" s="22"/>
      <c r="F1197" s="22"/>
      <c r="G1197" s="22"/>
    </row>
    <row r="1198" spans="1:7" s="82" customFormat="1" ht="15" hidden="1" customHeight="1">
      <c r="A1198" s="21"/>
      <c r="C1198" s="22"/>
      <c r="D1198" s="22"/>
      <c r="E1198" s="22"/>
      <c r="F1198" s="22"/>
      <c r="G1198" s="22"/>
    </row>
    <row r="1199" spans="1:7" s="82" customFormat="1" ht="15" hidden="1" customHeight="1">
      <c r="A1199" s="21"/>
      <c r="C1199" s="22"/>
      <c r="D1199" s="22"/>
      <c r="E1199" s="22"/>
      <c r="F1199" s="22"/>
      <c r="G1199" s="22"/>
    </row>
    <row r="1200" spans="1:7" s="82" customFormat="1" ht="15" hidden="1" customHeight="1">
      <c r="A1200" s="21"/>
      <c r="C1200" s="22"/>
      <c r="D1200" s="22"/>
      <c r="E1200" s="22"/>
      <c r="F1200" s="22"/>
      <c r="G1200" s="22"/>
    </row>
    <row r="1201" spans="1:7" s="82" customFormat="1" ht="15" hidden="1" customHeight="1">
      <c r="A1201" s="21"/>
      <c r="C1201" s="22"/>
      <c r="D1201" s="22"/>
      <c r="E1201" s="22"/>
      <c r="F1201" s="22"/>
      <c r="G1201" s="22"/>
    </row>
    <row r="1202" spans="1:7" s="82" customFormat="1" ht="15" hidden="1" customHeight="1">
      <c r="A1202" s="21"/>
      <c r="C1202" s="22"/>
      <c r="D1202" s="22"/>
      <c r="E1202" s="22"/>
      <c r="F1202" s="22"/>
      <c r="G1202" s="22"/>
    </row>
    <row r="1203" spans="1:7" s="82" customFormat="1" ht="15" hidden="1" customHeight="1">
      <c r="A1203" s="21"/>
      <c r="C1203" s="22"/>
      <c r="D1203" s="22"/>
      <c r="E1203" s="22"/>
      <c r="F1203" s="22"/>
      <c r="G1203" s="22"/>
    </row>
    <row r="1204" spans="1:7" s="82" customFormat="1" ht="15" hidden="1" customHeight="1">
      <c r="A1204" s="21"/>
      <c r="C1204" s="22"/>
      <c r="D1204" s="22"/>
      <c r="E1204" s="22"/>
      <c r="F1204" s="22"/>
      <c r="G1204" s="22"/>
    </row>
    <row r="1205" spans="1:7" s="82" customFormat="1" hidden="1">
      <c r="A1205" s="21"/>
      <c r="C1205" s="22"/>
      <c r="D1205" s="22"/>
      <c r="E1205" s="22"/>
      <c r="F1205" s="22"/>
      <c r="G1205" s="22"/>
    </row>
    <row r="1206" spans="1:7" s="82" customFormat="1" ht="15" hidden="1" customHeight="1">
      <c r="A1206" s="21"/>
      <c r="C1206" s="22"/>
      <c r="D1206" s="22"/>
      <c r="E1206" s="22"/>
      <c r="F1206" s="22"/>
      <c r="G1206" s="22"/>
    </row>
    <row r="1207" spans="1:7" s="82" customFormat="1" ht="15" hidden="1" customHeight="1">
      <c r="A1207" s="21"/>
      <c r="C1207" s="22"/>
      <c r="D1207" s="22"/>
      <c r="E1207" s="22"/>
      <c r="F1207" s="22"/>
      <c r="G1207" s="22"/>
    </row>
    <row r="1208" spans="1:7" s="82" customFormat="1" ht="15" hidden="1" customHeight="1">
      <c r="A1208" s="21"/>
      <c r="C1208" s="22"/>
      <c r="D1208" s="22"/>
      <c r="E1208" s="22"/>
      <c r="F1208" s="22"/>
      <c r="G1208" s="22"/>
    </row>
    <row r="1209" spans="1:7" s="82" customFormat="1" ht="15" hidden="1" customHeight="1">
      <c r="A1209" s="21"/>
      <c r="C1209" s="22"/>
      <c r="D1209" s="22"/>
      <c r="E1209" s="22"/>
      <c r="F1209" s="22"/>
      <c r="G1209" s="22"/>
    </row>
    <row r="1210" spans="1:7" s="82" customFormat="1" ht="15" hidden="1" customHeight="1">
      <c r="A1210" s="21"/>
      <c r="C1210" s="22"/>
      <c r="D1210" s="22"/>
      <c r="E1210" s="22"/>
      <c r="F1210" s="22"/>
      <c r="G1210" s="22"/>
    </row>
    <row r="1211" spans="1:7" s="82" customFormat="1" ht="15" hidden="1" customHeight="1">
      <c r="A1211" s="21"/>
      <c r="C1211" s="22"/>
      <c r="D1211" s="22"/>
      <c r="E1211" s="22"/>
      <c r="F1211" s="22"/>
      <c r="G1211" s="22"/>
    </row>
    <row r="1212" spans="1:7" s="82" customFormat="1" ht="15" hidden="1" customHeight="1">
      <c r="A1212" s="21"/>
      <c r="C1212" s="22"/>
      <c r="D1212" s="22"/>
      <c r="E1212" s="22"/>
      <c r="F1212" s="22"/>
      <c r="G1212" s="22"/>
    </row>
    <row r="1213" spans="1:7" s="82" customFormat="1" ht="15" hidden="1" customHeight="1">
      <c r="A1213" s="21"/>
      <c r="C1213" s="22"/>
      <c r="D1213" s="22"/>
      <c r="E1213" s="22"/>
      <c r="F1213" s="22"/>
      <c r="G1213" s="22"/>
    </row>
    <row r="1214" spans="1:7" s="82" customFormat="1" ht="15" hidden="1" customHeight="1">
      <c r="A1214" s="21"/>
      <c r="C1214" s="22"/>
      <c r="D1214" s="22"/>
      <c r="E1214" s="22"/>
      <c r="F1214" s="22"/>
      <c r="G1214" s="22"/>
    </row>
    <row r="1215" spans="1:7" s="82" customFormat="1" ht="15" hidden="1" customHeight="1">
      <c r="A1215" s="21"/>
      <c r="C1215" s="22"/>
      <c r="D1215" s="22"/>
      <c r="E1215" s="22"/>
      <c r="F1215" s="22"/>
      <c r="G1215" s="22"/>
    </row>
    <row r="1216" spans="1:7" s="82" customFormat="1" ht="15" hidden="1" customHeight="1">
      <c r="A1216" s="21"/>
      <c r="C1216" s="22"/>
      <c r="D1216" s="22"/>
      <c r="E1216" s="22"/>
      <c r="F1216" s="22"/>
      <c r="G1216" s="22"/>
    </row>
    <row r="1217" spans="1:7" s="82" customFormat="1" ht="15" hidden="1" customHeight="1">
      <c r="A1217" s="21"/>
      <c r="C1217" s="22"/>
      <c r="D1217" s="22"/>
      <c r="E1217" s="22"/>
      <c r="F1217" s="22"/>
      <c r="G1217" s="22"/>
    </row>
    <row r="1218" spans="1:7" s="82" customFormat="1" ht="15" hidden="1" customHeight="1">
      <c r="A1218" s="21"/>
      <c r="C1218" s="22"/>
      <c r="D1218" s="22"/>
      <c r="E1218" s="22"/>
      <c r="F1218" s="22"/>
      <c r="G1218" s="22"/>
    </row>
    <row r="1219" spans="1:7" s="82" customFormat="1" ht="15" hidden="1" customHeight="1">
      <c r="A1219" s="21"/>
      <c r="C1219" s="22"/>
      <c r="D1219" s="22"/>
      <c r="E1219" s="22"/>
      <c r="F1219" s="22"/>
      <c r="G1219" s="22"/>
    </row>
    <row r="1220" spans="1:7" s="82" customFormat="1" ht="15" hidden="1" customHeight="1">
      <c r="A1220" s="21"/>
      <c r="C1220" s="22"/>
      <c r="D1220" s="22"/>
      <c r="E1220" s="22"/>
      <c r="F1220" s="22"/>
      <c r="G1220" s="22"/>
    </row>
    <row r="1221" spans="1:7" s="82" customFormat="1" ht="15" hidden="1" customHeight="1">
      <c r="A1221" s="21"/>
      <c r="C1221" s="22"/>
      <c r="D1221" s="22"/>
      <c r="E1221" s="22"/>
      <c r="F1221" s="22"/>
      <c r="G1221" s="22"/>
    </row>
    <row r="1222" spans="1:7" s="82" customFormat="1" ht="15" hidden="1" customHeight="1">
      <c r="A1222" s="21"/>
      <c r="C1222" s="22"/>
      <c r="D1222" s="22"/>
      <c r="E1222" s="22"/>
      <c r="F1222" s="22"/>
      <c r="G1222" s="22"/>
    </row>
    <row r="1223" spans="1:7" s="82" customFormat="1" ht="15" hidden="1" customHeight="1">
      <c r="A1223" s="21"/>
      <c r="C1223" s="22"/>
      <c r="D1223" s="22"/>
      <c r="E1223" s="22"/>
      <c r="F1223" s="22"/>
      <c r="G1223" s="22"/>
    </row>
    <row r="1224" spans="1:7" s="82" customFormat="1" ht="15" hidden="1" customHeight="1">
      <c r="A1224" s="21"/>
      <c r="C1224" s="22"/>
      <c r="D1224" s="22"/>
      <c r="E1224" s="22"/>
      <c r="F1224" s="22"/>
      <c r="G1224" s="22"/>
    </row>
    <row r="1225" spans="1:7" s="82" customFormat="1" ht="15" hidden="1" customHeight="1">
      <c r="A1225" s="21"/>
      <c r="C1225" s="22"/>
      <c r="D1225" s="22"/>
      <c r="E1225" s="22"/>
      <c r="F1225" s="22"/>
      <c r="G1225" s="22"/>
    </row>
    <row r="1226" spans="1:7" s="82" customFormat="1" ht="15" hidden="1" customHeight="1">
      <c r="A1226" s="21"/>
      <c r="C1226" s="22"/>
      <c r="D1226" s="22"/>
      <c r="E1226" s="22"/>
      <c r="F1226" s="22"/>
      <c r="G1226" s="22"/>
    </row>
    <row r="1227" spans="1:7" s="82" customFormat="1" ht="15" hidden="1" customHeight="1">
      <c r="A1227" s="21"/>
      <c r="C1227" s="22"/>
      <c r="D1227" s="22"/>
      <c r="E1227" s="22"/>
      <c r="F1227" s="22"/>
      <c r="G1227" s="22"/>
    </row>
    <row r="1228" spans="1:7" s="82" customFormat="1" ht="15" hidden="1" customHeight="1">
      <c r="A1228" s="21"/>
      <c r="C1228" s="22"/>
      <c r="D1228" s="22"/>
      <c r="E1228" s="22"/>
      <c r="F1228" s="22"/>
      <c r="G1228" s="22"/>
    </row>
    <row r="1229" spans="1:7" s="82" customFormat="1" ht="15" hidden="1" customHeight="1">
      <c r="A1229" s="21"/>
      <c r="C1229" s="22"/>
      <c r="D1229" s="22"/>
      <c r="E1229" s="22"/>
      <c r="F1229" s="22"/>
      <c r="G1229" s="22"/>
    </row>
    <row r="1230" spans="1:7" s="82" customFormat="1" hidden="1">
      <c r="A1230" s="21"/>
      <c r="C1230" s="22"/>
      <c r="D1230" s="22"/>
      <c r="E1230" s="22"/>
      <c r="F1230" s="22"/>
      <c r="G1230" s="22"/>
    </row>
    <row r="1231" spans="1:7" s="82" customFormat="1" ht="15" hidden="1" customHeight="1">
      <c r="A1231" s="21"/>
      <c r="C1231" s="22"/>
      <c r="D1231" s="22"/>
      <c r="E1231" s="22"/>
      <c r="F1231" s="22"/>
      <c r="G1231" s="22"/>
    </row>
    <row r="1232" spans="1:7" s="82" customFormat="1" ht="15" hidden="1" customHeight="1">
      <c r="A1232" s="21"/>
      <c r="C1232" s="22"/>
      <c r="D1232" s="22"/>
      <c r="E1232" s="22"/>
      <c r="F1232" s="22"/>
      <c r="G1232" s="22"/>
    </row>
    <row r="1233" spans="1:7" s="82" customFormat="1" ht="15" hidden="1" customHeight="1">
      <c r="A1233" s="21"/>
      <c r="C1233" s="22"/>
      <c r="D1233" s="22"/>
      <c r="E1233" s="22"/>
      <c r="F1233" s="22"/>
      <c r="G1233" s="22"/>
    </row>
    <row r="1234" spans="1:7" s="82" customFormat="1" ht="15" hidden="1" customHeight="1">
      <c r="A1234" s="21"/>
      <c r="C1234" s="22"/>
      <c r="D1234" s="22"/>
      <c r="E1234" s="22"/>
      <c r="F1234" s="22"/>
      <c r="G1234" s="22"/>
    </row>
    <row r="1235" spans="1:7" s="82" customFormat="1" hidden="1">
      <c r="A1235" s="21"/>
      <c r="C1235" s="22"/>
      <c r="D1235" s="22"/>
      <c r="E1235" s="22"/>
      <c r="F1235" s="22"/>
      <c r="G1235" s="22"/>
    </row>
    <row r="1236" spans="1:7" s="82" customFormat="1" ht="15" hidden="1" customHeight="1">
      <c r="A1236" s="21"/>
      <c r="C1236" s="22"/>
      <c r="D1236" s="22"/>
      <c r="E1236" s="22"/>
      <c r="F1236" s="22"/>
      <c r="G1236" s="22"/>
    </row>
    <row r="1237" spans="1:7" s="82" customFormat="1" ht="15" hidden="1" customHeight="1">
      <c r="A1237" s="21"/>
      <c r="C1237" s="22"/>
      <c r="D1237" s="22"/>
      <c r="E1237" s="22"/>
      <c r="F1237" s="22"/>
      <c r="G1237" s="22"/>
    </row>
    <row r="1238" spans="1:7" s="82" customFormat="1" ht="15" hidden="1" customHeight="1">
      <c r="A1238" s="21"/>
      <c r="C1238" s="22"/>
      <c r="D1238" s="22"/>
      <c r="E1238" s="22"/>
      <c r="F1238" s="22"/>
      <c r="G1238" s="22"/>
    </row>
    <row r="1239" spans="1:7" s="82" customFormat="1" ht="15" hidden="1" customHeight="1">
      <c r="A1239" s="21"/>
      <c r="C1239" s="22"/>
      <c r="D1239" s="22"/>
      <c r="E1239" s="22"/>
      <c r="F1239" s="22"/>
      <c r="G1239" s="22"/>
    </row>
    <row r="1240" spans="1:7" s="82" customFormat="1" ht="15" hidden="1" customHeight="1">
      <c r="A1240" s="21"/>
      <c r="C1240" s="22"/>
      <c r="D1240" s="22"/>
      <c r="E1240" s="22"/>
      <c r="F1240" s="22"/>
      <c r="G1240" s="22"/>
    </row>
    <row r="1241" spans="1:7" s="82" customFormat="1" ht="15" hidden="1" customHeight="1">
      <c r="A1241" s="21"/>
      <c r="C1241" s="22"/>
      <c r="D1241" s="22"/>
      <c r="E1241" s="22"/>
      <c r="F1241" s="22"/>
      <c r="G1241" s="22"/>
    </row>
    <row r="1242" spans="1:7" s="82" customFormat="1" ht="15" hidden="1" customHeight="1">
      <c r="A1242" s="21"/>
      <c r="C1242" s="22"/>
      <c r="D1242" s="22"/>
      <c r="E1242" s="22"/>
      <c r="F1242" s="22"/>
      <c r="G1242" s="22"/>
    </row>
    <row r="1243" spans="1:7" s="82" customFormat="1" hidden="1">
      <c r="A1243" s="21"/>
      <c r="C1243" s="22"/>
      <c r="D1243" s="22"/>
      <c r="E1243" s="22"/>
      <c r="F1243" s="22"/>
      <c r="G1243" s="22"/>
    </row>
    <row r="1244" spans="1:7" s="82" customFormat="1" ht="15" hidden="1" customHeight="1">
      <c r="A1244" s="21"/>
      <c r="C1244" s="22"/>
      <c r="D1244" s="22"/>
      <c r="E1244" s="22"/>
      <c r="F1244" s="22"/>
      <c r="G1244" s="22"/>
    </row>
    <row r="1245" spans="1:7" s="82" customFormat="1" ht="15" hidden="1" customHeight="1">
      <c r="A1245" s="21"/>
      <c r="C1245" s="22"/>
      <c r="D1245" s="22"/>
      <c r="E1245" s="22"/>
      <c r="F1245" s="22"/>
      <c r="G1245" s="22"/>
    </row>
    <row r="1246" spans="1:7" s="82" customFormat="1" ht="15" hidden="1" customHeight="1">
      <c r="A1246" s="21"/>
      <c r="C1246" s="22"/>
      <c r="D1246" s="22"/>
      <c r="E1246" s="22"/>
      <c r="F1246" s="22"/>
      <c r="G1246" s="22"/>
    </row>
    <row r="1247" spans="1:7" s="82" customFormat="1" ht="15" hidden="1" customHeight="1">
      <c r="A1247" s="21"/>
      <c r="C1247" s="22"/>
      <c r="D1247" s="22"/>
      <c r="E1247" s="22"/>
      <c r="F1247" s="22"/>
      <c r="G1247" s="22"/>
    </row>
    <row r="1248" spans="1:7" s="82" customFormat="1" ht="15" hidden="1" customHeight="1">
      <c r="A1248" s="21"/>
      <c r="C1248" s="22"/>
      <c r="D1248" s="22"/>
      <c r="E1248" s="22"/>
      <c r="F1248" s="22"/>
      <c r="G1248" s="22"/>
    </row>
    <row r="1249" spans="1:7" s="82" customFormat="1" ht="15" hidden="1" customHeight="1">
      <c r="A1249" s="21"/>
      <c r="C1249" s="22"/>
      <c r="D1249" s="22"/>
      <c r="E1249" s="22"/>
      <c r="F1249" s="22"/>
      <c r="G1249" s="22"/>
    </row>
    <row r="1250" spans="1:7" s="82" customFormat="1" ht="15" hidden="1" customHeight="1">
      <c r="A1250" s="21"/>
      <c r="C1250" s="22"/>
      <c r="D1250" s="22"/>
      <c r="E1250" s="22"/>
      <c r="F1250" s="22"/>
      <c r="G1250" s="22"/>
    </row>
    <row r="1251" spans="1:7" s="82" customFormat="1" ht="15" hidden="1" customHeight="1">
      <c r="A1251" s="21"/>
      <c r="C1251" s="22"/>
      <c r="D1251" s="22"/>
      <c r="E1251" s="22"/>
      <c r="F1251" s="22"/>
      <c r="G1251" s="22"/>
    </row>
    <row r="1252" spans="1:7" s="82" customFormat="1" ht="15" hidden="1" customHeight="1">
      <c r="A1252" s="21"/>
      <c r="C1252" s="22"/>
      <c r="D1252" s="22"/>
      <c r="E1252" s="22"/>
      <c r="F1252" s="22"/>
      <c r="G1252" s="22"/>
    </row>
    <row r="1253" spans="1:7" s="82" customFormat="1" ht="15" hidden="1" customHeight="1">
      <c r="A1253" s="21"/>
      <c r="C1253" s="22"/>
      <c r="D1253" s="22"/>
      <c r="E1253" s="22"/>
      <c r="F1253" s="22"/>
      <c r="G1253" s="22"/>
    </row>
    <row r="1254" spans="1:7" s="82" customFormat="1" ht="15" hidden="1" customHeight="1">
      <c r="A1254" s="21"/>
      <c r="C1254" s="22"/>
      <c r="D1254" s="22"/>
      <c r="E1254" s="22"/>
      <c r="F1254" s="22"/>
      <c r="G1254" s="22"/>
    </row>
    <row r="1255" spans="1:7" s="82" customFormat="1" ht="15" hidden="1" customHeight="1">
      <c r="A1255" s="21"/>
      <c r="C1255" s="22"/>
      <c r="D1255" s="22"/>
      <c r="E1255" s="22"/>
      <c r="F1255" s="22"/>
      <c r="G1255" s="22"/>
    </row>
    <row r="1256" spans="1:7" s="82" customFormat="1" ht="15" hidden="1" customHeight="1">
      <c r="A1256" s="21"/>
      <c r="C1256" s="22"/>
      <c r="D1256" s="22"/>
      <c r="E1256" s="22"/>
      <c r="F1256" s="22"/>
      <c r="G1256" s="22"/>
    </row>
    <row r="1257" spans="1:7" s="82" customFormat="1" ht="15" hidden="1" customHeight="1">
      <c r="A1257" s="21"/>
      <c r="C1257" s="22"/>
      <c r="D1257" s="22"/>
      <c r="E1257" s="22"/>
      <c r="F1257" s="22"/>
      <c r="G1257" s="22"/>
    </row>
    <row r="1258" spans="1:7" s="82" customFormat="1" ht="15" hidden="1" customHeight="1">
      <c r="A1258" s="21"/>
      <c r="C1258" s="22"/>
      <c r="D1258" s="22"/>
      <c r="E1258" s="22"/>
      <c r="F1258" s="22"/>
      <c r="G1258" s="22"/>
    </row>
    <row r="1259" spans="1:7" s="82" customFormat="1" ht="15" hidden="1" customHeight="1">
      <c r="A1259" s="21"/>
      <c r="C1259" s="22"/>
      <c r="D1259" s="22"/>
      <c r="E1259" s="22"/>
      <c r="F1259" s="22"/>
      <c r="G1259" s="22"/>
    </row>
    <row r="1260" spans="1:7" s="82" customFormat="1" ht="15" hidden="1" customHeight="1">
      <c r="A1260" s="21"/>
      <c r="C1260" s="22"/>
      <c r="D1260" s="22"/>
      <c r="E1260" s="22"/>
      <c r="F1260" s="22"/>
      <c r="G1260" s="22"/>
    </row>
  </sheetData>
  <autoFilter ref="A1:H1260" xr:uid="{45271315-4E51-4C38-B95A-B5AF769E3AA2}">
    <filterColumn colId="1">
      <filters>
        <filter val="RESERVAS DE LUCROS"/>
        <filter val="RESERVAS DE LUCROS / SOBRAS / RETENÇÃO DE SUPERÁVI"/>
        <filter val="Reservas Estatutárias"/>
      </filters>
    </filterColumn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6E67-186C-45A4-8461-B35D66705C02}">
  <dimension ref="A2:J39"/>
  <sheetViews>
    <sheetView showGridLines="0" zoomScale="80" zoomScaleNormal="80" workbookViewId="0">
      <selection activeCell="J7" sqref="J7"/>
    </sheetView>
  </sheetViews>
  <sheetFormatPr defaultRowHeight="15"/>
  <cols>
    <col min="1" max="1" width="4.42578125" style="82" customWidth="1"/>
    <col min="2" max="2" width="59.42578125" style="82" bestFit="1" customWidth="1"/>
    <col min="3" max="5" width="20.7109375" style="68" customWidth="1"/>
    <col min="6" max="7" width="20.7109375" style="82" customWidth="1"/>
    <col min="8" max="11" width="15.5703125" style="82" customWidth="1"/>
    <col min="12" max="16384" width="9.140625" style="82"/>
  </cols>
  <sheetData>
    <row r="2" spans="1:10" s="12" customFormat="1" ht="15.75">
      <c r="B2" s="56"/>
      <c r="F2" s="33"/>
      <c r="G2" s="33"/>
      <c r="H2" s="33"/>
    </row>
    <row r="3" spans="1:10" s="12" customFormat="1" ht="15.75">
      <c r="B3" s="55"/>
      <c r="F3" s="33"/>
      <c r="G3" s="33"/>
      <c r="H3" s="33"/>
    </row>
    <row r="4" spans="1:10" s="12" customFormat="1" ht="15.75">
      <c r="B4" s="55"/>
      <c r="F4" s="33"/>
      <c r="G4" s="33"/>
      <c r="H4" s="33"/>
    </row>
    <row r="5" spans="1:10" s="12" customFormat="1" ht="16.5" thickBot="1">
      <c r="B5" s="55"/>
      <c r="F5" s="33"/>
      <c r="G5" s="33"/>
      <c r="H5" s="33"/>
    </row>
    <row r="6" spans="1:10" ht="37.5">
      <c r="B6" s="111" t="s">
        <v>610</v>
      </c>
      <c r="C6" s="3" t="s">
        <v>566</v>
      </c>
      <c r="D6" s="3" t="s">
        <v>644</v>
      </c>
      <c r="E6" s="87" t="s">
        <v>607</v>
      </c>
      <c r="F6" s="3" t="s">
        <v>608</v>
      </c>
      <c r="G6" s="3" t="s">
        <v>603</v>
      </c>
      <c r="H6" s="80"/>
      <c r="I6" s="80"/>
      <c r="J6" s="80"/>
    </row>
    <row r="7" spans="1:10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29" customFormat="1" ht="15.75">
      <c r="B8" s="124" t="s">
        <v>609</v>
      </c>
      <c r="C8" s="127">
        <v>39944</v>
      </c>
      <c r="D8" s="127">
        <v>0</v>
      </c>
      <c r="E8" s="127">
        <v>2519</v>
      </c>
      <c r="F8" s="127">
        <v>24369</v>
      </c>
      <c r="G8" s="125">
        <v>66832</v>
      </c>
      <c r="H8" s="130"/>
      <c r="I8" s="130"/>
      <c r="J8" s="130"/>
    </row>
    <row r="9" spans="1:10" ht="7.5" customHeight="1">
      <c r="F9" s="80"/>
      <c r="G9" s="81"/>
      <c r="H9" s="80"/>
      <c r="I9" s="80"/>
      <c r="J9" s="80"/>
    </row>
    <row r="10" spans="1:10" ht="15.75">
      <c r="B10" s="82" t="s">
        <v>604</v>
      </c>
      <c r="C10" s="68">
        <v>0</v>
      </c>
      <c r="E10" s="126">
        <f>E15-E8</f>
        <v>79.812819999999647</v>
      </c>
      <c r="F10" s="68">
        <v>0</v>
      </c>
      <c r="G10" s="10">
        <f>SUM(C10:F10)</f>
        <v>79.812819999999647</v>
      </c>
    </row>
    <row r="11" spans="1:10" ht="15.75">
      <c r="B11" s="128" t="s">
        <v>605</v>
      </c>
      <c r="C11" s="68">
        <v>0</v>
      </c>
      <c r="E11" s="68">
        <v>0</v>
      </c>
      <c r="F11" s="126">
        <f>ROUND(DRE!E30,0)</f>
        <v>1791</v>
      </c>
      <c r="G11" s="10">
        <f>SUM(C11:F11)</f>
        <v>1791</v>
      </c>
    </row>
    <row r="12" spans="1:10" hidden="1">
      <c r="B12" s="82" t="s">
        <v>606</v>
      </c>
      <c r="F12" s="68"/>
      <c r="G12" s="12"/>
    </row>
    <row r="13" spans="1:10" ht="15.75" hidden="1">
      <c r="B13" s="82" t="s">
        <v>602</v>
      </c>
      <c r="C13" s="68">
        <v>0</v>
      </c>
      <c r="E13" s="68">
        <v>0</v>
      </c>
      <c r="F13" s="68">
        <v>0</v>
      </c>
      <c r="G13" s="10">
        <f>SUM(C13:F13)</f>
        <v>0</v>
      </c>
    </row>
    <row r="14" spans="1:10" ht="7.5" customHeight="1"/>
    <row r="15" spans="1:10" s="129" customFormat="1" ht="15.75">
      <c r="B15" s="124" t="s">
        <v>639</v>
      </c>
      <c r="C15" s="127">
        <f>ROUND('Balanço Patrimonial'!D56,0)</f>
        <v>39944</v>
      </c>
      <c r="D15" s="127">
        <v>0</v>
      </c>
      <c r="E15" s="127">
        <f>'Balanço Patrimonial'!D57</f>
        <v>2598.8128199999996</v>
      </c>
      <c r="F15" s="127">
        <f>SUM(F8:F11)</f>
        <v>26160</v>
      </c>
      <c r="G15" s="125">
        <f t="shared" ref="G15" si="0">SUM(G8:G13)</f>
        <v>68702.812820000006</v>
      </c>
      <c r="H15" s="130"/>
      <c r="I15" s="130"/>
      <c r="J15" s="130"/>
    </row>
    <row r="16" spans="1:10" ht="7.5" customHeight="1"/>
    <row r="17" spans="2:10" ht="15.75">
      <c r="B17" s="82" t="s">
        <v>604</v>
      </c>
      <c r="C17" s="68">
        <v>0</v>
      </c>
      <c r="E17" s="126">
        <v>1095</v>
      </c>
      <c r="F17" s="68">
        <v>0</v>
      </c>
      <c r="G17" s="10">
        <f>SUM(C17:F17)</f>
        <v>1095</v>
      </c>
    </row>
    <row r="18" spans="2:10" ht="15.75">
      <c r="B18" s="128" t="s">
        <v>605</v>
      </c>
      <c r="C18" s="68">
        <v>0</v>
      </c>
      <c r="E18" s="68">
        <v>0</v>
      </c>
      <c r="F18" s="126">
        <f>ROUND(DRE!F30,0)</f>
        <v>-4048</v>
      </c>
      <c r="G18" s="10">
        <f>SUM(C18:F18)</f>
        <v>-4048</v>
      </c>
    </row>
    <row r="19" spans="2:10" hidden="1">
      <c r="B19" s="82" t="s">
        <v>606</v>
      </c>
      <c r="F19" s="68"/>
      <c r="G19" s="12"/>
    </row>
    <row r="20" spans="2:10" ht="15.75" hidden="1">
      <c r="B20" s="82" t="s">
        <v>602</v>
      </c>
      <c r="C20" s="68">
        <v>0</v>
      </c>
      <c r="E20" s="68">
        <v>0</v>
      </c>
      <c r="F20" s="68">
        <v>0</v>
      </c>
      <c r="G20" s="10">
        <f>SUM(C20:F20)</f>
        <v>0</v>
      </c>
    </row>
    <row r="21" spans="2:10" ht="7.5" customHeight="1">
      <c r="F21" s="68"/>
      <c r="G21" s="10"/>
    </row>
    <row r="22" spans="2:10" s="129" customFormat="1" ht="15.75">
      <c r="B22" s="124" t="s">
        <v>640</v>
      </c>
      <c r="C22" s="127">
        <f>ROUND('Balanço Patrimonial'!E56,0)</f>
        <v>39944</v>
      </c>
      <c r="D22" s="127">
        <v>0</v>
      </c>
      <c r="E22" s="127">
        <f>'Balanço Patrimonial'!E57</f>
        <v>3693.9140299999999</v>
      </c>
      <c r="F22" s="127">
        <f>SUM(F15:F18)</f>
        <v>22112</v>
      </c>
      <c r="G22" s="125">
        <f t="shared" ref="G22" si="1">SUM(G15:G20)</f>
        <v>65749.812820000006</v>
      </c>
      <c r="H22" s="130"/>
      <c r="I22" s="130"/>
      <c r="J22" s="130"/>
    </row>
    <row r="23" spans="2:10" ht="7.5" customHeight="1"/>
    <row r="24" spans="2:10" ht="15.75">
      <c r="B24" s="82" t="s">
        <v>604</v>
      </c>
      <c r="C24" s="68">
        <v>0</v>
      </c>
      <c r="E24" s="126">
        <v>245</v>
      </c>
      <c r="F24" s="68">
        <v>0</v>
      </c>
      <c r="G24" s="10">
        <f>SUM(C24:F24)</f>
        <v>245</v>
      </c>
    </row>
    <row r="25" spans="2:10" ht="15.75">
      <c r="B25" s="128" t="s">
        <v>605</v>
      </c>
      <c r="C25" s="68">
        <v>0</v>
      </c>
      <c r="E25" s="68">
        <v>0</v>
      </c>
      <c r="F25" s="126">
        <f>ROUND(DRE!G30,0)</f>
        <v>2656</v>
      </c>
      <c r="G25" s="10">
        <f>SUM(C25:F25)</f>
        <v>2656</v>
      </c>
    </row>
    <row r="26" spans="2:10" hidden="1">
      <c r="B26" s="82" t="s">
        <v>606</v>
      </c>
      <c r="F26" s="68"/>
      <c r="G26" s="12"/>
    </row>
    <row r="27" spans="2:10" ht="15.75" hidden="1">
      <c r="B27" s="82" t="s">
        <v>602</v>
      </c>
      <c r="C27" s="68">
        <v>0</v>
      </c>
      <c r="E27" s="68">
        <v>0</v>
      </c>
      <c r="F27" s="68">
        <v>0</v>
      </c>
      <c r="G27" s="10">
        <f>SUM(C27:F27)</f>
        <v>0</v>
      </c>
    </row>
    <row r="28" spans="2:10" ht="7.5" customHeight="1">
      <c r="F28" s="68"/>
      <c r="G28" s="10"/>
    </row>
    <row r="29" spans="2:10" s="129" customFormat="1" ht="15.75">
      <c r="B29" s="124" t="s">
        <v>641</v>
      </c>
      <c r="C29" s="127">
        <f>ROUND('Balanço Patrimonial'!F56,0)</f>
        <v>39944</v>
      </c>
      <c r="D29" s="127">
        <v>0</v>
      </c>
      <c r="E29" s="127">
        <f>'Balanço Patrimonial'!F57</f>
        <v>3939.4889900000003</v>
      </c>
      <c r="F29" s="127">
        <f>ROUND('Balanço Patrimonial'!F59,0)</f>
        <v>24768</v>
      </c>
      <c r="G29" s="125">
        <f t="shared" ref="G29" si="2">SUM(G22:G27)</f>
        <v>68650.812820000006</v>
      </c>
      <c r="H29" s="130"/>
      <c r="I29" s="130"/>
      <c r="J29" s="130"/>
    </row>
    <row r="30" spans="2:10" ht="7.5" customHeight="1"/>
    <row r="31" spans="2:10" ht="15.75">
      <c r="B31" s="82" t="s">
        <v>604</v>
      </c>
      <c r="C31" s="68">
        <v>0</v>
      </c>
      <c r="E31" s="126">
        <v>-345</v>
      </c>
      <c r="F31" s="68">
        <v>0</v>
      </c>
      <c r="G31" s="10">
        <f>SUM(C31:F31)</f>
        <v>-345</v>
      </c>
    </row>
    <row r="32" spans="2:10" ht="15.75">
      <c r="B32" s="128" t="s">
        <v>605</v>
      </c>
      <c r="C32" s="68">
        <v>0</v>
      </c>
      <c r="E32" s="68">
        <v>0</v>
      </c>
      <c r="F32" s="126">
        <f>ROUND(DRE!H30,0)</f>
        <v>931</v>
      </c>
      <c r="G32" s="10">
        <f>SUM(C32:F32)</f>
        <v>931</v>
      </c>
    </row>
    <row r="33" spans="2:10">
      <c r="B33" s="82" t="s">
        <v>606</v>
      </c>
      <c r="F33" s="68"/>
      <c r="G33" s="12"/>
    </row>
    <row r="34" spans="2:10" ht="15.75">
      <c r="B34" s="82" t="s">
        <v>602</v>
      </c>
      <c r="C34" s="68">
        <v>0</v>
      </c>
      <c r="E34" s="68">
        <v>0</v>
      </c>
      <c r="F34" s="10">
        <f>ROUND(-'BAL DEZEMBRO 19'!G479/1000,0)</f>
        <v>-3500</v>
      </c>
      <c r="G34" s="10">
        <f>SUM(C34:F34)</f>
        <v>-3500</v>
      </c>
    </row>
    <row r="35" spans="2:10" ht="15.75">
      <c r="B35" s="82" t="s">
        <v>643</v>
      </c>
      <c r="D35" s="10">
        <f>-'BAL DEZEMBRO 19'!G314/1000-1</f>
        <v>22198.731969999997</v>
      </c>
      <c r="F35" s="10">
        <f>-D35</f>
        <v>-22198.731969999997</v>
      </c>
      <c r="G35" s="10">
        <f>SUM(C35:F35)</f>
        <v>0</v>
      </c>
    </row>
    <row r="36" spans="2:10" ht="7.5" customHeight="1">
      <c r="F36" s="68"/>
      <c r="G36" s="10"/>
    </row>
    <row r="37" spans="2:10" s="129" customFormat="1" ht="15.75">
      <c r="B37" s="124" t="s">
        <v>642</v>
      </c>
      <c r="C37" s="127">
        <f>ROUND('Balanço Patrimonial'!G56,0)</f>
        <v>39944</v>
      </c>
      <c r="D37" s="127">
        <f>D35</f>
        <v>22198.731969999997</v>
      </c>
      <c r="E37" s="127">
        <f>'Balanço Patrimonial'!G57</f>
        <v>3594</v>
      </c>
      <c r="F37" s="127">
        <f>ROUND('Balanço Patrimonial'!G59,0)</f>
        <v>0</v>
      </c>
      <c r="G37" s="125">
        <f>SUM(C37:F37)</f>
        <v>65736.731969999993</v>
      </c>
      <c r="H37" s="130"/>
      <c r="I37" s="130"/>
      <c r="J37" s="130"/>
    </row>
    <row r="39" spans="2:10">
      <c r="F39" s="12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37"/>
  <sheetViews>
    <sheetView showGridLines="0" zoomScale="80" zoomScaleNormal="80" workbookViewId="0">
      <selection activeCell="K8" sqref="K8"/>
    </sheetView>
  </sheetViews>
  <sheetFormatPr defaultRowHeight="15"/>
  <cols>
    <col min="1" max="1" width="19.85546875" bestFit="1" customWidth="1"/>
    <col min="2" max="2" width="77.140625" bestFit="1" customWidth="1"/>
    <col min="3" max="3" width="1.85546875" style="1" customWidth="1"/>
    <col min="4" max="4" width="16.140625" style="1" customWidth="1"/>
    <col min="5" max="8" width="16.140625" customWidth="1"/>
    <col min="9" max="9" width="16.140625" style="82" customWidth="1"/>
  </cols>
  <sheetData>
    <row r="5" spans="1:9" ht="15.75" thickBot="1"/>
    <row r="6" spans="1:9" ht="37.5">
      <c r="B6" s="111" t="s">
        <v>599</v>
      </c>
      <c r="C6" s="2"/>
      <c r="D6" s="112">
        <v>2018</v>
      </c>
      <c r="E6" s="3" t="s">
        <v>635</v>
      </c>
      <c r="F6" s="3" t="s">
        <v>636</v>
      </c>
      <c r="G6" s="3" t="s">
        <v>637</v>
      </c>
      <c r="H6" s="3" t="s">
        <v>638</v>
      </c>
      <c r="I6" s="112">
        <v>2019</v>
      </c>
    </row>
    <row r="7" spans="1:9" s="1" customFormat="1" ht="18.75">
      <c r="B7" s="4"/>
      <c r="C7" s="4"/>
      <c r="D7" s="4"/>
      <c r="E7" s="5"/>
      <c r="F7" s="5"/>
      <c r="G7" s="5"/>
      <c r="H7" s="5"/>
      <c r="I7" s="5"/>
    </row>
    <row r="8" spans="1:9" ht="15.75">
      <c r="B8" s="6" t="s">
        <v>0</v>
      </c>
      <c r="C8" s="7"/>
      <c r="D8" s="8">
        <v>158934.16919000004</v>
      </c>
      <c r="E8" s="8">
        <f t="shared" ref="E8:H8" si="0">E9+E11</f>
        <v>42872.740869999994</v>
      </c>
      <c r="F8" s="8">
        <f t="shared" si="0"/>
        <v>45819.950140000008</v>
      </c>
      <c r="G8" s="8">
        <f t="shared" si="0"/>
        <v>47326.773519999995</v>
      </c>
      <c r="H8" s="8">
        <f t="shared" si="0"/>
        <v>49846.048430000003</v>
      </c>
      <c r="I8" s="8">
        <f>E8+F8+G8+H8</f>
        <v>185865.51295999999</v>
      </c>
    </row>
    <row r="9" spans="1:9" ht="15.75">
      <c r="A9">
        <v>31</v>
      </c>
      <c r="B9" s="9" t="s">
        <v>1</v>
      </c>
      <c r="C9" s="9"/>
      <c r="D9" s="10">
        <v>166382.38624000002</v>
      </c>
      <c r="E9" s="10">
        <f>IFERROR(ABS(VLOOKUP($A9,'BAL MARÇO 19'!$A:$G,7,0)),0)/1000</f>
        <v>45005.118659999993</v>
      </c>
      <c r="F9" s="10">
        <f>IFERROR(ABS(VLOOKUP($A9,'BAL JUNHO 19'!$A:$G,7,0)),0)/1000-E9</f>
        <v>47971.170040000012</v>
      </c>
      <c r="G9" s="10">
        <f>IFERROR(ABS(VLOOKUP($A9,'BAL SETEMBRO 19'!$A:$G,7,0)),0)/1000-F9-E9</f>
        <v>49476.558409999998</v>
      </c>
      <c r="H9" s="10">
        <f>IFERROR(ABS(VLOOKUP($A9,'BAL DEZEMBRO 19'!$A:$G,7,0)),0)/1000-G9-F9-E9</f>
        <v>52196.848330000008</v>
      </c>
      <c r="I9" s="10">
        <f t="shared" ref="I9:I29" si="1">E9+F9+G9+H9</f>
        <v>194649.69544000001</v>
      </c>
    </row>
    <row r="10" spans="1:9" ht="15.75" hidden="1">
      <c r="B10" s="9" t="s">
        <v>2</v>
      </c>
      <c r="C10" s="9"/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f t="shared" si="1"/>
        <v>0</v>
      </c>
    </row>
    <row r="11" spans="1:9" ht="15.75">
      <c r="A11">
        <v>32</v>
      </c>
      <c r="B11" s="9" t="s">
        <v>3</v>
      </c>
      <c r="C11" s="9"/>
      <c r="D11" s="10">
        <v>-7448.2170500000002</v>
      </c>
      <c r="E11" s="10">
        <f>-IFERROR(ABS(VLOOKUP($A11,'BAL MARÇO 19'!$A:$G,7,0)),0)/1000</f>
        <v>-2132.37779</v>
      </c>
      <c r="F11" s="10">
        <f>-IFERROR(ABS(VLOOKUP($A11,'BAL JUNHO 19'!$A:$G,7,0)),0)/1000-E11</f>
        <v>-2151.2199000000005</v>
      </c>
      <c r="G11" s="10">
        <f>-IFERROR(ABS(VLOOKUP($A11,'BAL SETEMBRO 19'!$A:$G,7,0)),0)/1000-F11-E11</f>
        <v>-2149.7848899999995</v>
      </c>
      <c r="H11" s="10">
        <f>-IFERROR(ABS(VLOOKUP($A11,'BAL DEZEMBRO 19'!$A:$G,7,0)),0)/1000-G11-F11-E11</f>
        <v>-2350.7999000000023</v>
      </c>
      <c r="I11" s="10">
        <f t="shared" si="1"/>
        <v>-8784.1824800000013</v>
      </c>
    </row>
    <row r="12" spans="1:9" ht="15.75">
      <c r="B12" s="6" t="s">
        <v>4</v>
      </c>
      <c r="C12" s="7"/>
      <c r="D12" s="8">
        <v>-75530.800340000002</v>
      </c>
      <c r="E12" s="8">
        <f t="shared" ref="E12:H12" si="2">SUM(E13:E15)</f>
        <v>-18451.84116</v>
      </c>
      <c r="F12" s="8">
        <f t="shared" si="2"/>
        <v>-21703.38191</v>
      </c>
      <c r="G12" s="8">
        <f t="shared" si="2"/>
        <v>-22695.15495</v>
      </c>
      <c r="H12" s="8">
        <f t="shared" si="2"/>
        <v>-23366.899790000003</v>
      </c>
      <c r="I12" s="8">
        <f t="shared" si="1"/>
        <v>-86217.27781</v>
      </c>
    </row>
    <row r="13" spans="1:9" ht="15.75">
      <c r="A13">
        <v>411</v>
      </c>
      <c r="B13" s="9" t="s">
        <v>5</v>
      </c>
      <c r="C13" s="9"/>
      <c r="D13" s="10">
        <v>-74650.25447</v>
      </c>
      <c r="E13" s="10">
        <f>-IFERROR(ABS(VLOOKUP($A13,'BAL MARÇO 19'!$A:$G,7,0)),0)/1000</f>
        <v>-18331.327300000001</v>
      </c>
      <c r="F13" s="10">
        <f>-IFERROR(ABS(VLOOKUP($A13,'BAL JUNHO 19'!$A:$G,7,0)),0)/1000-E13</f>
        <v>-21249.419010000001</v>
      </c>
      <c r="G13" s="10">
        <f>-IFERROR(ABS(VLOOKUP($A13,'BAL SETEMBRO 19'!$A:$G,7,0)),0)/1000-F13-E13</f>
        <v>-22929.677299999999</v>
      </c>
      <c r="H13" s="10">
        <f>-IFERROR(ABS(VLOOKUP($A13,'BAL DEZEMBRO 19'!$A:$G,7,0)),0)/1000-G13-F13-E13</f>
        <v>-22847.888710000003</v>
      </c>
      <c r="I13" s="10">
        <f t="shared" si="1"/>
        <v>-85358.312319999997</v>
      </c>
    </row>
    <row r="14" spans="1:9" ht="15.75">
      <c r="B14" s="9" t="s">
        <v>6</v>
      </c>
      <c r="C14" s="9"/>
      <c r="D14" s="10">
        <v>0</v>
      </c>
      <c r="E14" s="10">
        <f>IFERROR(ABS(VLOOKUP($A14,'BAL MARÇO 19'!$A:$G,7,0)),0)/1000</f>
        <v>0</v>
      </c>
      <c r="F14" s="10">
        <f>IFERROR(ABS(VLOOKUP($A14,'BAL JUNHO 19'!$A:$G,7,0)),0)/1000-E14</f>
        <v>0</v>
      </c>
      <c r="G14" s="10">
        <f>IFERROR(ABS(VLOOKUP($A14,'BAL SETEMBRO 19'!$A:$G,7,0)),0)/1000-F14-E14</f>
        <v>0</v>
      </c>
      <c r="H14" s="10">
        <f>IFERROR(ABS(VLOOKUP($A14,'BAL DEZEMBRO 19'!$A:$G,7,0)),0)/1000-G14-F14-E14</f>
        <v>0</v>
      </c>
      <c r="I14" s="10">
        <f t="shared" si="1"/>
        <v>0</v>
      </c>
    </row>
    <row r="15" spans="1:9" ht="15.75">
      <c r="A15">
        <v>414</v>
      </c>
      <c r="B15" s="9" t="s">
        <v>7</v>
      </c>
      <c r="C15" s="9"/>
      <c r="D15" s="10">
        <v>-880.54587000000004</v>
      </c>
      <c r="E15" s="10">
        <f>-IFERROR(ABS(VLOOKUP($A15,'BAL MARÇO 19'!$A:$G,7,0)),0)/1000</f>
        <v>-120.51385999999999</v>
      </c>
      <c r="F15" s="10">
        <f>-IFERROR(ABS(VLOOKUP($A15,'BAL JUNHO 19'!$A:$G,7,0)),0)/1000-E15</f>
        <v>-453.96289999999999</v>
      </c>
      <c r="G15" s="10">
        <f>-IFERROR(ABS(VLOOKUP($A15,'BAL SETEMBRO 19'!$A:$G,7,0)),0)/1000-F15-E15</f>
        <v>234.52234999999999</v>
      </c>
      <c r="H15" s="10">
        <f>-IFERROR(ABS(VLOOKUP($A15,'BAL DEZEMBRO 19'!$A:$G,7,0)),0)/1000-G15-F15-E15</f>
        <v>-519.01107999999999</v>
      </c>
      <c r="I15" s="10">
        <f t="shared" si="1"/>
        <v>-858.96549000000005</v>
      </c>
    </row>
    <row r="16" spans="1:9" ht="15.75">
      <c r="B16" s="6" t="s">
        <v>8</v>
      </c>
      <c r="C16" s="7"/>
      <c r="D16" s="8">
        <v>83403.368850000043</v>
      </c>
      <c r="E16" s="8">
        <f t="shared" ref="E16:H16" si="3">E8+E12</f>
        <v>24420.899709999994</v>
      </c>
      <c r="F16" s="8">
        <f t="shared" si="3"/>
        <v>24116.568230000008</v>
      </c>
      <c r="G16" s="8">
        <f t="shared" si="3"/>
        <v>24631.618569999995</v>
      </c>
      <c r="H16" s="8">
        <f t="shared" si="3"/>
        <v>26479.148639999999</v>
      </c>
      <c r="I16" s="8">
        <f t="shared" si="1"/>
        <v>99648.235149999993</v>
      </c>
    </row>
    <row r="17" spans="1:9" ht="15.75">
      <c r="A17">
        <v>33</v>
      </c>
      <c r="B17" s="11" t="s">
        <v>9</v>
      </c>
      <c r="C17" s="11"/>
      <c r="D17" s="10">
        <v>0</v>
      </c>
      <c r="E17" s="10">
        <f>IFERROR(ABS(VLOOKUP($A17,'BAL MARÇO 19'!$A:$G,7,0)),0)/1000</f>
        <v>0</v>
      </c>
      <c r="F17" s="10">
        <f>IFERROR(ABS(VLOOKUP($A17,'BAL JUNHO 19'!$A:$G,7,0)),0)/1000-E17</f>
        <v>0</v>
      </c>
      <c r="G17" s="10">
        <f>IFERROR(ABS(VLOOKUP($A17,'BAL SETEMBRO 19'!$A:$G,7,0)),0)/1000-F17-E17</f>
        <v>0</v>
      </c>
      <c r="H17" s="10">
        <f>IFERROR(ABS(VLOOKUP($A17,'BAL DEZEMBRO 19'!$A:$G,7,0)),0)/1000-G17-F17-E17</f>
        <v>0</v>
      </c>
      <c r="I17" s="10">
        <f t="shared" si="1"/>
        <v>0</v>
      </c>
    </row>
    <row r="18" spans="1:9" ht="15.75">
      <c r="A18">
        <v>44</v>
      </c>
      <c r="B18" s="11" t="s">
        <v>514</v>
      </c>
      <c r="C18" s="11"/>
      <c r="D18" s="10">
        <v>-20925.075960000002</v>
      </c>
      <c r="E18" s="10">
        <f>-IFERROR(ABS(VLOOKUP($A18,'BAL MARÇO 19'!$A:$G,7,0)),0)/1000</f>
        <v>-6217.6546699999999</v>
      </c>
      <c r="F18" s="10">
        <f>-IFERROR(ABS(VLOOKUP($A18,'BAL JUNHO 19'!$A:$G,7,0)),0)/1000-E18</f>
        <v>-11519.901259999999</v>
      </c>
      <c r="G18" s="10">
        <f>-IFERROR(ABS(VLOOKUP($A18,'BAL SETEMBRO 19'!$A:$G,7,0)),0)/1000-F18-E18</f>
        <v>-3307.9628200000006</v>
      </c>
      <c r="H18" s="10">
        <f>-IFERROR(ABS(VLOOKUP($A18,'BAL DEZEMBRO 19'!$A:$G,7,0)),0)/1000-G18-F18-E18</f>
        <v>-6933.5704200000037</v>
      </c>
      <c r="I18" s="10">
        <f t="shared" si="1"/>
        <v>-27979.089170000003</v>
      </c>
    </row>
    <row r="19" spans="1:9" ht="15.75">
      <c r="B19" s="6" t="s">
        <v>10</v>
      </c>
      <c r="C19" s="7"/>
      <c r="D19" s="8">
        <v>62478.292890000026</v>
      </c>
      <c r="E19" s="8">
        <f t="shared" ref="E19:H19" si="4">E16+E17+E18</f>
        <v>18203.245039999994</v>
      </c>
      <c r="F19" s="8">
        <f t="shared" si="4"/>
        <v>12596.666970000009</v>
      </c>
      <c r="G19" s="8">
        <f t="shared" si="4"/>
        <v>21323.655749999994</v>
      </c>
      <c r="H19" s="8">
        <f t="shared" si="4"/>
        <v>19545.578219999996</v>
      </c>
      <c r="I19" s="8">
        <f t="shared" si="1"/>
        <v>71669.145980000001</v>
      </c>
    </row>
    <row r="20" spans="1:9" s="12" customFormat="1" ht="15.75">
      <c r="A20" s="12">
        <v>43</v>
      </c>
      <c r="B20" s="11" t="s">
        <v>11</v>
      </c>
      <c r="C20" s="11"/>
      <c r="D20" s="10">
        <v>-18966.293120000002</v>
      </c>
      <c r="E20" s="10">
        <f>-IFERROR(ABS(VLOOKUP($A20,'BAL MARÇO 19'!$A:$G,7,0)),0)/1000</f>
        <v>-5940.0042300000005</v>
      </c>
      <c r="F20" s="10">
        <f>-IFERROR(ABS(VLOOKUP($A20,'BAL JUNHO 19'!$A:$G,7,0)),0)/1000-E20</f>
        <v>-6047.2401699999991</v>
      </c>
      <c r="G20" s="10">
        <f>-IFERROR(ABS(VLOOKUP($A20,'BAL SETEMBRO 19'!$A:$G,7,0)),0)/1000-F20-E20</f>
        <v>-7346.3051300000006</v>
      </c>
      <c r="H20" s="10">
        <f>-IFERROR(ABS(VLOOKUP($A20,'BAL DEZEMBRO 19'!$A:$G,7,0)),0)/1000-G20-F20-E20</f>
        <v>-8078.4527799999996</v>
      </c>
      <c r="I20" s="10">
        <f t="shared" si="1"/>
        <v>-27412.00231</v>
      </c>
    </row>
    <row r="21" spans="1:9" s="12" customFormat="1" ht="15.75">
      <c r="A21" s="12">
        <v>46</v>
      </c>
      <c r="B21" s="11" t="s">
        <v>12</v>
      </c>
      <c r="C21" s="11"/>
      <c r="D21" s="10">
        <v>-49736.65092</v>
      </c>
      <c r="E21" s="10">
        <f>-IFERROR(ABS(VLOOKUP($A21,'BAL MARÇO 19'!$A:$G,7,0)),0)/1000</f>
        <v>-10852.843150000001</v>
      </c>
      <c r="F21" s="10">
        <f>-IFERROR(ABS(VLOOKUP($A21,'BAL JUNHO 19'!$A:$G,7,0)),0)/1000-E21</f>
        <v>-14477.734759999999</v>
      </c>
      <c r="G21" s="10">
        <f>-IFERROR(ABS(VLOOKUP($A21,'BAL SETEMBRO 19'!$A:$G,7,0)),0)/1000-F21-E21</f>
        <v>-11834.041290000001</v>
      </c>
      <c r="H21" s="10">
        <f>-IFERROR(ABS(VLOOKUP($A21,'BAL DEZEMBRO 19'!$A:$G,7,0)),0)/1000-G21-F21-E21</f>
        <v>-13825.106059999998</v>
      </c>
      <c r="I21" s="10">
        <f t="shared" si="1"/>
        <v>-50989.725259999999</v>
      </c>
    </row>
    <row r="22" spans="1:9" ht="15.75">
      <c r="A22" s="12"/>
      <c r="B22" s="6" t="s">
        <v>13</v>
      </c>
      <c r="C22" s="7"/>
      <c r="D22" s="8">
        <v>6624.5214799999994</v>
      </c>
      <c r="E22" s="8">
        <f t="shared" ref="E22:H22" si="5">E23+E24</f>
        <v>649.25678000000005</v>
      </c>
      <c r="F22" s="8">
        <f t="shared" si="5"/>
        <v>2406.3505600000003</v>
      </c>
      <c r="G22" s="8">
        <f t="shared" si="5"/>
        <v>1795.8837699999992</v>
      </c>
      <c r="H22" s="8">
        <f t="shared" si="5"/>
        <v>2021.4710000000007</v>
      </c>
      <c r="I22" s="8">
        <f t="shared" si="1"/>
        <v>6872.9621100000004</v>
      </c>
    </row>
    <row r="23" spans="1:9" ht="15.75">
      <c r="A23">
        <v>35</v>
      </c>
      <c r="B23" s="9" t="s">
        <v>14</v>
      </c>
      <c r="C23" s="9"/>
      <c r="D23" s="10">
        <v>6669.1388999999999</v>
      </c>
      <c r="E23" s="10">
        <f>IFERROR(ABS(VLOOKUP($A23,'BAL MARÇO 19'!$A:$G,7,0)),0)/1000-629</f>
        <v>659.52332000000001</v>
      </c>
      <c r="F23" s="10">
        <f>IFERROR(ABS(VLOOKUP($A23,'BAL JUNHO 19'!$A:$G,7,0)),0)/1000-E23</f>
        <v>2412.7448000000004</v>
      </c>
      <c r="G23" s="10">
        <f>IFERROR(ABS(VLOOKUP($A23,'BAL SETEMBRO 19'!$A:$G,7,0)),0)/1000-F23-E23</f>
        <v>1828.7950099999991</v>
      </c>
      <c r="H23" s="10">
        <f>IFERROR(ABS(VLOOKUP($A23,'BAL DEZEMBRO 19'!$A:$G,7,0)),0)/1000-G23-F23-E23</f>
        <v>2037.5633100000007</v>
      </c>
      <c r="I23" s="10">
        <f>E23+F23+G23+H23</f>
        <v>6938.62644</v>
      </c>
    </row>
    <row r="24" spans="1:9" ht="15.75">
      <c r="A24">
        <v>45</v>
      </c>
      <c r="B24" s="9" t="s">
        <v>15</v>
      </c>
      <c r="C24" s="9"/>
      <c r="D24" s="10">
        <v>-44.617419999999925</v>
      </c>
      <c r="E24" s="10">
        <f>(-IFERROR(ABS(VLOOKUP($A24,'BAL MARÇO 19'!$A:$G,7,0)),0)+E34)/1000</f>
        <v>-10.266540000000001</v>
      </c>
      <c r="F24" s="10">
        <f>(-IFERROR(ABS(VLOOKUP($A24,'BAL JUNHO 19'!$A:$G,7,0)),0)+F34)/1000-E24</f>
        <v>-6.3942399999999981</v>
      </c>
      <c r="G24" s="10">
        <f>(-IFERROR(ABS(VLOOKUP($A24,'BAL SETEMBRO 19'!$A:$G,7,0)),0)+G34)/1000-F24-E24</f>
        <v>-32.911239999999999</v>
      </c>
      <c r="H24" s="10">
        <f>(-IFERROR(ABS(VLOOKUP($A24,'BAL DEZEMBRO 19'!$A:$G,7,0)),0)+H34)/1000-G24-F24-E24+I35</f>
        <v>-16.092309999999998</v>
      </c>
      <c r="I24" s="10">
        <f>E24+F24+G24+H24</f>
        <v>-65.664329999999993</v>
      </c>
    </row>
    <row r="25" spans="1:9" ht="15.75" hidden="1">
      <c r="B25" s="7" t="s">
        <v>16</v>
      </c>
      <c r="C25" s="7"/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f t="shared" si="1"/>
        <v>0</v>
      </c>
    </row>
    <row r="26" spans="1:9" ht="15.75">
      <c r="B26" s="6" t="s">
        <v>17</v>
      </c>
      <c r="C26" s="7"/>
      <c r="D26" s="8">
        <v>399.87033000002748</v>
      </c>
      <c r="E26" s="8">
        <f t="shared" ref="E26:H26" si="6">E19+E20+E21+E22</f>
        <v>2059.6544399999934</v>
      </c>
      <c r="F26" s="8">
        <f t="shared" si="6"/>
        <v>-5521.9573999999884</v>
      </c>
      <c r="G26" s="8">
        <f t="shared" si="6"/>
        <v>3939.1930999999922</v>
      </c>
      <c r="H26" s="8">
        <f t="shared" si="6"/>
        <v>-336.50962000000141</v>
      </c>
      <c r="I26" s="8">
        <f>E26+F26+G26+H26</f>
        <v>140.38051999999584</v>
      </c>
    </row>
    <row r="27" spans="1:9" ht="15.75">
      <c r="A27">
        <v>6111</v>
      </c>
      <c r="B27" s="9" t="s">
        <v>481</v>
      </c>
      <c r="C27" s="7"/>
      <c r="D27" s="10">
        <v>-166.68438</v>
      </c>
      <c r="E27" s="10">
        <f>-IFERROR(ABS(VLOOKUP($A27,'BAL MARÇO 19'!$A:$G,7,0)),0)/1000</f>
        <v>-424.38736999999998</v>
      </c>
      <c r="F27" s="10">
        <f>-IFERROR(ABS(VLOOKUP($A27,'BAL JUNHO 19'!$A:$G,7,0)),0)/1000-E27</f>
        <v>-234.18916000000007</v>
      </c>
      <c r="G27" s="10">
        <f>-IFERROR(ABS(VLOOKUP($A27,'BAL SETEMBRO 19'!$A:$G,7,0)),0)/1000-F27-E27</f>
        <v>55.832469999999944</v>
      </c>
      <c r="H27" s="10">
        <f>-IFERROR(ABS(VLOOKUP($A27,'BAL DEZEMBRO 19'!$A:$G,7,0)),0)/1000-G27-F27-E27</f>
        <v>470.26544000000013</v>
      </c>
      <c r="I27" s="10">
        <f t="shared" si="1"/>
        <v>-132.47861999999998</v>
      </c>
    </row>
    <row r="28" spans="1:9" ht="15.75">
      <c r="A28">
        <v>6112</v>
      </c>
      <c r="B28" s="9" t="s">
        <v>484</v>
      </c>
      <c r="C28" s="7"/>
      <c r="D28" s="10">
        <v>-58.024730000000005</v>
      </c>
      <c r="E28" s="10">
        <f>-IFERROR(ABS(VLOOKUP($A28,'BAL MARÇO 19'!$A:$G,7,0)),0)/1000</f>
        <v>-158.74943999999999</v>
      </c>
      <c r="F28" s="10">
        <f>-IFERROR(ABS(VLOOKUP($A28,'BAL JUNHO 19'!$A:$G,7,0)),0)/1000-E28</f>
        <v>-88.594359999999995</v>
      </c>
      <c r="G28" s="10">
        <f>-IFERROR(ABS(VLOOKUP($A28,'BAL SETEMBRO 19'!$A:$G,7,0)),0)/1000-F28-E28</f>
        <v>31.030149999999992</v>
      </c>
      <c r="H28" s="10">
        <f>-IFERROR(ABS(VLOOKUP($A28,'BAL DEZEMBRO 19'!$A:$G,7,0)),0)/1000-G28-F28-E28</f>
        <v>182.45408</v>
      </c>
      <c r="I28" s="10">
        <f t="shared" si="1"/>
        <v>-33.859569999999991</v>
      </c>
    </row>
    <row r="29" spans="1:9" ht="15.75">
      <c r="A29">
        <v>61191</v>
      </c>
      <c r="B29" s="9" t="s">
        <v>515</v>
      </c>
      <c r="C29" s="9"/>
      <c r="D29" s="10">
        <v>964.24815999999998</v>
      </c>
      <c r="E29" s="10">
        <f>IFERROR(ABS(VLOOKUP($A29,'BAL MARÇO 19'!$A:$G,7,0)),0)/1000</f>
        <v>314.57245</v>
      </c>
      <c r="F29" s="10">
        <f>IFERROR(ABS(VLOOKUP($A29,'BAL JUNHO 19'!$A:$G,7,0)),0)/1000-E29</f>
        <v>1796.8704400000001</v>
      </c>
      <c r="G29" s="10">
        <f>IFERROR(ABS(VLOOKUP($A29,'BAL SETEMBRO 19'!$A:$G,7,0)),0)/1000-F29-E29</f>
        <v>-1370.5403000000001</v>
      </c>
      <c r="H29" s="10">
        <f>IFERROR(ABS(VLOOKUP($A29,'BAL DEZEMBRO 19'!$A:$G,7,0)),0)/1000-G29-F29-E29</f>
        <v>615.11652000000015</v>
      </c>
      <c r="I29" s="10">
        <f t="shared" si="1"/>
        <v>1356.0191100000002</v>
      </c>
    </row>
    <row r="30" spans="1:9" ht="15.75">
      <c r="B30" s="6" t="s">
        <v>18</v>
      </c>
      <c r="C30" s="7"/>
      <c r="D30" s="8">
        <v>1139.4093800000273</v>
      </c>
      <c r="E30" s="8">
        <f>E26+E27+E28+E29</f>
        <v>1791.0900799999936</v>
      </c>
      <c r="F30" s="8">
        <f>F26+F27+F28+F29</f>
        <v>-4047.8704799999882</v>
      </c>
      <c r="G30" s="8">
        <f>G26+G27+G28+G29</f>
        <v>2655.515419999992</v>
      </c>
      <c r="H30" s="8">
        <f>H26+H27+H28+H29</f>
        <v>931.32641999999885</v>
      </c>
      <c r="I30" s="8">
        <f>E30+F30+G30+H30</f>
        <v>1330.0614399999963</v>
      </c>
    </row>
    <row r="31" spans="1:9">
      <c r="F31" s="1"/>
      <c r="G31" s="1"/>
      <c r="H31" s="1"/>
      <c r="I31" s="1"/>
    </row>
    <row r="32" spans="1:9">
      <c r="F32" s="1"/>
      <c r="G32" s="1"/>
      <c r="H32" s="1"/>
      <c r="I32" s="1"/>
    </row>
    <row r="33" spans="1:9" ht="15.75" hidden="1">
      <c r="A33" s="48">
        <v>458219000000000</v>
      </c>
      <c r="B33" t="s">
        <v>516</v>
      </c>
      <c r="D33" s="10">
        <f>IFERROR(ABS(VLOOKUP($A33,'BAL Dezembro 18'!$A:$G,7,0)),0)</f>
        <v>0</v>
      </c>
      <c r="E33" s="10">
        <f>IFERROR(ABS(VLOOKUP($A33,'BAL MARÇO 19'!$A:$G,7,0)),0)</f>
        <v>0</v>
      </c>
      <c r="F33" s="10">
        <f>IFERROR(ABS(VLOOKUP($A33,'BAL JUNHO 19'!$A:$G,7,0)),0)</f>
        <v>0</v>
      </c>
      <c r="G33" s="10">
        <f>IFERROR(ABS(VLOOKUP($A33,'BAL SETEMBRO 19'!$A:$G,7,0)),0)</f>
        <v>0</v>
      </c>
      <c r="H33" s="10">
        <f>IFERROR(ABS(VLOOKUP($A33,'BAL SETEMBRO 19'!$A:$G,7,0)),0)</f>
        <v>0</v>
      </c>
      <c r="I33" s="10">
        <f>IFERROR(ABS(VLOOKUP($A33,'BAL SETEMBRO 19'!$A:$G,7,0)),0)</f>
        <v>0</v>
      </c>
    </row>
    <row r="34" spans="1:9" ht="15.75" hidden="1">
      <c r="A34" s="39">
        <v>458219011000001</v>
      </c>
      <c r="B34" t="s">
        <v>516</v>
      </c>
      <c r="D34" s="10">
        <f>IFERROR(ABS(VLOOKUP($A34,'BAL Dezembro 18'!$A:$G,7,0)),0)</f>
        <v>2512483.59</v>
      </c>
      <c r="E34" s="10">
        <f>IFERROR(ABS(VLOOKUP($A34,'BAL MARÇO 19'!$A:$G,7,0)),0)</f>
        <v>0</v>
      </c>
      <c r="F34" s="10">
        <f>IFERROR(ABS(VLOOKUP($A34,'BAL JUNHO 19'!$A:$G,7,0)),0)</f>
        <v>0</v>
      </c>
      <c r="G34" s="10">
        <f>IFERROR(ABS(VLOOKUP($A34,'BAL SETEMBRO 19'!$A:$G,7,0)),0)</f>
        <v>0</v>
      </c>
      <c r="H34" s="10">
        <f>IFERROR(ABS(VLOOKUP($A34,'BAL SETEMBRO 19'!$A:$G,7,0)),0)</f>
        <v>0</v>
      </c>
      <c r="I34" s="10">
        <f>IFERROR(ABS(VLOOKUP($A34,'BAL SETEMBRO 19'!$A:$G,7,0)),0)</f>
        <v>0</v>
      </c>
    </row>
    <row r="35" spans="1:9" ht="15.75">
      <c r="A35" s="48">
        <v>458219011000001</v>
      </c>
      <c r="B35" s="82" t="s">
        <v>516</v>
      </c>
      <c r="D35" s="10">
        <f>IFERROR(ABS(VLOOKUP($A35,'BAL Dezembro 18'!$A:$G,7,0)),0)/1000</f>
        <v>2512.4835899999998</v>
      </c>
      <c r="I35" s="10">
        <f>IFERROR(ABS(VLOOKUP($A35,'BAL DEZEMBRO 19'!$A:$G,7,0)),0)/1000</f>
        <v>3500</v>
      </c>
    </row>
    <row r="37" spans="1:9">
      <c r="E37" s="126"/>
      <c r="F37" s="12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7D0D-68AB-4803-BDBD-F870D6BBC109}">
  <dimension ref="A1:L46"/>
  <sheetViews>
    <sheetView showGridLines="0" topLeftCell="A11" zoomScale="80" zoomScaleNormal="80" workbookViewId="0">
      <selection activeCell="E46" sqref="E46"/>
    </sheetView>
  </sheetViews>
  <sheetFormatPr defaultRowHeight="15"/>
  <cols>
    <col min="1" max="1" width="4.42578125" style="82" customWidth="1"/>
    <col min="2" max="2" width="85.5703125" bestFit="1" customWidth="1"/>
    <col min="3" max="3" width="15.5703125" style="68" hidden="1" customWidth="1"/>
    <col min="4" max="4" width="16.7109375" bestFit="1" customWidth="1"/>
    <col min="5" max="7" width="15.5703125" customWidth="1"/>
    <col min="8" max="8" width="15.5703125" style="82" customWidth="1"/>
    <col min="9" max="9" width="15.5703125" customWidth="1"/>
  </cols>
  <sheetData>
    <row r="1" spans="2:12" s="82" customFormat="1">
      <c r="C1" s="68"/>
    </row>
    <row r="2" spans="2:12" s="12" customFormat="1" ht="15.75">
      <c r="B2" s="56"/>
      <c r="D2" s="33"/>
      <c r="E2" s="33"/>
      <c r="F2" s="33"/>
    </row>
    <row r="3" spans="2:12" s="12" customFormat="1" ht="15.75">
      <c r="B3" s="55"/>
      <c r="D3" s="33"/>
      <c r="E3" s="33"/>
      <c r="F3" s="33"/>
    </row>
    <row r="4" spans="2:12" s="12" customFormat="1" ht="15.75">
      <c r="B4" s="55"/>
      <c r="D4" s="33"/>
      <c r="E4" s="33"/>
      <c r="F4" s="33"/>
    </row>
    <row r="5" spans="2:12" s="12" customFormat="1" ht="16.5" thickBot="1">
      <c r="B5" s="55"/>
      <c r="D5" s="33"/>
      <c r="E5" s="33"/>
      <c r="F5" s="33"/>
    </row>
    <row r="6" spans="2:12" ht="44.25" customHeight="1">
      <c r="B6" s="111" t="s">
        <v>600</v>
      </c>
      <c r="C6" s="3" t="s">
        <v>530</v>
      </c>
      <c r="D6" s="3" t="s">
        <v>635</v>
      </c>
      <c r="E6" s="3" t="s">
        <v>636</v>
      </c>
      <c r="F6" s="3" t="s">
        <v>637</v>
      </c>
      <c r="G6" s="3" t="s">
        <v>638</v>
      </c>
      <c r="H6" s="112">
        <v>2019</v>
      </c>
    </row>
    <row r="7" spans="2:12" ht="15.75">
      <c r="B7" s="69"/>
      <c r="C7" s="70"/>
    </row>
    <row r="8" spans="2:12" ht="15.75">
      <c r="B8" s="121" t="s">
        <v>571</v>
      </c>
      <c r="C8" s="122"/>
      <c r="D8" s="123"/>
      <c r="E8" s="124"/>
      <c r="F8" s="124"/>
      <c r="G8" s="124"/>
      <c r="H8" s="124"/>
      <c r="I8" s="126"/>
    </row>
    <row r="9" spans="2:12" ht="15.75">
      <c r="B9" s="117" t="s">
        <v>572</v>
      </c>
      <c r="D9" s="10">
        <v>42788.432420000005</v>
      </c>
      <c r="E9" s="10">
        <v>43969.689670000051</v>
      </c>
      <c r="F9" s="10">
        <v>45363.330830000014</v>
      </c>
      <c r="G9" s="10">
        <v>48269.893839999924</v>
      </c>
      <c r="H9" s="10">
        <f>SUM(D9:G9)</f>
        <v>180391.34675999999</v>
      </c>
      <c r="I9" s="126"/>
      <c r="J9" s="10"/>
      <c r="K9" s="10"/>
      <c r="L9" s="10"/>
    </row>
    <row r="10" spans="2:12" ht="15.75">
      <c r="B10" s="117" t="s">
        <v>573</v>
      </c>
      <c r="D10" s="10">
        <v>0</v>
      </c>
      <c r="E10" s="10">
        <v>0</v>
      </c>
      <c r="F10" s="10">
        <v>0</v>
      </c>
      <c r="G10" s="10">
        <v>0</v>
      </c>
      <c r="H10" s="10">
        <f t="shared" ref="H10:H21" si="0">SUM(D10:G10)</f>
        <v>0</v>
      </c>
      <c r="I10" s="126"/>
      <c r="J10" s="10"/>
      <c r="K10" s="10"/>
      <c r="L10" s="10"/>
    </row>
    <row r="11" spans="2:12" ht="15.75">
      <c r="B11" s="117" t="s">
        <v>574</v>
      </c>
      <c r="D11" s="10">
        <v>-17937.668049999866</v>
      </c>
      <c r="E11" s="10">
        <v>-20271.448220000002</v>
      </c>
      <c r="F11" s="10">
        <v>-21522.389429999941</v>
      </c>
      <c r="G11" s="10">
        <v>-22035.792839999955</v>
      </c>
      <c r="H11" s="10">
        <f t="shared" si="0"/>
        <v>-81767.298539999756</v>
      </c>
      <c r="I11" s="126"/>
      <c r="J11" s="10"/>
      <c r="K11" s="10"/>
      <c r="L11" s="10"/>
    </row>
    <row r="12" spans="2:12" ht="15.75">
      <c r="B12" s="117" t="s">
        <v>575</v>
      </c>
      <c r="D12" s="10">
        <v>-6513.3193500000089</v>
      </c>
      <c r="E12" s="10">
        <v>-6913.6218299999937</v>
      </c>
      <c r="F12" s="10">
        <v>-8014.5347399999982</v>
      </c>
      <c r="G12" s="10">
        <v>-9337.7951599999851</v>
      </c>
      <c r="H12" s="10">
        <f t="shared" si="0"/>
        <v>-30779.271079999984</v>
      </c>
      <c r="I12" s="126"/>
      <c r="J12" s="10"/>
      <c r="K12" s="10"/>
      <c r="L12" s="10"/>
    </row>
    <row r="13" spans="2:12" ht="15.75">
      <c r="B13" s="117" t="s">
        <v>576</v>
      </c>
      <c r="D13" s="10">
        <v>-2825.7745500000005</v>
      </c>
      <c r="E13" s="10">
        <v>-2252.74908</v>
      </c>
      <c r="F13" s="10">
        <v>-1596.3233700000001</v>
      </c>
      <c r="G13" s="10">
        <v>-1684.7711999999995</v>
      </c>
      <c r="H13" s="10">
        <f t="shared" si="0"/>
        <v>-8359.6182000000008</v>
      </c>
      <c r="I13" s="126"/>
      <c r="J13" s="10"/>
      <c r="K13" s="10"/>
      <c r="L13" s="10"/>
    </row>
    <row r="14" spans="2:12" ht="15.75">
      <c r="B14" s="117" t="s">
        <v>577</v>
      </c>
      <c r="D14" s="10">
        <v>-16.537530000000004</v>
      </c>
      <c r="E14" s="10">
        <v>-15.774970000000005</v>
      </c>
      <c r="F14" s="10">
        <v>-173.57113000000001</v>
      </c>
      <c r="G14" s="10">
        <v>-23.543749999999999</v>
      </c>
      <c r="H14" s="10">
        <f t="shared" si="0"/>
        <v>-229.42738</v>
      </c>
      <c r="I14" s="126"/>
      <c r="J14" s="10"/>
      <c r="K14" s="10"/>
      <c r="L14" s="10"/>
    </row>
    <row r="15" spans="2:12" ht="15.75">
      <c r="B15" s="117" t="s">
        <v>578</v>
      </c>
      <c r="D15" s="10">
        <v>-19.44839</v>
      </c>
      <c r="E15" s="10">
        <v>-54.282379999999989</v>
      </c>
      <c r="F15" s="10">
        <v>-66.567530000000033</v>
      </c>
      <c r="G15" s="10">
        <v>-43.464590000000015</v>
      </c>
      <c r="H15" s="10">
        <f t="shared" si="0"/>
        <v>-183.76289000000006</v>
      </c>
      <c r="I15" s="126"/>
      <c r="J15" s="10"/>
      <c r="K15" s="10"/>
      <c r="L15" s="10"/>
    </row>
    <row r="16" spans="2:12" ht="15.75">
      <c r="B16" s="117" t="s">
        <v>579</v>
      </c>
      <c r="D16" s="10">
        <v>-4.894849559999999</v>
      </c>
      <c r="E16" s="10">
        <v>-5239.0585299999993</v>
      </c>
      <c r="F16" s="10">
        <v>-4545.1763400000009</v>
      </c>
      <c r="G16" s="10">
        <v>-5275.8449000000001</v>
      </c>
      <c r="H16" s="10">
        <f t="shared" si="0"/>
        <v>-15064.97461956</v>
      </c>
      <c r="I16" s="126"/>
      <c r="J16" s="10"/>
      <c r="K16" s="10"/>
      <c r="L16" s="10"/>
    </row>
    <row r="17" spans="2:12" ht="15.75">
      <c r="B17" s="117" t="s">
        <v>580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0</v>
      </c>
      <c r="I17" s="126"/>
      <c r="J17" s="10"/>
      <c r="K17" s="10"/>
      <c r="L17" s="10"/>
    </row>
    <row r="18" spans="2:12" ht="15.75">
      <c r="B18" s="117" t="s">
        <v>581</v>
      </c>
      <c r="D18" s="10">
        <v>1.3145007499999946</v>
      </c>
      <c r="E18" s="10">
        <v>0</v>
      </c>
      <c r="F18" s="10">
        <v>0</v>
      </c>
      <c r="G18" s="10">
        <v>0</v>
      </c>
      <c r="H18" s="10">
        <f t="shared" si="0"/>
        <v>1.3145007499999946</v>
      </c>
      <c r="I18" s="126"/>
      <c r="J18" s="10"/>
      <c r="K18" s="10"/>
      <c r="L18" s="10"/>
    </row>
    <row r="19" spans="2:12" ht="15.75">
      <c r="B19" s="117" t="s">
        <v>582</v>
      </c>
      <c r="D19" s="10">
        <v>-12.18497599</v>
      </c>
      <c r="E19" s="10">
        <v>471.00124999999861</v>
      </c>
      <c r="F19" s="10">
        <v>3649.8663299999998</v>
      </c>
      <c r="G19" s="10">
        <v>2304.0397999999996</v>
      </c>
      <c r="H19" s="10">
        <f t="shared" si="0"/>
        <v>6412.7224040099982</v>
      </c>
      <c r="I19" s="126"/>
      <c r="J19" s="10"/>
      <c r="K19" s="10"/>
      <c r="L19" s="10"/>
    </row>
    <row r="20" spans="2:12" ht="15.75">
      <c r="B20" s="117" t="s">
        <v>583</v>
      </c>
      <c r="D20" s="10">
        <v>-0.28964024999987709</v>
      </c>
      <c r="E20" s="10">
        <v>-9641.1976999999988</v>
      </c>
      <c r="F20" s="10">
        <v>-13152.99972</v>
      </c>
      <c r="G20" s="10">
        <v>-12062.979180000002</v>
      </c>
      <c r="H20" s="10">
        <f t="shared" si="0"/>
        <v>-34857.466240249996</v>
      </c>
      <c r="I20" s="126"/>
      <c r="J20" s="10"/>
      <c r="K20" s="10"/>
      <c r="L20" s="10"/>
    </row>
    <row r="21" spans="2:12" ht="15.75">
      <c r="B21" s="121" t="s">
        <v>601</v>
      </c>
      <c r="C21" s="122"/>
      <c r="D21" s="125">
        <v>-289.64024999987708</v>
      </c>
      <c r="E21" s="125">
        <v>52.558210000054913</v>
      </c>
      <c r="F21" s="125">
        <v>-58.365099999926983</v>
      </c>
      <c r="G21" s="125">
        <v>109.74201999997906</v>
      </c>
      <c r="H21" s="125">
        <f t="shared" si="0"/>
        <v>-185.70511999977009</v>
      </c>
      <c r="I21" s="126"/>
      <c r="J21" s="10"/>
      <c r="K21" s="10"/>
      <c r="L21" s="10"/>
    </row>
    <row r="22" spans="2:12" ht="15.75">
      <c r="B22" s="118"/>
      <c r="D22" s="10"/>
      <c r="E22" s="10">
        <v>0</v>
      </c>
      <c r="F22" s="10">
        <v>0</v>
      </c>
      <c r="G22" s="10">
        <v>0</v>
      </c>
      <c r="H22" s="10"/>
      <c r="I22" s="126"/>
      <c r="J22" s="10"/>
      <c r="K22" s="10"/>
      <c r="L22" s="10"/>
    </row>
    <row r="23" spans="2:12" ht="15.75" hidden="1">
      <c r="B23" s="116" t="s">
        <v>584</v>
      </c>
      <c r="D23" s="10"/>
      <c r="E23" s="10">
        <v>0</v>
      </c>
      <c r="F23" s="10">
        <v>0</v>
      </c>
      <c r="G23" s="10">
        <v>0</v>
      </c>
      <c r="H23" s="10"/>
      <c r="I23" s="126"/>
      <c r="J23" s="10"/>
      <c r="K23" s="10"/>
      <c r="L23" s="10"/>
    </row>
    <row r="24" spans="2:12" ht="15.75" hidden="1">
      <c r="B24" s="117" t="s">
        <v>585</v>
      </c>
      <c r="D24" s="10"/>
      <c r="E24" s="10">
        <v>0</v>
      </c>
      <c r="F24" s="10">
        <v>0</v>
      </c>
      <c r="G24" s="10">
        <v>0</v>
      </c>
      <c r="H24" s="10">
        <v>0</v>
      </c>
      <c r="I24" s="126"/>
      <c r="J24" s="10"/>
      <c r="K24" s="10"/>
      <c r="L24" s="10"/>
    </row>
    <row r="25" spans="2:12" ht="15.75" hidden="1">
      <c r="B25" s="117" t="s">
        <v>586</v>
      </c>
      <c r="D25" s="10"/>
      <c r="E25" s="10">
        <v>0</v>
      </c>
      <c r="F25" s="10">
        <v>0</v>
      </c>
      <c r="G25" s="10">
        <v>0</v>
      </c>
      <c r="H25" s="10">
        <v>0</v>
      </c>
      <c r="I25" s="126"/>
      <c r="J25" s="10"/>
      <c r="K25" s="10"/>
      <c r="L25" s="10"/>
    </row>
    <row r="26" spans="2:12" ht="15.75" hidden="1">
      <c r="B26" s="117" t="s">
        <v>587</v>
      </c>
      <c r="D26" s="10"/>
      <c r="E26" s="10">
        <v>0</v>
      </c>
      <c r="F26" s="10">
        <v>0</v>
      </c>
      <c r="G26" s="10">
        <v>0</v>
      </c>
      <c r="H26" s="10">
        <v>0</v>
      </c>
      <c r="I26" s="126"/>
      <c r="J26" s="10"/>
      <c r="K26" s="10"/>
      <c r="L26" s="10"/>
    </row>
    <row r="27" spans="2:12" ht="15.75" hidden="1">
      <c r="B27" s="117" t="s">
        <v>588</v>
      </c>
      <c r="D27" s="10"/>
      <c r="E27" s="10">
        <v>0</v>
      </c>
      <c r="F27" s="10">
        <v>0</v>
      </c>
      <c r="G27" s="10">
        <v>0</v>
      </c>
      <c r="H27" s="10">
        <v>0</v>
      </c>
      <c r="I27" s="126"/>
      <c r="J27" s="10"/>
      <c r="K27" s="10"/>
      <c r="L27" s="10"/>
    </row>
    <row r="28" spans="2:12" ht="15.75" hidden="1">
      <c r="B28" s="117" t="s">
        <v>589</v>
      </c>
      <c r="D28" s="10"/>
      <c r="E28" s="10">
        <v>0</v>
      </c>
      <c r="F28" s="10">
        <v>0</v>
      </c>
      <c r="G28" s="10">
        <v>0</v>
      </c>
      <c r="H28" s="10">
        <v>0</v>
      </c>
      <c r="I28" s="126"/>
      <c r="J28" s="10"/>
      <c r="K28" s="10"/>
      <c r="L28" s="10"/>
    </row>
    <row r="29" spans="2:12" ht="15.75" hidden="1">
      <c r="B29" s="117"/>
      <c r="D29" s="10"/>
      <c r="E29" s="10">
        <v>0</v>
      </c>
      <c r="F29" s="10">
        <v>0</v>
      </c>
      <c r="G29" s="10">
        <v>0</v>
      </c>
      <c r="H29" s="10"/>
      <c r="I29" s="126"/>
      <c r="J29" s="10"/>
      <c r="K29" s="10"/>
      <c r="L29" s="10"/>
    </row>
    <row r="30" spans="2:12" ht="15.75" hidden="1">
      <c r="B30" s="116" t="s">
        <v>590</v>
      </c>
      <c r="D30" s="10"/>
      <c r="E30" s="10">
        <v>0</v>
      </c>
      <c r="F30" s="10">
        <v>0</v>
      </c>
      <c r="G30" s="10">
        <v>0</v>
      </c>
      <c r="H30" s="10"/>
      <c r="I30" s="126"/>
      <c r="J30" s="10"/>
      <c r="K30" s="10"/>
      <c r="L30" s="10"/>
    </row>
    <row r="31" spans="2:12" ht="15.75" hidden="1">
      <c r="B31" s="117" t="s">
        <v>591</v>
      </c>
      <c r="D31" s="10"/>
      <c r="E31" s="10">
        <v>0</v>
      </c>
      <c r="F31" s="10">
        <v>0</v>
      </c>
      <c r="G31" s="10">
        <v>0</v>
      </c>
      <c r="H31" s="10">
        <v>0</v>
      </c>
      <c r="I31" s="126"/>
      <c r="J31" s="10"/>
      <c r="K31" s="10"/>
      <c r="L31" s="10"/>
    </row>
    <row r="32" spans="2:12" ht="15.75" hidden="1">
      <c r="B32" s="119"/>
      <c r="D32" s="10"/>
      <c r="E32" s="10">
        <v>0</v>
      </c>
      <c r="F32" s="10">
        <v>0</v>
      </c>
      <c r="G32" s="10">
        <v>0</v>
      </c>
      <c r="H32" s="10"/>
      <c r="I32" s="126"/>
      <c r="J32" s="10"/>
      <c r="K32" s="10"/>
      <c r="L32" s="10"/>
    </row>
    <row r="33" spans="2:12" ht="15.75" hidden="1">
      <c r="B33" s="116" t="s">
        <v>592</v>
      </c>
      <c r="D33" s="10"/>
      <c r="E33" s="10">
        <v>0</v>
      </c>
      <c r="F33" s="10">
        <v>0</v>
      </c>
      <c r="G33" s="10">
        <v>0</v>
      </c>
      <c r="H33" s="10">
        <v>0</v>
      </c>
      <c r="I33" s="126"/>
      <c r="J33" s="10"/>
      <c r="K33" s="10"/>
      <c r="L33" s="10"/>
    </row>
    <row r="34" spans="2:12" s="68" customFormat="1" ht="15.75" hidden="1">
      <c r="B34" s="116"/>
      <c r="D34" s="10"/>
      <c r="E34" s="10">
        <v>0</v>
      </c>
      <c r="F34" s="10">
        <v>0</v>
      </c>
      <c r="G34" s="10">
        <v>0</v>
      </c>
      <c r="H34" s="10"/>
      <c r="I34" s="126"/>
      <c r="J34" s="10"/>
      <c r="K34" s="10"/>
      <c r="L34" s="10"/>
    </row>
    <row r="35" spans="2:12" s="68" customFormat="1" ht="15.75">
      <c r="B35" s="121" t="s">
        <v>593</v>
      </c>
      <c r="C35" s="122"/>
      <c r="D35" s="181">
        <v>0</v>
      </c>
      <c r="E35" s="124">
        <v>0</v>
      </c>
      <c r="F35" s="124">
        <v>0</v>
      </c>
      <c r="G35" s="124">
        <v>0</v>
      </c>
      <c r="H35" s="124"/>
      <c r="I35" s="126"/>
      <c r="J35" s="10"/>
      <c r="K35" s="10"/>
      <c r="L35" s="10"/>
    </row>
    <row r="36" spans="2:12" s="68" customFormat="1" ht="15.75">
      <c r="B36" s="117" t="s">
        <v>594</v>
      </c>
      <c r="D36" s="10">
        <v>381</v>
      </c>
      <c r="E36" s="10">
        <v>92.134910000000005</v>
      </c>
      <c r="F36" s="10">
        <v>144.69311999999999</v>
      </c>
      <c r="G36" s="10">
        <v>86.328020000000009</v>
      </c>
      <c r="H36" s="10">
        <f t="shared" ref="H36:H37" si="1">SUM(D36:G36)</f>
        <v>704.15605000000005</v>
      </c>
      <c r="I36" s="126"/>
      <c r="J36" s="10"/>
      <c r="K36" s="10"/>
      <c r="L36" s="10"/>
    </row>
    <row r="37" spans="2:12" s="68" customFormat="1" ht="15.75">
      <c r="B37" s="117" t="s">
        <v>595</v>
      </c>
      <c r="D37" s="10">
        <v>92.134910000000005</v>
      </c>
      <c r="E37" s="68">
        <v>145</v>
      </c>
      <c r="F37" s="10">
        <v>86.328020000000009</v>
      </c>
      <c r="G37" s="10">
        <v>196.07004000000001</v>
      </c>
      <c r="H37" s="10">
        <f t="shared" si="1"/>
        <v>519.53296999999998</v>
      </c>
      <c r="I37" s="126"/>
      <c r="J37" s="10"/>
      <c r="K37" s="10"/>
      <c r="L37" s="10"/>
    </row>
    <row r="38" spans="2:12" s="68" customFormat="1" ht="15.75">
      <c r="B38" s="120"/>
      <c r="D38" s="10"/>
      <c r="E38" s="10"/>
      <c r="F38" s="10">
        <v>0</v>
      </c>
      <c r="G38" s="10">
        <v>0</v>
      </c>
      <c r="H38" s="10"/>
      <c r="I38" s="126"/>
      <c r="J38" s="10"/>
      <c r="K38" s="10"/>
      <c r="L38" s="10"/>
    </row>
    <row r="39" spans="2:12" s="68" customFormat="1" ht="15.75">
      <c r="B39" s="121" t="s">
        <v>596</v>
      </c>
      <c r="C39" s="122"/>
      <c r="D39" s="125">
        <v>-289.64024999999998</v>
      </c>
      <c r="E39" s="125">
        <v>52</v>
      </c>
      <c r="F39" s="125">
        <v>-58.365099999999991</v>
      </c>
      <c r="G39" s="125">
        <v>109.74202000000001</v>
      </c>
      <c r="H39" s="125">
        <f t="shared" ref="H39" si="2">SUM(D39:G39)</f>
        <v>-186.26332999999994</v>
      </c>
      <c r="I39" s="126"/>
      <c r="J39" s="10"/>
      <c r="K39" s="10"/>
      <c r="L39" s="10"/>
    </row>
    <row r="40" spans="2:12" s="68" customFormat="1">
      <c r="B40"/>
      <c r="D40" s="80"/>
      <c r="E40" s="81"/>
      <c r="F40" s="80"/>
      <c r="G40" s="80"/>
      <c r="H40" s="80"/>
    </row>
    <row r="41" spans="2:12" s="68" customFormat="1">
      <c r="B41"/>
      <c r="D41" s="81"/>
      <c r="E41" s="81"/>
      <c r="F41" s="80"/>
      <c r="G41" s="80"/>
      <c r="H41" s="80"/>
    </row>
    <row r="42" spans="2:12">
      <c r="D42" s="80"/>
      <c r="E42" s="81"/>
      <c r="F42" s="80"/>
      <c r="G42" s="80"/>
      <c r="H42" s="80"/>
    </row>
    <row r="43" spans="2:12">
      <c r="D43" s="80"/>
      <c r="E43" s="81"/>
      <c r="F43" s="80"/>
      <c r="G43" s="80"/>
      <c r="H43" s="80"/>
    </row>
    <row r="44" spans="2:12">
      <c r="D44" s="80"/>
      <c r="E44" s="81"/>
      <c r="F44" s="80"/>
      <c r="G44" s="80"/>
      <c r="H44" s="80"/>
    </row>
    <row r="45" spans="2:12">
      <c r="E45" s="22"/>
    </row>
    <row r="46" spans="2:12">
      <c r="D46" s="2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7414-2A8B-409F-BC9C-E1EB02EB5E70}">
  <sheetPr>
    <tabColor rgb="FFFFFF00"/>
  </sheetPr>
  <dimension ref="B4:J34"/>
  <sheetViews>
    <sheetView showGridLines="0" tabSelected="1" zoomScale="80" zoomScaleNormal="80" workbookViewId="0">
      <selection activeCell="J7" sqref="J7"/>
    </sheetView>
  </sheetViews>
  <sheetFormatPr defaultRowHeight="15"/>
  <cols>
    <col min="1" max="1" width="3.85546875" style="82" customWidth="1"/>
    <col min="2" max="2" width="3" style="82" bestFit="1" customWidth="1"/>
    <col min="3" max="3" width="92.28515625" style="82" bestFit="1" customWidth="1"/>
    <col min="4" max="8" width="15.7109375" style="82" customWidth="1"/>
    <col min="9" max="16384" width="9.140625" style="82"/>
  </cols>
  <sheetData>
    <row r="4" spans="2:10" ht="15.75" thickBot="1"/>
    <row r="5" spans="2:10" ht="42" customHeight="1">
      <c r="B5" s="190" t="s">
        <v>645</v>
      </c>
      <c r="C5" s="190"/>
      <c r="D5" s="3" t="s">
        <v>529</v>
      </c>
      <c r="E5" s="3" t="s">
        <v>635</v>
      </c>
      <c r="F5" s="3" t="s">
        <v>636</v>
      </c>
      <c r="G5" s="3" t="s">
        <v>637</v>
      </c>
      <c r="H5" s="3" t="s">
        <v>638</v>
      </c>
    </row>
    <row r="6" spans="2:10" ht="12" customHeight="1"/>
    <row r="7" spans="2:10" s="186" customFormat="1" ht="21.75" customHeight="1">
      <c r="B7" s="183">
        <v>1</v>
      </c>
      <c r="C7" s="184" t="s">
        <v>646</v>
      </c>
      <c r="D7" s="185">
        <v>6.1157698495784623E-3</v>
      </c>
      <c r="E7" s="185">
        <v>6.1157698495784623E-3</v>
      </c>
      <c r="F7" s="185">
        <v>6.1157698495784623E-3</v>
      </c>
      <c r="G7" s="185">
        <v>6.1157698495784623E-3</v>
      </c>
      <c r="H7" s="185">
        <v>7.1560421232433691E-3</v>
      </c>
      <c r="J7" s="187"/>
    </row>
    <row r="8" spans="2:10" s="186" customFormat="1" ht="21.75" customHeight="1">
      <c r="B8" s="188">
        <v>2</v>
      </c>
      <c r="C8" s="186" t="s">
        <v>647</v>
      </c>
      <c r="D8" s="189">
        <v>1.4543922118766225E-2</v>
      </c>
      <c r="E8" s="189">
        <v>1.4543922118766225E-2</v>
      </c>
      <c r="F8" s="189">
        <v>1.4543922118766225E-2</v>
      </c>
      <c r="G8" s="189">
        <v>1.4543922118766225E-2</v>
      </c>
      <c r="H8" s="189">
        <v>2.0233039711500799E-5</v>
      </c>
      <c r="J8" s="187"/>
    </row>
    <row r="9" spans="2:10" s="186" customFormat="1" ht="21.75" customHeight="1">
      <c r="B9" s="183">
        <v>3</v>
      </c>
      <c r="C9" s="184" t="s">
        <v>648</v>
      </c>
      <c r="D9" s="185">
        <v>9.9342343818824095E-3</v>
      </c>
      <c r="E9" s="185">
        <v>9.9342343818824095E-3</v>
      </c>
      <c r="F9" s="185">
        <v>9.9342343818824095E-3</v>
      </c>
      <c r="G9" s="185">
        <v>9.9342343818824095E-3</v>
      </c>
      <c r="H9" s="185">
        <v>1.2773743309190479E-5</v>
      </c>
      <c r="J9" s="187"/>
    </row>
    <row r="10" spans="2:10" s="186" customFormat="1" ht="21.75" customHeight="1">
      <c r="B10" s="188">
        <v>4</v>
      </c>
      <c r="C10" s="186" t="s">
        <v>649</v>
      </c>
      <c r="D10" s="189">
        <v>0.46415260466621877</v>
      </c>
      <c r="E10" s="189">
        <v>0.46827487652759153</v>
      </c>
      <c r="F10" s="189">
        <v>0.45495498452848859</v>
      </c>
      <c r="G10" s="189">
        <v>0.45981285355740181</v>
      </c>
      <c r="H10" s="189">
        <v>0.46386915160831782</v>
      </c>
      <c r="J10" s="187"/>
    </row>
    <row r="11" spans="2:10" s="186" customFormat="1" ht="21.75" customHeight="1">
      <c r="B11" s="183">
        <v>5</v>
      </c>
      <c r="C11" s="184" t="s">
        <v>650</v>
      </c>
      <c r="D11" s="185">
        <v>0.31293869136813274</v>
      </c>
      <c r="E11" s="185">
        <v>0.29717297441981533</v>
      </c>
      <c r="F11" s="185">
        <v>0.29669032418043328</v>
      </c>
      <c r="G11" s="185">
        <v>0.28178404100444626</v>
      </c>
      <c r="H11" s="185">
        <v>0.2743366665927609</v>
      </c>
      <c r="J11" s="187"/>
    </row>
    <row r="12" spans="2:10" s="186" customFormat="1" ht="21.75" customHeight="1">
      <c r="B12" s="188">
        <v>6</v>
      </c>
      <c r="C12" s="186" t="s">
        <v>651</v>
      </c>
      <c r="D12" s="189">
        <v>0.11933427038792703</v>
      </c>
      <c r="E12" s="189">
        <v>0.12446027724188849</v>
      </c>
      <c r="F12" s="189">
        <v>0.12505186087816064</v>
      </c>
      <c r="G12" s="189">
        <v>0.13650830777140882</v>
      </c>
      <c r="H12" s="189">
        <v>0.14748299387794078</v>
      </c>
      <c r="J12" s="187"/>
    </row>
    <row r="13" spans="2:10" s="186" customFormat="1" ht="21.75" customHeight="1">
      <c r="B13" s="183">
        <v>7</v>
      </c>
      <c r="C13" s="184" t="s">
        <v>652</v>
      </c>
      <c r="D13" s="185">
        <v>0.86055677333172276</v>
      </c>
      <c r="E13" s="185">
        <v>0.86055677333172276</v>
      </c>
      <c r="F13" s="185">
        <v>0.86055677333172276</v>
      </c>
      <c r="G13" s="185">
        <v>0.86055677333172276</v>
      </c>
      <c r="H13" s="185">
        <v>0.85410557139778454</v>
      </c>
      <c r="J13" s="187"/>
    </row>
    <row r="14" spans="2:10" s="186" customFormat="1" ht="21.75" customHeight="1">
      <c r="B14" s="188">
        <v>8</v>
      </c>
      <c r="C14" s="186" t="s">
        <v>653</v>
      </c>
      <c r="D14" s="189">
        <v>0.44022718819800222</v>
      </c>
      <c r="E14" s="189">
        <v>0.44022718819800222</v>
      </c>
      <c r="F14" s="189">
        <v>0.44022718819800222</v>
      </c>
      <c r="G14" s="189">
        <v>0.44022718819800222</v>
      </c>
      <c r="H14" s="189">
        <v>0.68261376299442</v>
      </c>
      <c r="J14" s="187"/>
    </row>
    <row r="15" spans="2:10" s="186" customFormat="1" ht="21.75" customHeight="1">
      <c r="B15" s="183">
        <v>9</v>
      </c>
      <c r="C15" s="184" t="s">
        <v>654</v>
      </c>
      <c r="D15" s="185">
        <v>0.46402043274625654</v>
      </c>
      <c r="E15" s="185">
        <v>0.46402043274625654</v>
      </c>
      <c r="F15" s="185">
        <v>0.46402043274625654</v>
      </c>
      <c r="G15" s="185">
        <v>0.46402043274625654</v>
      </c>
      <c r="H15" s="185">
        <v>0.58395540146352309</v>
      </c>
      <c r="J15" s="187"/>
    </row>
    <row r="16" spans="2:10" s="186" customFormat="1" ht="21.75" customHeight="1">
      <c r="B16" s="188">
        <v>10</v>
      </c>
      <c r="C16" s="186" t="s">
        <v>655</v>
      </c>
      <c r="D16" s="189">
        <v>0.30308907970192928</v>
      </c>
      <c r="E16" s="189">
        <v>0.30308907970192928</v>
      </c>
      <c r="F16" s="189">
        <v>0.30308907970192928</v>
      </c>
      <c r="G16" s="189">
        <v>0.30308907970192928</v>
      </c>
      <c r="H16" s="189">
        <v>0.35042302703715755</v>
      </c>
      <c r="J16" s="187"/>
    </row>
    <row r="17" spans="2:10" s="186" customFormat="1" ht="21.75" customHeight="1">
      <c r="B17" s="183">
        <v>11</v>
      </c>
      <c r="C17" s="184" t="s">
        <v>656</v>
      </c>
      <c r="D17" s="185">
        <v>0.31694942390649022</v>
      </c>
      <c r="E17" s="185">
        <v>0.31694942390649022</v>
      </c>
      <c r="F17" s="185">
        <v>0.31694942390649022</v>
      </c>
      <c r="G17" s="185">
        <v>0.31694942390649022</v>
      </c>
      <c r="H17" s="185">
        <v>0.36866909316005197</v>
      </c>
      <c r="J17" s="187"/>
    </row>
    <row r="18" spans="2:10" s="186" customFormat="1" ht="21.75" customHeight="1">
      <c r="B18" s="188">
        <v>12</v>
      </c>
      <c r="C18" s="186" t="s">
        <v>657</v>
      </c>
      <c r="D18" s="189">
        <v>1.7433832599506101E-3</v>
      </c>
      <c r="E18" s="189">
        <v>4.9115585530683488E-3</v>
      </c>
      <c r="F18" s="189">
        <v>-3.8367098062534792E-2</v>
      </c>
      <c r="G18" s="189">
        <v>-2.7709321843911662E-3</v>
      </c>
      <c r="H18" s="189">
        <v>1.5699970497636082E-2</v>
      </c>
      <c r="J18" s="187"/>
    </row>
    <row r="19" spans="2:10" s="186" customFormat="1" ht="21.75" customHeight="1">
      <c r="B19" s="183">
        <v>13</v>
      </c>
      <c r="C19" s="184" t="s">
        <v>658</v>
      </c>
      <c r="D19" s="185">
        <v>4.4036838243594056E-3</v>
      </c>
      <c r="E19" s="185">
        <v>7.4966052678262941E-3</v>
      </c>
      <c r="F19" s="185">
        <v>-3.5933045449095813E-2</v>
      </c>
      <c r="G19" s="185">
        <v>-4.794000815323225E-4</v>
      </c>
      <c r="H19" s="185">
        <v>2.1794302053075185</v>
      </c>
      <c r="J19" s="187"/>
    </row>
    <row r="21" spans="2:10">
      <c r="B21" s="129" t="s">
        <v>659</v>
      </c>
    </row>
    <row r="22" spans="2:10">
      <c r="B22" s="82">
        <v>1</v>
      </c>
      <c r="C22" s="82" t="s">
        <v>660</v>
      </c>
    </row>
    <row r="23" spans="2:10">
      <c r="B23" s="82">
        <v>2</v>
      </c>
      <c r="C23" s="82" t="s">
        <v>660</v>
      </c>
    </row>
    <row r="24" spans="2:10">
      <c r="B24" s="82">
        <v>3</v>
      </c>
      <c r="C24" s="82" t="s">
        <v>660</v>
      </c>
    </row>
    <row r="25" spans="2:10">
      <c r="B25" s="82">
        <v>4</v>
      </c>
      <c r="C25" s="82" t="s">
        <v>661</v>
      </c>
    </row>
    <row r="26" spans="2:10">
      <c r="B26" s="82">
        <v>5</v>
      </c>
      <c r="C26" s="82" t="s">
        <v>661</v>
      </c>
    </row>
    <row r="27" spans="2:10">
      <c r="B27" s="82">
        <v>6</v>
      </c>
      <c r="C27" s="82" t="s">
        <v>661</v>
      </c>
    </row>
    <row r="28" spans="2:10">
      <c r="B28" s="82">
        <v>7</v>
      </c>
      <c r="C28" s="82" t="s">
        <v>660</v>
      </c>
    </row>
    <row r="29" spans="2:10">
      <c r="B29" s="82">
        <v>8</v>
      </c>
      <c r="C29" s="82" t="s">
        <v>660</v>
      </c>
    </row>
    <row r="30" spans="2:10">
      <c r="B30" s="82">
        <v>9</v>
      </c>
      <c r="C30" s="82" t="s">
        <v>660</v>
      </c>
    </row>
    <row r="31" spans="2:10">
      <c r="B31" s="82">
        <v>10</v>
      </c>
      <c r="C31" s="82" t="s">
        <v>660</v>
      </c>
    </row>
    <row r="32" spans="2:10">
      <c r="B32" s="82">
        <v>11</v>
      </c>
      <c r="C32" s="82" t="s">
        <v>660</v>
      </c>
    </row>
    <row r="33" spans="2:3">
      <c r="B33" s="82">
        <v>12</v>
      </c>
      <c r="C33" s="82" t="s">
        <v>661</v>
      </c>
    </row>
    <row r="34" spans="2:3">
      <c r="B34" s="82">
        <v>13</v>
      </c>
      <c r="C34" s="82" t="s">
        <v>661</v>
      </c>
    </row>
  </sheetData>
  <mergeCells count="1">
    <mergeCell ref="B5:C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69EAC-17F3-4A3A-81B1-CD534EB37998}">
  <dimension ref="A1:H706"/>
  <sheetViews>
    <sheetView topLeftCell="A307" workbookViewId="0">
      <selection activeCell="G314" sqref="G314"/>
    </sheetView>
  </sheetViews>
  <sheetFormatPr defaultRowHeight="15"/>
  <cols>
    <col min="1" max="1" width="42.42578125" style="139" bestFit="1" customWidth="1"/>
    <col min="2" max="2" width="46" style="50" bestFit="1" customWidth="1"/>
    <col min="3" max="3" width="12" style="171" bestFit="1" customWidth="1"/>
    <col min="4" max="5" width="12.42578125" style="171" bestFit="1" customWidth="1"/>
    <col min="6" max="6" width="11.28515625" style="171" customWidth="1"/>
    <col min="7" max="7" width="11.7109375" style="171" bestFit="1" customWidth="1"/>
    <col min="8" max="8" width="9.140625" style="171"/>
    <col min="9" max="16384" width="9.140625" style="50"/>
  </cols>
  <sheetData>
    <row r="1" spans="1:7" ht="15" customHeight="1">
      <c r="A1" s="132" t="s">
        <v>511</v>
      </c>
      <c r="B1" s="49"/>
      <c r="C1" s="166"/>
      <c r="D1" s="166"/>
      <c r="E1" s="166"/>
      <c r="F1" s="166"/>
      <c r="G1" s="166"/>
    </row>
    <row r="2" spans="1:7" ht="15" customHeight="1">
      <c r="A2" s="133"/>
      <c r="B2" s="49"/>
      <c r="C2" s="166"/>
      <c r="D2" s="166"/>
      <c r="E2" s="166"/>
      <c r="F2" s="167"/>
      <c r="G2" s="166"/>
    </row>
    <row r="3" spans="1:7">
      <c r="A3" s="133"/>
      <c r="B3" s="49"/>
      <c r="C3" s="166"/>
      <c r="D3" s="166"/>
      <c r="E3" s="166"/>
      <c r="F3" s="167"/>
      <c r="G3" s="166"/>
    </row>
    <row r="4" spans="1:7" ht="15" customHeight="1">
      <c r="A4" s="134" t="s">
        <v>611</v>
      </c>
      <c r="B4" s="49"/>
      <c r="C4" s="166"/>
      <c r="D4" s="166"/>
      <c r="E4" s="166"/>
      <c r="F4" s="167"/>
      <c r="G4" s="166"/>
    </row>
    <row r="5" spans="1:7" ht="15" customHeight="1">
      <c r="A5" s="135" t="s">
        <v>512</v>
      </c>
      <c r="B5" s="49"/>
      <c r="C5" s="166"/>
      <c r="D5" s="166"/>
      <c r="E5" s="166"/>
      <c r="F5" s="166"/>
      <c r="G5" s="166"/>
    </row>
    <row r="6" spans="1:7">
      <c r="A6" s="136" t="s">
        <v>513</v>
      </c>
      <c r="B6" s="49"/>
      <c r="C6" s="166"/>
      <c r="D6" s="166"/>
      <c r="E6" s="166"/>
      <c r="F6" s="166"/>
      <c r="G6" s="166"/>
    </row>
    <row r="7" spans="1:7">
      <c r="A7" s="137" t="s">
        <v>19</v>
      </c>
      <c r="B7" s="51" t="s">
        <v>20</v>
      </c>
      <c r="C7" s="168" t="s">
        <v>21</v>
      </c>
      <c r="D7" s="168" t="s">
        <v>22</v>
      </c>
      <c r="E7" s="169" t="s">
        <v>23</v>
      </c>
      <c r="F7" s="168" t="s">
        <v>24</v>
      </c>
      <c r="G7" s="168" t="s">
        <v>25</v>
      </c>
    </row>
    <row r="8" spans="1:7">
      <c r="A8" s="138">
        <v>1</v>
      </c>
      <c r="B8" s="131" t="s">
        <v>26</v>
      </c>
      <c r="C8" s="161">
        <v>95554254.969999999</v>
      </c>
      <c r="D8" s="161">
        <v>162857723.15000001</v>
      </c>
      <c r="E8" s="162">
        <v>160395494.5</v>
      </c>
      <c r="F8" s="161">
        <v>2462228.65</v>
      </c>
      <c r="G8" s="161">
        <v>98016483.620000005</v>
      </c>
    </row>
    <row r="9" spans="1:7" ht="15" customHeight="1">
      <c r="A9" s="138">
        <v>12</v>
      </c>
      <c r="B9" s="131" t="s">
        <v>27</v>
      </c>
      <c r="C9" s="161">
        <v>14040529.640000001</v>
      </c>
      <c r="D9" s="161">
        <v>149480300.41999999</v>
      </c>
      <c r="E9" s="162">
        <v>146817199.34</v>
      </c>
      <c r="F9" s="161">
        <v>2663101.08</v>
      </c>
      <c r="G9" s="161">
        <v>16703630.720000001</v>
      </c>
    </row>
    <row r="10" spans="1:7">
      <c r="A10" s="138">
        <v>121</v>
      </c>
      <c r="B10" s="131" t="s">
        <v>28</v>
      </c>
      <c r="C10" s="161">
        <v>1153430.53</v>
      </c>
      <c r="D10" s="161">
        <v>74377409.430000007</v>
      </c>
      <c r="E10" s="162">
        <v>75354670.760000005</v>
      </c>
      <c r="F10" s="161">
        <v>-977261.33</v>
      </c>
      <c r="G10" s="161">
        <v>176169.2</v>
      </c>
    </row>
    <row r="11" spans="1:7" ht="15" customHeight="1">
      <c r="A11" s="138">
        <v>1213</v>
      </c>
      <c r="B11" s="131" t="s">
        <v>29</v>
      </c>
      <c r="C11" s="161">
        <v>1153430.53</v>
      </c>
      <c r="D11" s="161">
        <v>74377409.430000007</v>
      </c>
      <c r="E11" s="162">
        <v>75354670.760000005</v>
      </c>
      <c r="F11" s="161">
        <v>-977261.33</v>
      </c>
      <c r="G11" s="161">
        <v>176169.2</v>
      </c>
    </row>
    <row r="12" spans="1:7" ht="15" customHeight="1">
      <c r="A12" s="138">
        <v>12131</v>
      </c>
      <c r="B12" s="131" t="s">
        <v>29</v>
      </c>
      <c r="C12" s="161">
        <v>1153430.53</v>
      </c>
      <c r="D12" s="161">
        <v>74377409.430000007</v>
      </c>
      <c r="E12" s="162">
        <v>75354670.760000005</v>
      </c>
      <c r="F12" s="161">
        <v>-977261.33</v>
      </c>
      <c r="G12" s="161">
        <v>176169.2</v>
      </c>
    </row>
    <row r="13" spans="1:7" ht="15" customHeight="1">
      <c r="A13" s="138">
        <v>121319</v>
      </c>
      <c r="B13" s="131" t="s">
        <v>29</v>
      </c>
      <c r="C13" s="161">
        <v>1153430.53</v>
      </c>
      <c r="D13" s="161">
        <v>74377409.430000007</v>
      </c>
      <c r="E13" s="162">
        <v>75354670.760000005</v>
      </c>
      <c r="F13" s="161">
        <v>-977261.33</v>
      </c>
      <c r="G13" s="161">
        <v>176169.2</v>
      </c>
    </row>
    <row r="14" spans="1:7" ht="15" customHeight="1">
      <c r="A14" s="138">
        <v>12131901</v>
      </c>
      <c r="B14" s="131" t="s">
        <v>29</v>
      </c>
      <c r="C14" s="161">
        <v>1153430.53</v>
      </c>
      <c r="D14" s="161">
        <v>74377409.430000007</v>
      </c>
      <c r="E14" s="162">
        <v>75354670.760000005</v>
      </c>
      <c r="F14" s="161">
        <v>-977261.33</v>
      </c>
      <c r="G14" s="161">
        <v>176169.2</v>
      </c>
    </row>
    <row r="15" spans="1:7" ht="15" customHeight="1">
      <c r="A15" s="138">
        <v>121319011</v>
      </c>
      <c r="B15" s="131" t="s">
        <v>29</v>
      </c>
      <c r="C15" s="161">
        <v>1153430.53</v>
      </c>
      <c r="D15" s="161">
        <v>74377409.430000007</v>
      </c>
      <c r="E15" s="162">
        <v>75354670.760000005</v>
      </c>
      <c r="F15" s="161">
        <v>-977261.33</v>
      </c>
      <c r="G15" s="161">
        <v>176169.2</v>
      </c>
    </row>
    <row r="16" spans="1:7" ht="15" customHeight="1">
      <c r="A16" s="138">
        <v>121319011000001</v>
      </c>
      <c r="B16" s="131" t="s">
        <v>30</v>
      </c>
      <c r="C16" s="161">
        <v>82195.460000000006</v>
      </c>
      <c r="D16" s="161">
        <v>18066296.050000001</v>
      </c>
      <c r="E16" s="162">
        <v>18148491.510000002</v>
      </c>
      <c r="F16" s="161">
        <v>-82195.460000000006</v>
      </c>
      <c r="G16" s="161">
        <v>0</v>
      </c>
    </row>
    <row r="17" spans="1:7" ht="15" customHeight="1">
      <c r="A17" s="138">
        <v>121319011000002</v>
      </c>
      <c r="B17" s="131" t="s">
        <v>31</v>
      </c>
      <c r="C17" s="161">
        <v>7491.45</v>
      </c>
      <c r="D17" s="161">
        <v>1360000</v>
      </c>
      <c r="E17" s="162">
        <v>1362969.5</v>
      </c>
      <c r="F17" s="161">
        <v>-2969.5</v>
      </c>
      <c r="G17" s="161">
        <v>4521.95</v>
      </c>
    </row>
    <row r="18" spans="1:7" ht="15" customHeight="1">
      <c r="A18" s="138">
        <v>121319011000003</v>
      </c>
      <c r="B18" s="131" t="s">
        <v>32</v>
      </c>
      <c r="C18" s="161">
        <v>15440.48</v>
      </c>
      <c r="D18" s="161">
        <v>1366.34</v>
      </c>
      <c r="E18" s="162">
        <v>1855.9</v>
      </c>
      <c r="F18" s="161">
        <v>-489.56</v>
      </c>
      <c r="G18" s="161">
        <v>14950.92</v>
      </c>
    </row>
    <row r="19" spans="1:7" ht="15" customHeight="1">
      <c r="A19" s="138">
        <v>121319011000004</v>
      </c>
      <c r="B19" s="131" t="s">
        <v>33</v>
      </c>
      <c r="C19" s="161">
        <v>0</v>
      </c>
      <c r="D19" s="161">
        <v>21752052.140000001</v>
      </c>
      <c r="E19" s="162">
        <v>21736611.640000001</v>
      </c>
      <c r="F19" s="161">
        <v>15440.5</v>
      </c>
      <c r="G19" s="161">
        <v>15440.5</v>
      </c>
    </row>
    <row r="20" spans="1:7" ht="15" customHeight="1">
      <c r="A20" s="138">
        <v>121319011000005</v>
      </c>
      <c r="B20" s="131" t="s">
        <v>34</v>
      </c>
      <c r="C20" s="161">
        <v>1048303.14</v>
      </c>
      <c r="D20" s="161">
        <v>33194716.370000001</v>
      </c>
      <c r="E20" s="162">
        <v>34101763.68</v>
      </c>
      <c r="F20" s="161">
        <v>-907047.31</v>
      </c>
      <c r="G20" s="161">
        <v>141255.82999999999</v>
      </c>
    </row>
    <row r="21" spans="1:7" ht="15" customHeight="1">
      <c r="A21" s="138">
        <v>121319011000006</v>
      </c>
      <c r="B21" s="131" t="s">
        <v>35</v>
      </c>
      <c r="C21" s="161">
        <v>0</v>
      </c>
      <c r="D21" s="161">
        <v>2978.53</v>
      </c>
      <c r="E21" s="162">
        <v>2978.53</v>
      </c>
      <c r="F21" s="161">
        <v>0</v>
      </c>
      <c r="G21" s="161">
        <v>0</v>
      </c>
    </row>
    <row r="22" spans="1:7" ht="15" customHeight="1">
      <c r="A22" s="138">
        <v>122</v>
      </c>
      <c r="B22" s="131" t="s">
        <v>36</v>
      </c>
      <c r="C22" s="161">
        <v>7207282.3600000003</v>
      </c>
      <c r="D22" s="161">
        <v>33013511.809999999</v>
      </c>
      <c r="E22" s="162">
        <v>30653724.989999998</v>
      </c>
      <c r="F22" s="161">
        <v>2359786.8199999998</v>
      </c>
      <c r="G22" s="161">
        <v>9567069.1799999997</v>
      </c>
    </row>
    <row r="23" spans="1:7" ht="15" customHeight="1">
      <c r="A23" s="138">
        <v>1221</v>
      </c>
      <c r="B23" s="131" t="s">
        <v>37</v>
      </c>
      <c r="C23" s="161">
        <v>0</v>
      </c>
      <c r="D23" s="161">
        <v>4120362.46</v>
      </c>
      <c r="E23" s="162">
        <v>4120362.46</v>
      </c>
      <c r="F23" s="161">
        <v>0</v>
      </c>
      <c r="G23" s="161">
        <v>0</v>
      </c>
    </row>
    <row r="24" spans="1:7" ht="15" customHeight="1">
      <c r="A24" s="138">
        <v>12212</v>
      </c>
      <c r="B24" s="131" t="s">
        <v>38</v>
      </c>
      <c r="C24" s="161">
        <v>0</v>
      </c>
      <c r="D24" s="161">
        <v>4120362.46</v>
      </c>
      <c r="E24" s="162">
        <v>4120362.46</v>
      </c>
      <c r="F24" s="161">
        <v>0</v>
      </c>
      <c r="G24" s="161">
        <v>0</v>
      </c>
    </row>
    <row r="25" spans="1:7" ht="15" customHeight="1">
      <c r="A25" s="138">
        <v>122129</v>
      </c>
      <c r="B25" s="131" t="s">
        <v>38</v>
      </c>
      <c r="C25" s="161">
        <v>0</v>
      </c>
      <c r="D25" s="161">
        <v>4120362.46</v>
      </c>
      <c r="E25" s="162">
        <v>4120362.46</v>
      </c>
      <c r="F25" s="161">
        <v>0</v>
      </c>
      <c r="G25" s="161">
        <v>0</v>
      </c>
    </row>
    <row r="26" spans="1:7" ht="15" customHeight="1">
      <c r="A26" s="138">
        <v>12212901</v>
      </c>
      <c r="B26" s="131" t="s">
        <v>39</v>
      </c>
      <c r="C26" s="161">
        <v>0</v>
      </c>
      <c r="D26" s="161">
        <v>4120362.46</v>
      </c>
      <c r="E26" s="162">
        <v>4120362.46</v>
      </c>
      <c r="F26" s="161">
        <v>0</v>
      </c>
      <c r="G26" s="161">
        <v>0</v>
      </c>
    </row>
    <row r="27" spans="1:7" ht="15" customHeight="1">
      <c r="A27" s="138">
        <v>122129011</v>
      </c>
      <c r="B27" s="131" t="s">
        <v>40</v>
      </c>
      <c r="C27" s="161">
        <v>0</v>
      </c>
      <c r="D27" s="161">
        <v>480703.03</v>
      </c>
      <c r="E27" s="162">
        <v>480703.03</v>
      </c>
      <c r="F27" s="161">
        <v>0</v>
      </c>
      <c r="G27" s="161">
        <v>0</v>
      </c>
    </row>
    <row r="28" spans="1:7" ht="15" customHeight="1">
      <c r="A28" s="138">
        <v>122129011000001</v>
      </c>
      <c r="B28" s="131" t="s">
        <v>41</v>
      </c>
      <c r="C28" s="161">
        <v>0</v>
      </c>
      <c r="D28" s="161">
        <v>480703.03</v>
      </c>
      <c r="E28" s="162">
        <v>480703.03</v>
      </c>
      <c r="F28" s="161">
        <v>0</v>
      </c>
      <c r="G28" s="161">
        <v>0</v>
      </c>
    </row>
    <row r="29" spans="1:7" ht="15" customHeight="1">
      <c r="A29" s="138">
        <v>122129012</v>
      </c>
      <c r="B29" s="131" t="s">
        <v>42</v>
      </c>
      <c r="C29" s="161">
        <v>0</v>
      </c>
      <c r="D29" s="161">
        <v>3639659.43</v>
      </c>
      <c r="E29" s="162">
        <v>3639659.43</v>
      </c>
      <c r="F29" s="161">
        <v>0</v>
      </c>
      <c r="G29" s="161">
        <v>0</v>
      </c>
    </row>
    <row r="30" spans="1:7" ht="15" customHeight="1">
      <c r="A30" s="138">
        <v>122129012000001</v>
      </c>
      <c r="B30" s="131" t="s">
        <v>41</v>
      </c>
      <c r="C30" s="161">
        <v>0</v>
      </c>
      <c r="D30" s="161">
        <v>3639659.43</v>
      </c>
      <c r="E30" s="162">
        <v>3639659.43</v>
      </c>
      <c r="F30" s="161">
        <v>0</v>
      </c>
      <c r="G30" s="161">
        <v>0</v>
      </c>
    </row>
    <row r="31" spans="1:7" ht="15" customHeight="1">
      <c r="A31" s="138">
        <v>1222</v>
      </c>
      <c r="B31" s="131" t="s">
        <v>43</v>
      </c>
      <c r="C31" s="161">
        <v>7207282.3600000003</v>
      </c>
      <c r="D31" s="161">
        <v>28893149.350000001</v>
      </c>
      <c r="E31" s="162">
        <v>26533362.530000001</v>
      </c>
      <c r="F31" s="161">
        <v>2359786.8199999998</v>
      </c>
      <c r="G31" s="161">
        <v>9567069.1799999997</v>
      </c>
    </row>
    <row r="32" spans="1:7" ht="15" customHeight="1">
      <c r="A32" s="138">
        <v>12221</v>
      </c>
      <c r="B32" s="131" t="s">
        <v>44</v>
      </c>
      <c r="C32" s="161">
        <v>7207282.3700000001</v>
      </c>
      <c r="D32" s="161">
        <v>28359747.120000001</v>
      </c>
      <c r="E32" s="162">
        <v>26000379.629999999</v>
      </c>
      <c r="F32" s="161">
        <v>2359367.4900000002</v>
      </c>
      <c r="G32" s="161">
        <v>9566649.8599999994</v>
      </c>
    </row>
    <row r="33" spans="1:7" ht="15" customHeight="1">
      <c r="A33" s="138">
        <v>122219</v>
      </c>
      <c r="B33" s="131" t="s">
        <v>44</v>
      </c>
      <c r="C33" s="161">
        <v>7207282.3700000001</v>
      </c>
      <c r="D33" s="161">
        <v>28359747.120000001</v>
      </c>
      <c r="E33" s="162">
        <v>26000379.629999999</v>
      </c>
      <c r="F33" s="161">
        <v>2359367.4900000002</v>
      </c>
      <c r="G33" s="161">
        <v>9566649.8599999994</v>
      </c>
    </row>
    <row r="34" spans="1:7" ht="15" customHeight="1">
      <c r="A34" s="138">
        <v>12221902</v>
      </c>
      <c r="B34" s="131" t="s">
        <v>45</v>
      </c>
      <c r="C34" s="161">
        <v>7207282.3700000001</v>
      </c>
      <c r="D34" s="161">
        <v>28359747.120000001</v>
      </c>
      <c r="E34" s="162">
        <v>26000379.629999999</v>
      </c>
      <c r="F34" s="161">
        <v>2359367.4900000002</v>
      </c>
      <c r="G34" s="161">
        <v>9566649.8599999994</v>
      </c>
    </row>
    <row r="35" spans="1:7" ht="15" customHeight="1">
      <c r="A35" s="138">
        <v>122219021</v>
      </c>
      <c r="B35" s="131" t="s">
        <v>40</v>
      </c>
      <c r="C35" s="161">
        <v>7207282.3700000001</v>
      </c>
      <c r="D35" s="161">
        <v>28359747.120000001</v>
      </c>
      <c r="E35" s="162">
        <v>26000379.629999999</v>
      </c>
      <c r="F35" s="161">
        <v>2359367.4900000002</v>
      </c>
      <c r="G35" s="161">
        <v>9566649.8599999994</v>
      </c>
    </row>
    <row r="36" spans="1:7" ht="15" customHeight="1">
      <c r="A36" s="138">
        <v>122219021000006</v>
      </c>
      <c r="B36" s="131" t="s">
        <v>517</v>
      </c>
      <c r="C36" s="161">
        <v>7207282.3700000001</v>
      </c>
      <c r="D36" s="161">
        <v>28359747.120000001</v>
      </c>
      <c r="E36" s="162">
        <v>26000379.629999999</v>
      </c>
      <c r="F36" s="161">
        <v>2359367.4900000002</v>
      </c>
      <c r="G36" s="161">
        <v>9566649.8599999994</v>
      </c>
    </row>
    <row r="37" spans="1:7" ht="15" customHeight="1">
      <c r="A37" s="138">
        <v>12222</v>
      </c>
      <c r="B37" s="131" t="s">
        <v>46</v>
      </c>
      <c r="C37" s="161">
        <v>-0.01</v>
      </c>
      <c r="D37" s="161">
        <v>533402.23</v>
      </c>
      <c r="E37" s="162">
        <v>532982.9</v>
      </c>
      <c r="F37" s="161">
        <v>419.33</v>
      </c>
      <c r="G37" s="161">
        <v>419.32</v>
      </c>
    </row>
    <row r="38" spans="1:7" ht="15" customHeight="1">
      <c r="A38" s="138">
        <v>122229</v>
      </c>
      <c r="B38" s="131" t="s">
        <v>46</v>
      </c>
      <c r="C38" s="161">
        <v>-0.01</v>
      </c>
      <c r="D38" s="161">
        <v>533402.23</v>
      </c>
      <c r="E38" s="162">
        <v>532982.9</v>
      </c>
      <c r="F38" s="161">
        <v>419.33</v>
      </c>
      <c r="G38" s="161">
        <v>419.32</v>
      </c>
    </row>
    <row r="39" spans="1:7" ht="15" customHeight="1">
      <c r="A39" s="138">
        <v>12222901</v>
      </c>
      <c r="B39" s="131" t="s">
        <v>47</v>
      </c>
      <c r="C39" s="161">
        <v>-0.01</v>
      </c>
      <c r="D39" s="161">
        <v>533402.23</v>
      </c>
      <c r="E39" s="162">
        <v>532982.9</v>
      </c>
      <c r="F39" s="161">
        <v>419.33</v>
      </c>
      <c r="G39" s="161">
        <v>419.32</v>
      </c>
    </row>
    <row r="40" spans="1:7" ht="15" customHeight="1">
      <c r="A40" s="138">
        <v>122229011</v>
      </c>
      <c r="B40" s="131" t="s">
        <v>40</v>
      </c>
      <c r="C40" s="161">
        <v>0</v>
      </c>
      <c r="D40" s="161">
        <v>56684.71</v>
      </c>
      <c r="E40" s="162">
        <v>56265.45</v>
      </c>
      <c r="F40" s="161">
        <v>419.26</v>
      </c>
      <c r="G40" s="161">
        <v>419.26</v>
      </c>
    </row>
    <row r="41" spans="1:7">
      <c r="A41" s="138">
        <v>122229011000002</v>
      </c>
      <c r="B41" s="131" t="s">
        <v>500</v>
      </c>
      <c r="C41" s="161">
        <v>0</v>
      </c>
      <c r="D41" s="161">
        <v>56684.71</v>
      </c>
      <c r="E41" s="162">
        <v>56265.45</v>
      </c>
      <c r="F41" s="161">
        <v>419.26</v>
      </c>
      <c r="G41" s="161">
        <v>419.26</v>
      </c>
    </row>
    <row r="42" spans="1:7" ht="15" customHeight="1">
      <c r="A42" s="138">
        <v>122229012</v>
      </c>
      <c r="B42" s="131" t="s">
        <v>42</v>
      </c>
      <c r="C42" s="161">
        <v>-0.01</v>
      </c>
      <c r="D42" s="161">
        <v>476717.52</v>
      </c>
      <c r="E42" s="162">
        <v>476717.45</v>
      </c>
      <c r="F42" s="161">
        <v>7.0000000000000007E-2</v>
      </c>
      <c r="G42" s="161">
        <v>0.06</v>
      </c>
    </row>
    <row r="43" spans="1:7">
      <c r="A43" s="138">
        <v>122229012000001</v>
      </c>
      <c r="B43" s="131" t="s">
        <v>102</v>
      </c>
      <c r="C43" s="161">
        <v>-0.01</v>
      </c>
      <c r="D43" s="161">
        <v>0</v>
      </c>
      <c r="E43" s="162">
        <v>0</v>
      </c>
      <c r="F43" s="161">
        <v>0</v>
      </c>
      <c r="G43" s="161">
        <v>-0.01</v>
      </c>
    </row>
    <row r="44" spans="1:7" ht="15" customHeight="1">
      <c r="A44" s="138">
        <v>122229012000002</v>
      </c>
      <c r="B44" s="131" t="s">
        <v>48</v>
      </c>
      <c r="C44" s="161">
        <v>0</v>
      </c>
      <c r="D44" s="161">
        <v>476717.52</v>
      </c>
      <c r="E44" s="162">
        <v>476717.45</v>
      </c>
      <c r="F44" s="161">
        <v>7.0000000000000007E-2</v>
      </c>
      <c r="G44" s="161">
        <v>7.0000000000000007E-2</v>
      </c>
    </row>
    <row r="45" spans="1:7" ht="15" customHeight="1">
      <c r="A45" s="138">
        <v>123</v>
      </c>
      <c r="B45" s="131" t="s">
        <v>49</v>
      </c>
      <c r="C45" s="161">
        <v>3337656.26</v>
      </c>
      <c r="D45" s="161">
        <v>40180563.460000001</v>
      </c>
      <c r="E45" s="162">
        <v>39290901.43</v>
      </c>
      <c r="F45" s="161">
        <v>889662.03</v>
      </c>
      <c r="G45" s="161">
        <v>4227318.29</v>
      </c>
    </row>
    <row r="46" spans="1:7">
      <c r="A46" s="138">
        <v>1231</v>
      </c>
      <c r="B46" s="131" t="s">
        <v>50</v>
      </c>
      <c r="C46" s="161">
        <v>3286049.32</v>
      </c>
      <c r="D46" s="161">
        <v>40094991.479999997</v>
      </c>
      <c r="E46" s="162">
        <v>39205819.409999996</v>
      </c>
      <c r="F46" s="161">
        <v>889172.07</v>
      </c>
      <c r="G46" s="161">
        <v>4175221.39</v>
      </c>
    </row>
    <row r="47" spans="1:7" ht="15" customHeight="1">
      <c r="A47" s="138">
        <v>12312</v>
      </c>
      <c r="B47" s="131" t="s">
        <v>51</v>
      </c>
      <c r="C47" s="161">
        <v>3286049.32</v>
      </c>
      <c r="D47" s="161">
        <v>40094991.479999997</v>
      </c>
      <c r="E47" s="162">
        <v>39205819.409999996</v>
      </c>
      <c r="F47" s="161">
        <v>889172.07</v>
      </c>
      <c r="G47" s="161">
        <v>4175221.39</v>
      </c>
    </row>
    <row r="48" spans="1:7">
      <c r="A48" s="138">
        <v>123121</v>
      </c>
      <c r="B48" s="131" t="s">
        <v>52</v>
      </c>
      <c r="C48" s="161">
        <v>3045110.3</v>
      </c>
      <c r="D48" s="161">
        <v>39886118.060000002</v>
      </c>
      <c r="E48" s="162">
        <v>38955750.600000001</v>
      </c>
      <c r="F48" s="161">
        <v>930367.46</v>
      </c>
      <c r="G48" s="161">
        <v>3975477.76</v>
      </c>
    </row>
    <row r="49" spans="1:7" ht="15" customHeight="1">
      <c r="A49" s="138">
        <v>12312101</v>
      </c>
      <c r="B49" s="131" t="s">
        <v>53</v>
      </c>
      <c r="C49" s="161">
        <v>11378665.43</v>
      </c>
      <c r="D49" s="161">
        <v>12989614.9</v>
      </c>
      <c r="E49" s="162">
        <v>16237440.26</v>
      </c>
      <c r="F49" s="161">
        <v>-3247825.36</v>
      </c>
      <c r="G49" s="161">
        <v>8130840.0700000003</v>
      </c>
    </row>
    <row r="50" spans="1:7" ht="15" customHeight="1">
      <c r="A50" s="138">
        <v>123121011</v>
      </c>
      <c r="B50" s="131" t="s">
        <v>54</v>
      </c>
      <c r="C50" s="161">
        <v>7176627.1299999999</v>
      </c>
      <c r="D50" s="161">
        <v>1512806.9</v>
      </c>
      <c r="E50" s="162">
        <v>4732384.68</v>
      </c>
      <c r="F50" s="161">
        <v>-3219577.78</v>
      </c>
      <c r="G50" s="161">
        <v>3957049.35</v>
      </c>
    </row>
    <row r="51" spans="1:7" ht="15" customHeight="1">
      <c r="A51" s="138">
        <v>123121011000001</v>
      </c>
      <c r="B51" s="131" t="s">
        <v>55</v>
      </c>
      <c r="C51" s="161">
        <v>7176627.1299999999</v>
      </c>
      <c r="D51" s="161">
        <v>1512806.9</v>
      </c>
      <c r="E51" s="162">
        <v>4732384.68</v>
      </c>
      <c r="F51" s="161">
        <v>-3219577.78</v>
      </c>
      <c r="G51" s="161">
        <v>3957049.35</v>
      </c>
    </row>
    <row r="52" spans="1:7">
      <c r="A52" s="138">
        <v>123121012</v>
      </c>
      <c r="B52" s="131" t="s">
        <v>56</v>
      </c>
      <c r="C52" s="161">
        <v>4202038.3</v>
      </c>
      <c r="D52" s="161">
        <v>11476808</v>
      </c>
      <c r="E52" s="162">
        <v>11505055.58</v>
      </c>
      <c r="F52" s="161">
        <v>-28247.58</v>
      </c>
      <c r="G52" s="161">
        <v>4173790.72</v>
      </c>
    </row>
    <row r="53" spans="1:7" ht="15" customHeight="1">
      <c r="A53" s="138">
        <v>123121012000001</v>
      </c>
      <c r="B53" s="131" t="s">
        <v>57</v>
      </c>
      <c r="C53" s="161">
        <v>4202038.3</v>
      </c>
      <c r="D53" s="161">
        <v>11476808</v>
      </c>
      <c r="E53" s="162">
        <v>11505055.58</v>
      </c>
      <c r="F53" s="161">
        <v>-28247.58</v>
      </c>
      <c r="G53" s="161">
        <v>4173790.72</v>
      </c>
    </row>
    <row r="54" spans="1:7" ht="15" customHeight="1">
      <c r="A54" s="138">
        <v>12312109</v>
      </c>
      <c r="B54" s="131" t="s">
        <v>58</v>
      </c>
      <c r="C54" s="161">
        <v>-8333555.1299999999</v>
      </c>
      <c r="D54" s="161">
        <v>26896503.16</v>
      </c>
      <c r="E54" s="162">
        <v>22718310.34</v>
      </c>
      <c r="F54" s="161">
        <v>4178192.82</v>
      </c>
      <c r="G54" s="161">
        <v>-4155362.31</v>
      </c>
    </row>
    <row r="55" spans="1:7" ht="15" customHeight="1">
      <c r="A55" s="138">
        <v>123121091</v>
      </c>
      <c r="B55" s="131" t="s">
        <v>54</v>
      </c>
      <c r="C55" s="161">
        <v>-7155281.4900000002</v>
      </c>
      <c r="D55" s="161">
        <v>22985321.48</v>
      </c>
      <c r="E55" s="162">
        <v>19743596.969999999</v>
      </c>
      <c r="F55" s="161">
        <v>3241724.51</v>
      </c>
      <c r="G55" s="161">
        <v>-3913556.98</v>
      </c>
    </row>
    <row r="56" spans="1:7" ht="15" customHeight="1">
      <c r="A56" s="138">
        <v>123121091000001</v>
      </c>
      <c r="B56" s="131" t="s">
        <v>59</v>
      </c>
      <c r="C56" s="161">
        <v>-7155281.4900000002</v>
      </c>
      <c r="D56" s="161">
        <v>22985321.48</v>
      </c>
      <c r="E56" s="162">
        <v>19743596.969999999</v>
      </c>
      <c r="F56" s="161">
        <v>3241724.51</v>
      </c>
      <c r="G56" s="161">
        <v>-3913556.98</v>
      </c>
    </row>
    <row r="57" spans="1:7" ht="15" customHeight="1">
      <c r="A57" s="138">
        <v>123121092</v>
      </c>
      <c r="B57" s="131" t="s">
        <v>56</v>
      </c>
      <c r="C57" s="161">
        <v>-1178273.6399999999</v>
      </c>
      <c r="D57" s="161">
        <v>3911181.68</v>
      </c>
      <c r="E57" s="162">
        <v>2974713.37</v>
      </c>
      <c r="F57" s="161">
        <v>936468.31</v>
      </c>
      <c r="G57" s="161">
        <v>-241805.33</v>
      </c>
    </row>
    <row r="58" spans="1:7" ht="15" customHeight="1">
      <c r="A58" s="138">
        <v>123121092000001</v>
      </c>
      <c r="B58" s="131" t="s">
        <v>60</v>
      </c>
      <c r="C58" s="161">
        <v>-1178273.6399999999</v>
      </c>
      <c r="D58" s="161">
        <v>3911181.68</v>
      </c>
      <c r="E58" s="162">
        <v>2974713.37</v>
      </c>
      <c r="F58" s="161">
        <v>936468.31</v>
      </c>
      <c r="G58" s="161">
        <v>-241805.33</v>
      </c>
    </row>
    <row r="59" spans="1:7" ht="15" customHeight="1">
      <c r="A59" s="138">
        <v>123122</v>
      </c>
      <c r="B59" s="131" t="s">
        <v>61</v>
      </c>
      <c r="C59" s="161">
        <v>240939.02</v>
      </c>
      <c r="D59" s="161">
        <v>208873.42</v>
      </c>
      <c r="E59" s="162">
        <v>250068.81</v>
      </c>
      <c r="F59" s="161">
        <v>-41195.39</v>
      </c>
      <c r="G59" s="161">
        <v>199743.63</v>
      </c>
    </row>
    <row r="60" spans="1:7" ht="15" customHeight="1">
      <c r="A60" s="138">
        <v>12312201</v>
      </c>
      <c r="B60" s="131" t="s">
        <v>53</v>
      </c>
      <c r="C60" s="161">
        <v>240939.02</v>
      </c>
      <c r="D60" s="161">
        <v>208873.42</v>
      </c>
      <c r="E60" s="162">
        <v>250068.81</v>
      </c>
      <c r="F60" s="161">
        <v>-41195.39</v>
      </c>
      <c r="G60" s="161">
        <v>199743.63</v>
      </c>
    </row>
    <row r="61" spans="1:7" ht="15" customHeight="1">
      <c r="A61" s="138">
        <v>123122012</v>
      </c>
      <c r="B61" s="131" t="s">
        <v>56</v>
      </c>
      <c r="C61" s="161">
        <v>240939.02</v>
      </c>
      <c r="D61" s="161">
        <v>208873.42</v>
      </c>
      <c r="E61" s="162">
        <v>250068.81</v>
      </c>
      <c r="F61" s="161">
        <v>-41195.39</v>
      </c>
      <c r="G61" s="161">
        <v>199743.63</v>
      </c>
    </row>
    <row r="62" spans="1:7" ht="15" customHeight="1">
      <c r="A62" s="138">
        <v>123122012000001</v>
      </c>
      <c r="B62" s="131" t="s">
        <v>57</v>
      </c>
      <c r="C62" s="161">
        <v>240939.02</v>
      </c>
      <c r="D62" s="161">
        <v>208873.42</v>
      </c>
      <c r="E62" s="162">
        <v>250068.81</v>
      </c>
      <c r="F62" s="161">
        <v>-41195.39</v>
      </c>
      <c r="G62" s="161">
        <v>199743.63</v>
      </c>
    </row>
    <row r="63" spans="1:7" ht="15" customHeight="1">
      <c r="A63" s="138">
        <v>1233</v>
      </c>
      <c r="B63" s="131" t="s">
        <v>62</v>
      </c>
      <c r="C63" s="161">
        <v>51606.94</v>
      </c>
      <c r="D63" s="161">
        <v>85571.98</v>
      </c>
      <c r="E63" s="162">
        <v>85082.02</v>
      </c>
      <c r="F63" s="161">
        <v>489.96</v>
      </c>
      <c r="G63" s="161">
        <v>52096.9</v>
      </c>
    </row>
    <row r="64" spans="1:7" ht="15" customHeight="1">
      <c r="A64" s="138">
        <v>123321</v>
      </c>
      <c r="B64" s="131" t="s">
        <v>63</v>
      </c>
      <c r="C64" s="161">
        <v>51606.94</v>
      </c>
      <c r="D64" s="161">
        <v>85571.98</v>
      </c>
      <c r="E64" s="162">
        <v>85082.02</v>
      </c>
      <c r="F64" s="161">
        <v>489.96</v>
      </c>
      <c r="G64" s="161">
        <v>52096.9</v>
      </c>
    </row>
    <row r="65" spans="1:7" ht="15" customHeight="1">
      <c r="A65" s="138">
        <v>12332101</v>
      </c>
      <c r="B65" s="131" t="s">
        <v>62</v>
      </c>
      <c r="C65" s="161">
        <v>51606.94</v>
      </c>
      <c r="D65" s="161">
        <v>85571.98</v>
      </c>
      <c r="E65" s="162">
        <v>85082.02</v>
      </c>
      <c r="F65" s="161">
        <v>489.96</v>
      </c>
      <c r="G65" s="161">
        <v>52096.9</v>
      </c>
    </row>
    <row r="66" spans="1:7" ht="15" customHeight="1">
      <c r="A66" s="138">
        <v>123321011</v>
      </c>
      <c r="B66" s="131" t="s">
        <v>62</v>
      </c>
      <c r="C66" s="161">
        <v>51606.94</v>
      </c>
      <c r="D66" s="161">
        <v>85571.98</v>
      </c>
      <c r="E66" s="162">
        <v>85082.02</v>
      </c>
      <c r="F66" s="161">
        <v>489.96</v>
      </c>
      <c r="G66" s="161">
        <v>52096.9</v>
      </c>
    </row>
    <row r="67" spans="1:7" ht="15" customHeight="1">
      <c r="A67" s="138">
        <v>123321011000001</v>
      </c>
      <c r="B67" s="131" t="s">
        <v>64</v>
      </c>
      <c r="C67" s="161">
        <v>8623.23</v>
      </c>
      <c r="D67" s="161">
        <v>750.26</v>
      </c>
      <c r="E67" s="162">
        <v>692.48</v>
      </c>
      <c r="F67" s="161">
        <v>57.78</v>
      </c>
      <c r="G67" s="161">
        <v>8681.01</v>
      </c>
    </row>
    <row r="68" spans="1:7" ht="15" customHeight="1">
      <c r="A68" s="138">
        <v>123321011000002</v>
      </c>
      <c r="B68" s="131" t="s">
        <v>65</v>
      </c>
      <c r="C68" s="161">
        <v>42983.71</v>
      </c>
      <c r="D68" s="161">
        <v>84821.72</v>
      </c>
      <c r="E68" s="162">
        <v>84389.54</v>
      </c>
      <c r="F68" s="161">
        <v>432.18</v>
      </c>
      <c r="G68" s="161">
        <v>43415.89</v>
      </c>
    </row>
    <row r="69" spans="1:7" ht="15" customHeight="1">
      <c r="A69" s="138">
        <v>126</v>
      </c>
      <c r="B69" s="131" t="s">
        <v>66</v>
      </c>
      <c r="C69" s="161">
        <v>2061789.41</v>
      </c>
      <c r="D69" s="161">
        <v>389184.46</v>
      </c>
      <c r="E69" s="162">
        <v>0</v>
      </c>
      <c r="F69" s="161">
        <v>389184.46</v>
      </c>
      <c r="G69" s="161">
        <v>2450973.87</v>
      </c>
    </row>
    <row r="70" spans="1:7" ht="15" customHeight="1">
      <c r="A70" s="138">
        <v>1261</v>
      </c>
      <c r="B70" s="131" t="s">
        <v>67</v>
      </c>
      <c r="C70" s="161">
        <v>2061789.41</v>
      </c>
      <c r="D70" s="161">
        <v>389184.46</v>
      </c>
      <c r="E70" s="162">
        <v>0</v>
      </c>
      <c r="F70" s="161">
        <v>389184.46</v>
      </c>
      <c r="G70" s="161">
        <v>2450973.87</v>
      </c>
    </row>
    <row r="71" spans="1:7" ht="15" customHeight="1">
      <c r="A71" s="138">
        <v>12611</v>
      </c>
      <c r="B71" s="131" t="s">
        <v>68</v>
      </c>
      <c r="C71" s="161">
        <v>2061789.41</v>
      </c>
      <c r="D71" s="161">
        <v>389184.46</v>
      </c>
      <c r="E71" s="162">
        <v>0</v>
      </c>
      <c r="F71" s="161">
        <v>389184.46</v>
      </c>
      <c r="G71" s="161">
        <v>2450973.87</v>
      </c>
    </row>
    <row r="72" spans="1:7" ht="15" customHeight="1">
      <c r="A72" s="138">
        <v>126119</v>
      </c>
      <c r="B72" s="131" t="s">
        <v>68</v>
      </c>
      <c r="C72" s="161">
        <v>2061789.41</v>
      </c>
      <c r="D72" s="161">
        <v>389184.46</v>
      </c>
      <c r="E72" s="162">
        <v>0</v>
      </c>
      <c r="F72" s="161">
        <v>389184.46</v>
      </c>
      <c r="G72" s="161">
        <v>2450973.87</v>
      </c>
    </row>
    <row r="73" spans="1:7" ht="15" customHeight="1">
      <c r="A73" s="138">
        <v>12611901</v>
      </c>
      <c r="B73" s="131" t="s">
        <v>69</v>
      </c>
      <c r="C73" s="161">
        <v>1750858.28</v>
      </c>
      <c r="D73" s="161">
        <v>386537.71</v>
      </c>
      <c r="E73" s="162">
        <v>0</v>
      </c>
      <c r="F73" s="161">
        <v>386537.71</v>
      </c>
      <c r="G73" s="161">
        <v>2137395.9900000002</v>
      </c>
    </row>
    <row r="74" spans="1:7" ht="15" customHeight="1">
      <c r="A74" s="138">
        <v>126119011</v>
      </c>
      <c r="B74" s="131" t="s">
        <v>70</v>
      </c>
      <c r="C74" s="161">
        <v>1632841.02</v>
      </c>
      <c r="D74" s="161">
        <v>386537.71</v>
      </c>
      <c r="E74" s="162">
        <v>0</v>
      </c>
      <c r="F74" s="161">
        <v>386537.71</v>
      </c>
      <c r="G74" s="161">
        <v>2019378.73</v>
      </c>
    </row>
    <row r="75" spans="1:7" ht="15" customHeight="1">
      <c r="A75" s="138">
        <v>126119011000001</v>
      </c>
      <c r="B75" s="131" t="s">
        <v>71</v>
      </c>
      <c r="C75" s="161">
        <v>522468.17</v>
      </c>
      <c r="D75" s="161">
        <v>853.79</v>
      </c>
      <c r="E75" s="162">
        <v>0</v>
      </c>
      <c r="F75" s="161">
        <v>853.79</v>
      </c>
      <c r="G75" s="161">
        <v>523321.96</v>
      </c>
    </row>
    <row r="76" spans="1:7" ht="15" customHeight="1">
      <c r="A76" s="138">
        <v>126119011000002</v>
      </c>
      <c r="B76" s="131" t="s">
        <v>72</v>
      </c>
      <c r="C76" s="161">
        <v>1110372.8500000001</v>
      </c>
      <c r="D76" s="161">
        <v>385683.92</v>
      </c>
      <c r="E76" s="162">
        <v>0</v>
      </c>
      <c r="F76" s="161">
        <v>385683.92</v>
      </c>
      <c r="G76" s="161">
        <v>1496056.77</v>
      </c>
    </row>
    <row r="77" spans="1:7" ht="15" customHeight="1">
      <c r="A77" s="138">
        <v>126119012</v>
      </c>
      <c r="B77" s="131" t="s">
        <v>73</v>
      </c>
      <c r="C77" s="161">
        <v>118017.26</v>
      </c>
      <c r="D77" s="161">
        <v>0</v>
      </c>
      <c r="E77" s="162">
        <v>0</v>
      </c>
      <c r="F77" s="161">
        <v>0</v>
      </c>
      <c r="G77" s="161">
        <v>118017.26</v>
      </c>
    </row>
    <row r="78" spans="1:7" ht="15" customHeight="1">
      <c r="A78" s="138">
        <v>126119012000001</v>
      </c>
      <c r="B78" s="131" t="s">
        <v>501</v>
      </c>
      <c r="C78" s="161">
        <v>118017.26</v>
      </c>
      <c r="D78" s="161">
        <v>0</v>
      </c>
      <c r="E78" s="162">
        <v>0</v>
      </c>
      <c r="F78" s="161">
        <v>0</v>
      </c>
      <c r="G78" s="161">
        <v>118017.26</v>
      </c>
    </row>
    <row r="79" spans="1:7" ht="15" customHeight="1">
      <c r="A79" s="138">
        <v>12611902</v>
      </c>
      <c r="B79" s="131" t="s">
        <v>74</v>
      </c>
      <c r="C79" s="161">
        <v>4430.24</v>
      </c>
      <c r="D79" s="161">
        <v>569.19000000000005</v>
      </c>
      <c r="E79" s="162">
        <v>0</v>
      </c>
      <c r="F79" s="161">
        <v>569.19000000000005</v>
      </c>
      <c r="G79" s="161">
        <v>4999.43</v>
      </c>
    </row>
    <row r="80" spans="1:7" ht="15" customHeight="1">
      <c r="A80" s="138">
        <v>126119021</v>
      </c>
      <c r="B80" s="131" t="s">
        <v>75</v>
      </c>
      <c r="C80" s="161">
        <v>4430.24</v>
      </c>
      <c r="D80" s="161">
        <v>569.19000000000005</v>
      </c>
      <c r="E80" s="162">
        <v>0</v>
      </c>
      <c r="F80" s="161">
        <v>569.19000000000005</v>
      </c>
      <c r="G80" s="161">
        <v>4999.43</v>
      </c>
    </row>
    <row r="81" spans="1:7" ht="15" customHeight="1">
      <c r="A81" s="138">
        <v>126119021000001</v>
      </c>
      <c r="B81" s="131" t="s">
        <v>75</v>
      </c>
      <c r="C81" s="161">
        <v>4430.24</v>
      </c>
      <c r="D81" s="161">
        <v>569.19000000000005</v>
      </c>
      <c r="E81" s="162">
        <v>0</v>
      </c>
      <c r="F81" s="161">
        <v>569.19000000000005</v>
      </c>
      <c r="G81" s="161">
        <v>4999.43</v>
      </c>
    </row>
    <row r="82" spans="1:7" ht="15" customHeight="1">
      <c r="A82" s="138">
        <v>12611904</v>
      </c>
      <c r="B82" s="131" t="s">
        <v>76</v>
      </c>
      <c r="C82" s="161">
        <v>106827.55</v>
      </c>
      <c r="D82" s="161">
        <v>2077.56</v>
      </c>
      <c r="E82" s="162">
        <v>0</v>
      </c>
      <c r="F82" s="161">
        <v>2077.56</v>
      </c>
      <c r="G82" s="161">
        <v>108905.11</v>
      </c>
    </row>
    <row r="83" spans="1:7" ht="15" customHeight="1">
      <c r="A83" s="138">
        <v>126119041</v>
      </c>
      <c r="B83" s="131" t="s">
        <v>76</v>
      </c>
      <c r="C83" s="161">
        <v>106827.55</v>
      </c>
      <c r="D83" s="161">
        <v>2077.56</v>
      </c>
      <c r="E83" s="162">
        <v>0</v>
      </c>
      <c r="F83" s="161">
        <v>2077.56</v>
      </c>
      <c r="G83" s="161">
        <v>108905.11</v>
      </c>
    </row>
    <row r="84" spans="1:7" ht="15" customHeight="1">
      <c r="A84" s="138">
        <v>126119041000001</v>
      </c>
      <c r="B84" s="131" t="s">
        <v>77</v>
      </c>
      <c r="C84" s="161">
        <v>19431.939999999999</v>
      </c>
      <c r="D84" s="161">
        <v>369.98</v>
      </c>
      <c r="E84" s="162">
        <v>0</v>
      </c>
      <c r="F84" s="161">
        <v>369.98</v>
      </c>
      <c r="G84" s="161">
        <v>19801.919999999998</v>
      </c>
    </row>
    <row r="85" spans="1:7" ht="15" customHeight="1">
      <c r="A85" s="138">
        <v>126119041000002</v>
      </c>
      <c r="B85" s="131" t="s">
        <v>78</v>
      </c>
      <c r="C85" s="161">
        <v>87395.61</v>
      </c>
      <c r="D85" s="161">
        <v>1707.58</v>
      </c>
      <c r="E85" s="162">
        <v>0</v>
      </c>
      <c r="F85" s="161">
        <v>1707.58</v>
      </c>
      <c r="G85" s="161">
        <v>89103.19</v>
      </c>
    </row>
    <row r="86" spans="1:7" ht="15" customHeight="1">
      <c r="A86" s="138">
        <v>12611908</v>
      </c>
      <c r="B86" s="131" t="s">
        <v>79</v>
      </c>
      <c r="C86" s="161">
        <v>199673.34</v>
      </c>
      <c r="D86" s="161">
        <v>0</v>
      </c>
      <c r="E86" s="162">
        <v>0</v>
      </c>
      <c r="F86" s="161">
        <v>0</v>
      </c>
      <c r="G86" s="161">
        <v>199673.34</v>
      </c>
    </row>
    <row r="87" spans="1:7" ht="15" customHeight="1">
      <c r="A87" s="138">
        <v>126119088</v>
      </c>
      <c r="B87" s="131" t="s">
        <v>79</v>
      </c>
      <c r="C87" s="161">
        <v>199673.34</v>
      </c>
      <c r="D87" s="161">
        <v>0</v>
      </c>
      <c r="E87" s="162">
        <v>0</v>
      </c>
      <c r="F87" s="161">
        <v>0</v>
      </c>
      <c r="G87" s="161">
        <v>199673.34</v>
      </c>
    </row>
    <row r="88" spans="1:7" ht="15" customHeight="1">
      <c r="A88" s="138">
        <v>126119088000001</v>
      </c>
      <c r="B88" s="131" t="s">
        <v>80</v>
      </c>
      <c r="C88" s="161">
        <v>146426.99</v>
      </c>
      <c r="D88" s="161">
        <v>0</v>
      </c>
      <c r="E88" s="162">
        <v>0</v>
      </c>
      <c r="F88" s="161">
        <v>0</v>
      </c>
      <c r="G88" s="161">
        <v>146426.99</v>
      </c>
    </row>
    <row r="89" spans="1:7" ht="15" customHeight="1">
      <c r="A89" s="138">
        <v>126119088000002</v>
      </c>
      <c r="B89" s="131" t="s">
        <v>81</v>
      </c>
      <c r="C89" s="161">
        <v>53246.35</v>
      </c>
      <c r="D89" s="161">
        <v>0</v>
      </c>
      <c r="E89" s="162">
        <v>0</v>
      </c>
      <c r="F89" s="161">
        <v>0</v>
      </c>
      <c r="G89" s="161">
        <v>53246.35</v>
      </c>
    </row>
    <row r="90" spans="1:7" ht="15" customHeight="1">
      <c r="A90" s="138">
        <v>127</v>
      </c>
      <c r="B90" s="131" t="s">
        <v>82</v>
      </c>
      <c r="C90" s="161">
        <v>263433.11</v>
      </c>
      <c r="D90" s="161">
        <v>1248394.97</v>
      </c>
      <c r="E90" s="162">
        <v>1244548.6200000001</v>
      </c>
      <c r="F90" s="161">
        <v>3846.35</v>
      </c>
      <c r="G90" s="161">
        <v>267279.46000000002</v>
      </c>
    </row>
    <row r="91" spans="1:7" ht="15" customHeight="1">
      <c r="A91" s="138">
        <v>1278</v>
      </c>
      <c r="B91" s="131" t="s">
        <v>83</v>
      </c>
      <c r="C91" s="161">
        <v>263433.11</v>
      </c>
      <c r="D91" s="161">
        <v>1248394.97</v>
      </c>
      <c r="E91" s="162">
        <v>1244548.6200000001</v>
      </c>
      <c r="F91" s="161">
        <v>3846.35</v>
      </c>
      <c r="G91" s="161">
        <v>267279.46000000002</v>
      </c>
    </row>
    <row r="92" spans="1:7" ht="15" customHeight="1">
      <c r="A92" s="138">
        <v>12781</v>
      </c>
      <c r="B92" s="131" t="s">
        <v>84</v>
      </c>
      <c r="C92" s="161">
        <v>263433.11</v>
      </c>
      <c r="D92" s="161">
        <v>1248394.97</v>
      </c>
      <c r="E92" s="162">
        <v>1244548.6200000001</v>
      </c>
      <c r="F92" s="161">
        <v>3846.35</v>
      </c>
      <c r="G92" s="161">
        <v>267279.46000000002</v>
      </c>
    </row>
    <row r="93" spans="1:7" ht="15" customHeight="1">
      <c r="A93" s="138">
        <v>127819</v>
      </c>
      <c r="B93" s="131" t="s">
        <v>84</v>
      </c>
      <c r="C93" s="161">
        <v>263433.11</v>
      </c>
      <c r="D93" s="161">
        <v>1248394.97</v>
      </c>
      <c r="E93" s="162">
        <v>1244548.6200000001</v>
      </c>
      <c r="F93" s="161">
        <v>3846.35</v>
      </c>
      <c r="G93" s="161">
        <v>267279.46000000002</v>
      </c>
    </row>
    <row r="94" spans="1:7" ht="15" customHeight="1">
      <c r="A94" s="138">
        <v>12781901</v>
      </c>
      <c r="B94" s="131" t="s">
        <v>85</v>
      </c>
      <c r="C94" s="161">
        <v>263433.11</v>
      </c>
      <c r="D94" s="161">
        <v>1248394.97</v>
      </c>
      <c r="E94" s="162">
        <v>1244548.6200000001</v>
      </c>
      <c r="F94" s="161">
        <v>3846.35</v>
      </c>
      <c r="G94" s="161">
        <v>267279.46000000002</v>
      </c>
    </row>
    <row r="95" spans="1:7" ht="15" customHeight="1">
      <c r="A95" s="138">
        <v>127819015</v>
      </c>
      <c r="B95" s="131" t="s">
        <v>86</v>
      </c>
      <c r="C95" s="161">
        <v>256157.92</v>
      </c>
      <c r="D95" s="161">
        <v>1248394.97</v>
      </c>
      <c r="E95" s="162">
        <v>1244548.6200000001</v>
      </c>
      <c r="F95" s="161">
        <v>3846.35</v>
      </c>
      <c r="G95" s="161">
        <v>260004.27</v>
      </c>
    </row>
    <row r="96" spans="1:7" ht="15" customHeight="1">
      <c r="A96" s="138">
        <v>127819015000001</v>
      </c>
      <c r="B96" s="131" t="s">
        <v>87</v>
      </c>
      <c r="C96" s="161">
        <v>86.74</v>
      </c>
      <c r="D96" s="161">
        <v>900020.98</v>
      </c>
      <c r="E96" s="162">
        <v>900020.98</v>
      </c>
      <c r="F96" s="161">
        <v>0</v>
      </c>
      <c r="G96" s="161">
        <v>86.74</v>
      </c>
    </row>
    <row r="97" spans="1:7" ht="15" customHeight="1">
      <c r="A97" s="138">
        <v>127819015000003</v>
      </c>
      <c r="B97" s="131" t="s">
        <v>88</v>
      </c>
      <c r="C97" s="161">
        <v>18832.13</v>
      </c>
      <c r="D97" s="161">
        <v>160712.23000000001</v>
      </c>
      <c r="E97" s="162">
        <v>146038.6</v>
      </c>
      <c r="F97" s="161">
        <v>14673.63</v>
      </c>
      <c r="G97" s="161">
        <v>33505.760000000002</v>
      </c>
    </row>
    <row r="98" spans="1:7" ht="15" customHeight="1">
      <c r="A98" s="138">
        <v>127819015000004</v>
      </c>
      <c r="B98" s="131" t="s">
        <v>89</v>
      </c>
      <c r="C98" s="161">
        <v>5019.5200000000004</v>
      </c>
      <c r="D98" s="161">
        <v>0</v>
      </c>
      <c r="E98" s="162">
        <v>0</v>
      </c>
      <c r="F98" s="161">
        <v>0</v>
      </c>
      <c r="G98" s="161">
        <v>5019.5200000000004</v>
      </c>
    </row>
    <row r="99" spans="1:7" ht="15" customHeight="1">
      <c r="A99" s="138">
        <v>127819015000005</v>
      </c>
      <c r="B99" s="131" t="s">
        <v>90</v>
      </c>
      <c r="C99" s="161">
        <v>232219.53</v>
      </c>
      <c r="D99" s="161">
        <v>187661.76</v>
      </c>
      <c r="E99" s="162">
        <v>198489.04</v>
      </c>
      <c r="F99" s="161">
        <v>-10827.28</v>
      </c>
      <c r="G99" s="161">
        <v>221392.25</v>
      </c>
    </row>
    <row r="100" spans="1:7" ht="15" customHeight="1">
      <c r="A100" s="138">
        <v>127819018</v>
      </c>
      <c r="B100" s="131" t="s">
        <v>91</v>
      </c>
      <c r="C100" s="161">
        <v>134806.99</v>
      </c>
      <c r="D100" s="161">
        <v>0</v>
      </c>
      <c r="E100" s="162">
        <v>0</v>
      </c>
      <c r="F100" s="161">
        <v>0</v>
      </c>
      <c r="G100" s="161">
        <v>134806.99</v>
      </c>
    </row>
    <row r="101" spans="1:7" ht="15" customHeight="1">
      <c r="A101" s="138">
        <v>127819018000001</v>
      </c>
      <c r="B101" s="131" t="s">
        <v>92</v>
      </c>
      <c r="C101" s="161">
        <v>134806.99</v>
      </c>
      <c r="D101" s="161">
        <v>0</v>
      </c>
      <c r="E101" s="162">
        <v>0</v>
      </c>
      <c r="F101" s="161">
        <v>0</v>
      </c>
      <c r="G101" s="161">
        <v>134806.99</v>
      </c>
    </row>
    <row r="102" spans="1:7" ht="15" customHeight="1">
      <c r="A102" s="138">
        <v>127819019</v>
      </c>
      <c r="B102" s="131" t="s">
        <v>58</v>
      </c>
      <c r="C102" s="161">
        <v>-127531.8</v>
      </c>
      <c r="D102" s="161">
        <v>0</v>
      </c>
      <c r="E102" s="162">
        <v>0</v>
      </c>
      <c r="F102" s="161">
        <v>0</v>
      </c>
      <c r="G102" s="161">
        <v>-127531.8</v>
      </c>
    </row>
    <row r="103" spans="1:7" ht="15" customHeight="1">
      <c r="A103" s="138">
        <v>127819019000001</v>
      </c>
      <c r="B103" s="131" t="s">
        <v>93</v>
      </c>
      <c r="C103" s="161">
        <v>-127531.8</v>
      </c>
      <c r="D103" s="161">
        <v>0</v>
      </c>
      <c r="E103" s="162">
        <v>0</v>
      </c>
      <c r="F103" s="161">
        <v>0</v>
      </c>
      <c r="G103" s="161">
        <v>-127531.8</v>
      </c>
    </row>
    <row r="104" spans="1:7" ht="15" customHeight="1">
      <c r="A104" s="138">
        <v>128</v>
      </c>
      <c r="B104" s="131" t="s">
        <v>94</v>
      </c>
      <c r="C104" s="161">
        <v>16937.97</v>
      </c>
      <c r="D104" s="161">
        <v>271236.28999999998</v>
      </c>
      <c r="E104" s="162">
        <v>273353.53999999998</v>
      </c>
      <c r="F104" s="161">
        <v>-2117.25</v>
      </c>
      <c r="G104" s="161">
        <v>14820.72</v>
      </c>
    </row>
    <row r="105" spans="1:7" ht="15" customHeight="1">
      <c r="A105" s="138">
        <v>1281</v>
      </c>
      <c r="B105" s="131" t="s">
        <v>95</v>
      </c>
      <c r="C105" s="161">
        <v>16937.97</v>
      </c>
      <c r="D105" s="161">
        <v>271236.28999999998</v>
      </c>
      <c r="E105" s="162">
        <v>273353.53999999998</v>
      </c>
      <c r="F105" s="161">
        <v>-2117.25</v>
      </c>
      <c r="G105" s="161">
        <v>14820.72</v>
      </c>
    </row>
    <row r="106" spans="1:7" ht="15" customHeight="1">
      <c r="A106" s="138">
        <v>12811</v>
      </c>
      <c r="B106" s="131" t="s">
        <v>12</v>
      </c>
      <c r="C106" s="161">
        <v>16937.97</v>
      </c>
      <c r="D106" s="161">
        <v>271236.28999999998</v>
      </c>
      <c r="E106" s="162">
        <v>273353.53999999998</v>
      </c>
      <c r="F106" s="161">
        <v>-2117.25</v>
      </c>
      <c r="G106" s="161">
        <v>14820.72</v>
      </c>
    </row>
    <row r="107" spans="1:7" ht="15" customHeight="1">
      <c r="A107" s="138">
        <v>128119</v>
      </c>
      <c r="B107" s="131" t="s">
        <v>12</v>
      </c>
      <c r="C107" s="161">
        <v>16937.97</v>
      </c>
      <c r="D107" s="161">
        <v>271236.28999999998</v>
      </c>
      <c r="E107" s="162">
        <v>273353.53999999998</v>
      </c>
      <c r="F107" s="161">
        <v>-2117.25</v>
      </c>
      <c r="G107" s="161">
        <v>14820.72</v>
      </c>
    </row>
    <row r="108" spans="1:7" ht="15" customHeight="1">
      <c r="A108" s="138">
        <v>12811901</v>
      </c>
      <c r="B108" s="131" t="s">
        <v>95</v>
      </c>
      <c r="C108" s="161">
        <v>16937.97</v>
      </c>
      <c r="D108" s="161">
        <v>271236.28999999998</v>
      </c>
      <c r="E108" s="162">
        <v>273353.53999999998</v>
      </c>
      <c r="F108" s="161">
        <v>-2117.25</v>
      </c>
      <c r="G108" s="161">
        <v>14820.72</v>
      </c>
    </row>
    <row r="109" spans="1:7" ht="15" customHeight="1">
      <c r="A109" s="138">
        <v>128119011</v>
      </c>
      <c r="B109" s="131" t="s">
        <v>95</v>
      </c>
      <c r="C109" s="161">
        <v>16937.97</v>
      </c>
      <c r="D109" s="161">
        <v>271236.28999999998</v>
      </c>
      <c r="E109" s="162">
        <v>273353.53999999998</v>
      </c>
      <c r="F109" s="161">
        <v>-2117.25</v>
      </c>
      <c r="G109" s="161">
        <v>14820.72</v>
      </c>
    </row>
    <row r="110" spans="1:7" ht="15" customHeight="1">
      <c r="A110" s="138">
        <v>128119011000001</v>
      </c>
      <c r="B110" s="131" t="s">
        <v>96</v>
      </c>
      <c r="C110" s="161">
        <v>16937.97</v>
      </c>
      <c r="D110" s="161">
        <v>271236.28999999998</v>
      </c>
      <c r="E110" s="162">
        <v>273353.53999999998</v>
      </c>
      <c r="F110" s="161">
        <v>-2117.25</v>
      </c>
      <c r="G110" s="161">
        <v>14820.72</v>
      </c>
    </row>
    <row r="111" spans="1:7" ht="15" customHeight="1">
      <c r="A111" s="138">
        <v>13</v>
      </c>
      <c r="B111" s="131" t="s">
        <v>97</v>
      </c>
      <c r="C111" s="161">
        <v>81513725.329999998</v>
      </c>
      <c r="D111" s="161">
        <v>13377422.73</v>
      </c>
      <c r="E111" s="162">
        <v>13578295.16</v>
      </c>
      <c r="F111" s="161">
        <v>-200872.43</v>
      </c>
      <c r="G111" s="161">
        <v>81312852.900000006</v>
      </c>
    </row>
    <row r="112" spans="1:7" ht="15" customHeight="1">
      <c r="A112" s="138">
        <v>131</v>
      </c>
      <c r="B112" s="131" t="s">
        <v>98</v>
      </c>
      <c r="C112" s="161">
        <v>80421368.890000001</v>
      </c>
      <c r="D112" s="161">
        <v>13377422.73</v>
      </c>
      <c r="E112" s="162">
        <v>13546054.57</v>
      </c>
      <c r="F112" s="161">
        <v>-168631.84</v>
      </c>
      <c r="G112" s="161">
        <v>80252737.049999997</v>
      </c>
    </row>
    <row r="113" spans="1:7" ht="15" customHeight="1">
      <c r="A113" s="138">
        <v>1311</v>
      </c>
      <c r="B113" s="131" t="s">
        <v>99</v>
      </c>
      <c r="C113" s="161">
        <v>14925671.800000001</v>
      </c>
      <c r="D113" s="161">
        <v>266168.61</v>
      </c>
      <c r="E113" s="162">
        <v>0</v>
      </c>
      <c r="F113" s="161">
        <v>266168.61</v>
      </c>
      <c r="G113" s="161">
        <v>15191840.41</v>
      </c>
    </row>
    <row r="114" spans="1:7" ht="15" customHeight="1">
      <c r="A114" s="138">
        <v>13112</v>
      </c>
      <c r="B114" s="131" t="s">
        <v>100</v>
      </c>
      <c r="C114" s="161">
        <v>14925671.800000001</v>
      </c>
      <c r="D114" s="161">
        <v>266168.61</v>
      </c>
      <c r="E114" s="162">
        <v>0</v>
      </c>
      <c r="F114" s="161">
        <v>266168.61</v>
      </c>
      <c r="G114" s="161">
        <v>15191840.41</v>
      </c>
    </row>
    <row r="115" spans="1:7" ht="15" customHeight="1">
      <c r="A115" s="138">
        <v>131129</v>
      </c>
      <c r="B115" s="131" t="s">
        <v>46</v>
      </c>
      <c r="C115" s="161">
        <v>14925671.800000001</v>
      </c>
      <c r="D115" s="161">
        <v>266168.61</v>
      </c>
      <c r="E115" s="162">
        <v>0</v>
      </c>
      <c r="F115" s="161">
        <v>266168.61</v>
      </c>
      <c r="G115" s="161">
        <v>15191840.41</v>
      </c>
    </row>
    <row r="116" spans="1:7" ht="15" customHeight="1">
      <c r="A116" s="138">
        <v>131129011000001</v>
      </c>
      <c r="B116" s="131" t="s">
        <v>101</v>
      </c>
      <c r="C116" s="161">
        <v>14440187.560000001</v>
      </c>
      <c r="D116" s="161">
        <v>116526.88</v>
      </c>
      <c r="E116" s="162">
        <v>0</v>
      </c>
      <c r="F116" s="161">
        <v>116526.88</v>
      </c>
      <c r="G116" s="161">
        <v>14556714.439999999</v>
      </c>
    </row>
    <row r="117" spans="1:7" ht="15" customHeight="1">
      <c r="A117" s="138">
        <v>131129012000001</v>
      </c>
      <c r="B117" s="131" t="s">
        <v>102</v>
      </c>
      <c r="C117" s="161">
        <v>485484.24</v>
      </c>
      <c r="D117" s="161">
        <v>149641.73000000001</v>
      </c>
      <c r="E117" s="162">
        <v>0</v>
      </c>
      <c r="F117" s="161">
        <v>149641.73000000001</v>
      </c>
      <c r="G117" s="161">
        <v>635125.97</v>
      </c>
    </row>
    <row r="118" spans="1:7" ht="15" customHeight="1">
      <c r="A118" s="138">
        <v>1312</v>
      </c>
      <c r="B118" s="131" t="s">
        <v>43</v>
      </c>
      <c r="C118" s="161">
        <v>51971849.740000002</v>
      </c>
      <c r="D118" s="161">
        <v>889529.66</v>
      </c>
      <c r="E118" s="162">
        <v>0</v>
      </c>
      <c r="F118" s="161">
        <v>889529.66</v>
      </c>
      <c r="G118" s="161">
        <v>52861379.399999999</v>
      </c>
    </row>
    <row r="119" spans="1:7" ht="15" customHeight="1">
      <c r="A119" s="138">
        <v>13122</v>
      </c>
      <c r="B119" s="131" t="s">
        <v>100</v>
      </c>
      <c r="C119" s="161">
        <v>51971849.740000002</v>
      </c>
      <c r="D119" s="161">
        <v>889529.66</v>
      </c>
      <c r="E119" s="162">
        <v>0</v>
      </c>
      <c r="F119" s="161">
        <v>889529.66</v>
      </c>
      <c r="G119" s="161">
        <v>52861379.399999999</v>
      </c>
    </row>
    <row r="120" spans="1:7" ht="15" customHeight="1">
      <c r="A120" s="138">
        <v>131229</v>
      </c>
      <c r="B120" s="131" t="s">
        <v>100</v>
      </c>
      <c r="C120" s="161">
        <v>51971849.740000002</v>
      </c>
      <c r="D120" s="161">
        <v>889529.66</v>
      </c>
      <c r="E120" s="162">
        <v>0</v>
      </c>
      <c r="F120" s="161">
        <v>889529.66</v>
      </c>
      <c r="G120" s="161">
        <v>52861379.399999999</v>
      </c>
    </row>
    <row r="121" spans="1:7" ht="15" customHeight="1">
      <c r="A121" s="138">
        <v>13122901</v>
      </c>
      <c r="B121" s="131" t="s">
        <v>47</v>
      </c>
      <c r="C121" s="161">
        <v>51971849.740000002</v>
      </c>
      <c r="D121" s="161">
        <v>889529.66</v>
      </c>
      <c r="E121" s="162">
        <v>0</v>
      </c>
      <c r="F121" s="161">
        <v>889529.66</v>
      </c>
      <c r="G121" s="161">
        <v>52861379.399999999</v>
      </c>
    </row>
    <row r="122" spans="1:7" ht="15" customHeight="1">
      <c r="A122" s="138">
        <v>131229011</v>
      </c>
      <c r="B122" s="131" t="s">
        <v>40</v>
      </c>
      <c r="C122" s="161">
        <v>48910198.740000002</v>
      </c>
      <c r="D122" s="161">
        <v>424437.58</v>
      </c>
      <c r="E122" s="162">
        <v>0</v>
      </c>
      <c r="F122" s="161">
        <v>424437.58</v>
      </c>
      <c r="G122" s="161">
        <v>49334636.32</v>
      </c>
    </row>
    <row r="123" spans="1:7" ht="15" customHeight="1">
      <c r="A123" s="138">
        <v>131229011000002</v>
      </c>
      <c r="B123" s="131" t="s">
        <v>101</v>
      </c>
      <c r="C123" s="161">
        <v>48910198.740000002</v>
      </c>
      <c r="D123" s="161">
        <v>424437.58</v>
      </c>
      <c r="E123" s="162">
        <v>0</v>
      </c>
      <c r="F123" s="161">
        <v>424437.58</v>
      </c>
      <c r="G123" s="161">
        <v>49334636.32</v>
      </c>
    </row>
    <row r="124" spans="1:7" ht="15" customHeight="1">
      <c r="A124" s="138">
        <v>131229012</v>
      </c>
      <c r="B124" s="131" t="s">
        <v>42</v>
      </c>
      <c r="C124" s="161">
        <v>3061651</v>
      </c>
      <c r="D124" s="161">
        <v>465092.08</v>
      </c>
      <c r="E124" s="162">
        <v>0</v>
      </c>
      <c r="F124" s="161">
        <v>465092.08</v>
      </c>
      <c r="G124" s="161">
        <v>3526743.08</v>
      </c>
    </row>
    <row r="125" spans="1:7" ht="15" customHeight="1">
      <c r="A125" s="138">
        <v>131229012000002</v>
      </c>
      <c r="B125" s="131" t="s">
        <v>102</v>
      </c>
      <c r="C125" s="161">
        <v>3061651</v>
      </c>
      <c r="D125" s="161">
        <v>465092.08</v>
      </c>
      <c r="E125" s="162">
        <v>0</v>
      </c>
      <c r="F125" s="161">
        <v>465092.08</v>
      </c>
      <c r="G125" s="161">
        <v>3526743.08</v>
      </c>
    </row>
    <row r="126" spans="1:7" ht="15" customHeight="1">
      <c r="A126" s="138">
        <v>1316</v>
      </c>
      <c r="B126" s="131" t="s">
        <v>103</v>
      </c>
      <c r="C126" s="161">
        <v>13475401.16</v>
      </c>
      <c r="D126" s="161">
        <v>12221724.460000001</v>
      </c>
      <c r="E126" s="162">
        <v>13546054.57</v>
      </c>
      <c r="F126" s="161">
        <v>-1324330.1100000001</v>
      </c>
      <c r="G126" s="161">
        <v>12151071.050000001</v>
      </c>
    </row>
    <row r="127" spans="1:7" ht="15" customHeight="1">
      <c r="A127" s="138">
        <v>13161</v>
      </c>
      <c r="B127" s="131" t="s">
        <v>104</v>
      </c>
      <c r="C127" s="161">
        <v>13475401.16</v>
      </c>
      <c r="D127" s="161">
        <v>12221724.460000001</v>
      </c>
      <c r="E127" s="162">
        <v>13546054.57</v>
      </c>
      <c r="F127" s="161">
        <v>-1324330.1100000001</v>
      </c>
      <c r="G127" s="161">
        <v>12151071.050000001</v>
      </c>
    </row>
    <row r="128" spans="1:7" ht="15" customHeight="1">
      <c r="A128" s="138">
        <v>131618</v>
      </c>
      <c r="B128" s="131" t="s">
        <v>105</v>
      </c>
      <c r="C128" s="161">
        <v>6367486.6600000001</v>
      </c>
      <c r="D128" s="161">
        <v>4586066.7300000004</v>
      </c>
      <c r="E128" s="162">
        <v>6367486.6600000001</v>
      </c>
      <c r="F128" s="161">
        <v>-1781419.93</v>
      </c>
      <c r="G128" s="161">
        <v>4586066.7300000004</v>
      </c>
    </row>
    <row r="129" spans="1:7" ht="15" customHeight="1">
      <c r="A129" s="138">
        <v>13161801</v>
      </c>
      <c r="B129" s="131" t="s">
        <v>105</v>
      </c>
      <c r="C129" s="161">
        <v>6367486.6600000001</v>
      </c>
      <c r="D129" s="161">
        <v>4586066.7300000004</v>
      </c>
      <c r="E129" s="162">
        <v>6367486.6600000001</v>
      </c>
      <c r="F129" s="161">
        <v>-1781419.93</v>
      </c>
      <c r="G129" s="161">
        <v>4586066.7300000004</v>
      </c>
    </row>
    <row r="130" spans="1:7" ht="15" customHeight="1">
      <c r="A130" s="138">
        <v>131618011</v>
      </c>
      <c r="B130" s="131" t="s">
        <v>106</v>
      </c>
      <c r="C130" s="161">
        <v>4681975.49</v>
      </c>
      <c r="D130" s="161">
        <v>3372107.89</v>
      </c>
      <c r="E130" s="162">
        <v>4681975.49</v>
      </c>
      <c r="F130" s="161">
        <v>-1309867.6000000001</v>
      </c>
      <c r="G130" s="161">
        <v>3372107.89</v>
      </c>
    </row>
    <row r="131" spans="1:7" ht="15" customHeight="1">
      <c r="A131" s="138">
        <v>131618011000001</v>
      </c>
      <c r="B131" s="131" t="s">
        <v>107</v>
      </c>
      <c r="C131" s="161">
        <v>4681975.49</v>
      </c>
      <c r="D131" s="161">
        <v>3372107.89</v>
      </c>
      <c r="E131" s="162">
        <v>4681975.49</v>
      </c>
      <c r="F131" s="161">
        <v>-1309867.6000000001</v>
      </c>
      <c r="G131" s="161">
        <v>3372107.89</v>
      </c>
    </row>
    <row r="132" spans="1:7" ht="15" customHeight="1">
      <c r="A132" s="138">
        <v>131618012</v>
      </c>
      <c r="B132" s="131" t="s">
        <v>108</v>
      </c>
      <c r="C132" s="161">
        <v>1685511.17</v>
      </c>
      <c r="D132" s="161">
        <v>1213958.8400000001</v>
      </c>
      <c r="E132" s="162">
        <v>1685511.17</v>
      </c>
      <c r="F132" s="161">
        <v>-471552.33</v>
      </c>
      <c r="G132" s="161">
        <v>1213958.8400000001</v>
      </c>
    </row>
    <row r="133" spans="1:7" ht="15" customHeight="1">
      <c r="A133" s="138">
        <v>131618012000001</v>
      </c>
      <c r="B133" s="131" t="s">
        <v>109</v>
      </c>
      <c r="C133" s="161">
        <v>1685511.17</v>
      </c>
      <c r="D133" s="161">
        <v>1213958.8400000001</v>
      </c>
      <c r="E133" s="162">
        <v>1685511.17</v>
      </c>
      <c r="F133" s="161">
        <v>-471552.33</v>
      </c>
      <c r="G133" s="161">
        <v>1213958.8400000001</v>
      </c>
    </row>
    <row r="134" spans="1:7" ht="15" customHeight="1">
      <c r="A134" s="138">
        <v>131619</v>
      </c>
      <c r="B134" s="131" t="s">
        <v>104</v>
      </c>
      <c r="C134" s="161">
        <v>7107914.5</v>
      </c>
      <c r="D134" s="161">
        <v>7635657.7300000004</v>
      </c>
      <c r="E134" s="162">
        <v>7178567.9100000001</v>
      </c>
      <c r="F134" s="161">
        <v>457089.82</v>
      </c>
      <c r="G134" s="161">
        <v>7565004.3200000003</v>
      </c>
    </row>
    <row r="135" spans="1:7" ht="15" customHeight="1">
      <c r="A135" s="138">
        <v>13161901</v>
      </c>
      <c r="B135" s="131" t="s">
        <v>110</v>
      </c>
      <c r="C135" s="161">
        <v>7107914.5</v>
      </c>
      <c r="D135" s="161">
        <v>7635657.7300000004</v>
      </c>
      <c r="E135" s="162">
        <v>7178567.9100000001</v>
      </c>
      <c r="F135" s="161">
        <v>457089.82</v>
      </c>
      <c r="G135" s="161">
        <v>7565004.3200000003</v>
      </c>
    </row>
    <row r="136" spans="1:7" ht="15" customHeight="1">
      <c r="A136" s="138">
        <v>131619011</v>
      </c>
      <c r="B136" s="131" t="s">
        <v>111</v>
      </c>
      <c r="C136" s="161">
        <v>5226407.72</v>
      </c>
      <c r="D136" s="161">
        <v>5614454.21</v>
      </c>
      <c r="E136" s="162">
        <v>5278358.75</v>
      </c>
      <c r="F136" s="161">
        <v>336095.46</v>
      </c>
      <c r="G136" s="161">
        <v>5562503.1799999997</v>
      </c>
    </row>
    <row r="137" spans="1:7" ht="15" customHeight="1">
      <c r="A137" s="138">
        <v>131619011000001</v>
      </c>
      <c r="B137" s="131" t="s">
        <v>112</v>
      </c>
      <c r="C137" s="161">
        <v>5226407.72</v>
      </c>
      <c r="D137" s="161">
        <v>5614454.21</v>
      </c>
      <c r="E137" s="162">
        <v>5278358.75</v>
      </c>
      <c r="F137" s="161">
        <v>336095.46</v>
      </c>
      <c r="G137" s="161">
        <v>5562503.1799999997</v>
      </c>
    </row>
    <row r="138" spans="1:7" ht="15" customHeight="1">
      <c r="A138" s="138">
        <v>131619012</v>
      </c>
      <c r="B138" s="131" t="s">
        <v>113</v>
      </c>
      <c r="C138" s="161">
        <v>1881506.78</v>
      </c>
      <c r="D138" s="161">
        <v>2021203.52</v>
      </c>
      <c r="E138" s="162">
        <v>1900209.16</v>
      </c>
      <c r="F138" s="161">
        <v>120994.36</v>
      </c>
      <c r="G138" s="161">
        <v>2002501.14</v>
      </c>
    </row>
    <row r="139" spans="1:7" ht="15" customHeight="1">
      <c r="A139" s="138">
        <v>131619012000001</v>
      </c>
      <c r="B139" s="131" t="s">
        <v>114</v>
      </c>
      <c r="C139" s="161">
        <v>1881506.78</v>
      </c>
      <c r="D139" s="161">
        <v>2021203.52</v>
      </c>
      <c r="E139" s="162">
        <v>1900209.16</v>
      </c>
      <c r="F139" s="161">
        <v>120994.36</v>
      </c>
      <c r="G139" s="161">
        <v>2002501.14</v>
      </c>
    </row>
    <row r="140" spans="1:7" ht="15" customHeight="1">
      <c r="A140" s="138">
        <v>1317</v>
      </c>
      <c r="B140" s="131" t="s">
        <v>115</v>
      </c>
      <c r="C140" s="161">
        <v>46200</v>
      </c>
      <c r="D140" s="161">
        <v>0</v>
      </c>
      <c r="E140" s="162">
        <v>0</v>
      </c>
      <c r="F140" s="161">
        <v>0</v>
      </c>
      <c r="G140" s="161">
        <v>46200</v>
      </c>
    </row>
    <row r="141" spans="1:7" ht="15" customHeight="1">
      <c r="A141" s="138">
        <v>13171</v>
      </c>
      <c r="B141" s="131" t="s">
        <v>115</v>
      </c>
      <c r="C141" s="161">
        <v>46200</v>
      </c>
      <c r="D141" s="161">
        <v>0</v>
      </c>
      <c r="E141" s="162">
        <v>0</v>
      </c>
      <c r="F141" s="161">
        <v>0</v>
      </c>
      <c r="G141" s="161">
        <v>46200</v>
      </c>
    </row>
    <row r="142" spans="1:7" ht="15" customHeight="1">
      <c r="A142" s="138">
        <v>131719</v>
      </c>
      <c r="B142" s="131" t="s">
        <v>115</v>
      </c>
      <c r="C142" s="161">
        <v>46200</v>
      </c>
      <c r="D142" s="161">
        <v>0</v>
      </c>
      <c r="E142" s="162">
        <v>0</v>
      </c>
      <c r="F142" s="161">
        <v>0</v>
      </c>
      <c r="G142" s="161">
        <v>46200</v>
      </c>
    </row>
    <row r="143" spans="1:7" ht="15" customHeight="1">
      <c r="A143" s="138">
        <v>13171901</v>
      </c>
      <c r="B143" s="131" t="s">
        <v>115</v>
      </c>
      <c r="C143" s="161">
        <v>46200</v>
      </c>
      <c r="D143" s="161">
        <v>0</v>
      </c>
      <c r="E143" s="162">
        <v>0</v>
      </c>
      <c r="F143" s="161">
        <v>0</v>
      </c>
      <c r="G143" s="161">
        <v>46200</v>
      </c>
    </row>
    <row r="144" spans="1:7" ht="15" customHeight="1">
      <c r="A144" s="138">
        <v>131719013</v>
      </c>
      <c r="B144" s="131" t="s">
        <v>116</v>
      </c>
      <c r="C144" s="161">
        <v>46200</v>
      </c>
      <c r="D144" s="161">
        <v>0</v>
      </c>
      <c r="E144" s="162">
        <v>0</v>
      </c>
      <c r="F144" s="161">
        <v>0</v>
      </c>
      <c r="G144" s="161">
        <v>46200</v>
      </c>
    </row>
    <row r="145" spans="1:7" ht="15" customHeight="1">
      <c r="A145" s="138">
        <v>131719013000001</v>
      </c>
      <c r="B145" s="131" t="s">
        <v>117</v>
      </c>
      <c r="C145" s="161">
        <v>46200</v>
      </c>
      <c r="D145" s="161">
        <v>0</v>
      </c>
      <c r="E145" s="162">
        <v>0</v>
      </c>
      <c r="F145" s="161">
        <v>0</v>
      </c>
      <c r="G145" s="161">
        <v>46200</v>
      </c>
    </row>
    <row r="146" spans="1:7" ht="15" customHeight="1">
      <c r="A146" s="138">
        <v>1318</v>
      </c>
      <c r="B146" s="131" t="s">
        <v>490</v>
      </c>
      <c r="C146" s="161">
        <v>2246.19</v>
      </c>
      <c r="D146" s="161">
        <v>0</v>
      </c>
      <c r="E146" s="162">
        <v>0</v>
      </c>
      <c r="F146" s="161">
        <v>0</v>
      </c>
      <c r="G146" s="161">
        <v>2246.19</v>
      </c>
    </row>
    <row r="147" spans="1:7" ht="15" customHeight="1">
      <c r="A147" s="138">
        <v>13181</v>
      </c>
      <c r="B147" s="131" t="s">
        <v>491</v>
      </c>
      <c r="C147" s="161">
        <v>2246.19</v>
      </c>
      <c r="D147" s="161">
        <v>0</v>
      </c>
      <c r="E147" s="162">
        <v>0</v>
      </c>
      <c r="F147" s="161">
        <v>0</v>
      </c>
      <c r="G147" s="161">
        <v>2246.19</v>
      </c>
    </row>
    <row r="148" spans="1:7" ht="15" customHeight="1">
      <c r="A148" s="138">
        <v>131819</v>
      </c>
      <c r="B148" s="131" t="s">
        <v>491</v>
      </c>
      <c r="C148" s="161">
        <v>2246.19</v>
      </c>
      <c r="D148" s="161">
        <v>0</v>
      </c>
      <c r="E148" s="162">
        <v>0</v>
      </c>
      <c r="F148" s="161">
        <v>0</v>
      </c>
      <c r="G148" s="161">
        <v>2246.19</v>
      </c>
    </row>
    <row r="149" spans="1:7" ht="15" customHeight="1">
      <c r="A149" s="138">
        <v>13181901</v>
      </c>
      <c r="B149" s="131" t="s">
        <v>490</v>
      </c>
      <c r="C149" s="161">
        <v>2246.19</v>
      </c>
      <c r="D149" s="161">
        <v>0</v>
      </c>
      <c r="E149" s="162">
        <v>0</v>
      </c>
      <c r="F149" s="161">
        <v>0</v>
      </c>
      <c r="G149" s="161">
        <v>2246.19</v>
      </c>
    </row>
    <row r="150" spans="1:7" ht="15" customHeight="1">
      <c r="A150" s="138">
        <v>131819011</v>
      </c>
      <c r="B150" s="131" t="s">
        <v>490</v>
      </c>
      <c r="C150" s="161">
        <v>2246.19</v>
      </c>
      <c r="D150" s="161">
        <v>0</v>
      </c>
      <c r="E150" s="162">
        <v>0</v>
      </c>
      <c r="F150" s="161">
        <v>0</v>
      </c>
      <c r="G150" s="161">
        <v>2246.19</v>
      </c>
    </row>
    <row r="151" spans="1:7" ht="15" customHeight="1">
      <c r="A151" s="138">
        <v>131819011000001</v>
      </c>
      <c r="B151" s="131" t="s">
        <v>492</v>
      </c>
      <c r="C151" s="161">
        <v>2246.19</v>
      </c>
      <c r="D151" s="161">
        <v>0</v>
      </c>
      <c r="E151" s="162">
        <v>0</v>
      </c>
      <c r="F151" s="161">
        <v>0</v>
      </c>
      <c r="G151" s="161">
        <v>2246.19</v>
      </c>
    </row>
    <row r="152" spans="1:7" ht="15" customHeight="1">
      <c r="A152" s="138">
        <v>133</v>
      </c>
      <c r="B152" s="131" t="s">
        <v>118</v>
      </c>
      <c r="C152" s="161">
        <v>50732.21</v>
      </c>
      <c r="D152" s="161">
        <v>0</v>
      </c>
      <c r="E152" s="162">
        <v>0</v>
      </c>
      <c r="F152" s="161">
        <v>0</v>
      </c>
      <c r="G152" s="161">
        <v>50732.21</v>
      </c>
    </row>
    <row r="153" spans="1:7" ht="15" customHeight="1">
      <c r="A153" s="138">
        <v>1332</v>
      </c>
      <c r="B153" s="131" t="s">
        <v>119</v>
      </c>
      <c r="C153" s="161">
        <v>50732.21</v>
      </c>
      <c r="D153" s="161">
        <v>0</v>
      </c>
      <c r="E153" s="162">
        <v>0</v>
      </c>
      <c r="F153" s="161">
        <v>0</v>
      </c>
      <c r="G153" s="161">
        <v>50732.21</v>
      </c>
    </row>
    <row r="154" spans="1:7" ht="15" customHeight="1">
      <c r="A154" s="138">
        <v>13321</v>
      </c>
      <c r="B154" s="131" t="s">
        <v>120</v>
      </c>
      <c r="C154" s="161">
        <v>18897.810000000001</v>
      </c>
      <c r="D154" s="161">
        <v>0</v>
      </c>
      <c r="E154" s="162">
        <v>0</v>
      </c>
      <c r="F154" s="161">
        <v>0</v>
      </c>
      <c r="G154" s="161">
        <v>18897.810000000001</v>
      </c>
    </row>
    <row r="155" spans="1:7" ht="15" customHeight="1">
      <c r="A155" s="138">
        <v>133219</v>
      </c>
      <c r="B155" s="131" t="s">
        <v>120</v>
      </c>
      <c r="C155" s="161">
        <v>18897.810000000001</v>
      </c>
      <c r="D155" s="161">
        <v>0</v>
      </c>
      <c r="E155" s="162">
        <v>0</v>
      </c>
      <c r="F155" s="161">
        <v>0</v>
      </c>
      <c r="G155" s="161">
        <v>18897.810000000001</v>
      </c>
    </row>
    <row r="156" spans="1:7" ht="15" customHeight="1">
      <c r="A156" s="138">
        <v>13321901</v>
      </c>
      <c r="B156" s="131" t="s">
        <v>121</v>
      </c>
      <c r="C156" s="161">
        <v>95578.6</v>
      </c>
      <c r="D156" s="161">
        <v>0</v>
      </c>
      <c r="E156" s="162">
        <v>0</v>
      </c>
      <c r="F156" s="161">
        <v>0</v>
      </c>
      <c r="G156" s="161">
        <v>95578.6</v>
      </c>
    </row>
    <row r="157" spans="1:7" ht="15" customHeight="1">
      <c r="A157" s="138">
        <v>133219012</v>
      </c>
      <c r="B157" s="131" t="s">
        <v>122</v>
      </c>
      <c r="C157" s="161">
        <v>95578.6</v>
      </c>
      <c r="D157" s="161">
        <v>0</v>
      </c>
      <c r="E157" s="162">
        <v>0</v>
      </c>
      <c r="F157" s="161">
        <v>0</v>
      </c>
      <c r="G157" s="161">
        <v>95578.6</v>
      </c>
    </row>
    <row r="158" spans="1:7" ht="15" customHeight="1">
      <c r="A158" s="138">
        <v>133219012000001</v>
      </c>
      <c r="B158" s="131" t="s">
        <v>123</v>
      </c>
      <c r="C158" s="161">
        <v>95578.6</v>
      </c>
      <c r="D158" s="161">
        <v>0</v>
      </c>
      <c r="E158" s="162">
        <v>0</v>
      </c>
      <c r="F158" s="161">
        <v>0</v>
      </c>
      <c r="G158" s="161">
        <v>95578.6</v>
      </c>
    </row>
    <row r="159" spans="1:7" ht="15" customHeight="1">
      <c r="A159" s="138">
        <v>13321903</v>
      </c>
      <c r="B159" s="131" t="s">
        <v>124</v>
      </c>
      <c r="C159" s="161">
        <v>-76680.789999999994</v>
      </c>
      <c r="D159" s="161">
        <v>0</v>
      </c>
      <c r="E159" s="162">
        <v>0</v>
      </c>
      <c r="F159" s="161">
        <v>0</v>
      </c>
      <c r="G159" s="161">
        <v>-76680.789999999994</v>
      </c>
    </row>
    <row r="160" spans="1:7" ht="15" customHeight="1">
      <c r="A160" s="138">
        <v>133219032</v>
      </c>
      <c r="B160" s="131" t="s">
        <v>122</v>
      </c>
      <c r="C160" s="161">
        <v>-76680.789999999994</v>
      </c>
      <c r="D160" s="161">
        <v>0</v>
      </c>
      <c r="E160" s="162">
        <v>0</v>
      </c>
      <c r="F160" s="161">
        <v>0</v>
      </c>
      <c r="G160" s="161">
        <v>-76680.789999999994</v>
      </c>
    </row>
    <row r="161" spans="1:7" ht="15" customHeight="1">
      <c r="A161" s="138">
        <v>133219032000001</v>
      </c>
      <c r="B161" s="131" t="s">
        <v>124</v>
      </c>
      <c r="C161" s="161">
        <v>-76680.789999999994</v>
      </c>
      <c r="D161" s="161">
        <v>0</v>
      </c>
      <c r="E161" s="162">
        <v>0</v>
      </c>
      <c r="F161" s="161">
        <v>0</v>
      </c>
      <c r="G161" s="161">
        <v>-76680.789999999994</v>
      </c>
    </row>
    <row r="162" spans="1:7" ht="15" customHeight="1">
      <c r="A162" s="138">
        <v>13322</v>
      </c>
      <c r="B162" s="131" t="s">
        <v>125</v>
      </c>
      <c r="C162" s="161">
        <v>31834.400000000001</v>
      </c>
      <c r="D162" s="161">
        <v>0</v>
      </c>
      <c r="E162" s="162">
        <v>0</v>
      </c>
      <c r="F162" s="161">
        <v>0</v>
      </c>
      <c r="G162" s="161">
        <v>31834.400000000001</v>
      </c>
    </row>
    <row r="163" spans="1:7" ht="15" customHeight="1">
      <c r="A163" s="138">
        <v>133229</v>
      </c>
      <c r="B163" s="131" t="s">
        <v>125</v>
      </c>
      <c r="C163" s="161">
        <v>31834.400000000001</v>
      </c>
      <c r="D163" s="161">
        <v>0</v>
      </c>
      <c r="E163" s="162">
        <v>0</v>
      </c>
      <c r="F163" s="161">
        <v>0</v>
      </c>
      <c r="G163" s="161">
        <v>31834.400000000001</v>
      </c>
    </row>
    <row r="164" spans="1:7" ht="15" customHeight="1">
      <c r="A164" s="138">
        <v>13322901</v>
      </c>
      <c r="B164" s="131" t="s">
        <v>121</v>
      </c>
      <c r="C164" s="161">
        <v>1116084.06</v>
      </c>
      <c r="D164" s="161">
        <v>0</v>
      </c>
      <c r="E164" s="162">
        <v>0</v>
      </c>
      <c r="F164" s="161">
        <v>0</v>
      </c>
      <c r="G164" s="161">
        <v>1116084.06</v>
      </c>
    </row>
    <row r="165" spans="1:7" ht="15" customHeight="1">
      <c r="A165" s="138">
        <v>133229011</v>
      </c>
      <c r="B165" s="131" t="s">
        <v>119</v>
      </c>
      <c r="C165" s="161">
        <v>141828.04</v>
      </c>
      <c r="D165" s="161">
        <v>0</v>
      </c>
      <c r="E165" s="162">
        <v>0</v>
      </c>
      <c r="F165" s="161">
        <v>0</v>
      </c>
      <c r="G165" s="161">
        <v>141828.04</v>
      </c>
    </row>
    <row r="166" spans="1:7" ht="15" customHeight="1">
      <c r="A166" s="138">
        <v>133229011000001</v>
      </c>
      <c r="B166" s="131" t="s">
        <v>126</v>
      </c>
      <c r="C166" s="161">
        <v>141828.04</v>
      </c>
      <c r="D166" s="161">
        <v>0</v>
      </c>
      <c r="E166" s="162">
        <v>0</v>
      </c>
      <c r="F166" s="161">
        <v>0</v>
      </c>
      <c r="G166" s="161">
        <v>141828.04</v>
      </c>
    </row>
    <row r="167" spans="1:7" ht="15" customHeight="1">
      <c r="A167" s="138">
        <v>133229012</v>
      </c>
      <c r="B167" s="131" t="s">
        <v>122</v>
      </c>
      <c r="C167" s="161">
        <v>94855.5</v>
      </c>
      <c r="D167" s="161">
        <v>0</v>
      </c>
      <c r="E167" s="162">
        <v>0</v>
      </c>
      <c r="F167" s="161">
        <v>0</v>
      </c>
      <c r="G167" s="161">
        <v>94855.5</v>
      </c>
    </row>
    <row r="168" spans="1:7" ht="15" customHeight="1">
      <c r="A168" s="138">
        <v>133229012000001</v>
      </c>
      <c r="B168" s="131" t="s">
        <v>123</v>
      </c>
      <c r="C168" s="161">
        <v>94855.5</v>
      </c>
      <c r="D168" s="161">
        <v>0</v>
      </c>
      <c r="E168" s="162">
        <v>0</v>
      </c>
      <c r="F168" s="161">
        <v>0</v>
      </c>
      <c r="G168" s="161">
        <v>94855.5</v>
      </c>
    </row>
    <row r="169" spans="1:7" ht="15" customHeight="1">
      <c r="A169" s="138">
        <v>133229013</v>
      </c>
      <c r="B169" s="131" t="s">
        <v>127</v>
      </c>
      <c r="C169" s="161">
        <v>612029.47</v>
      </c>
      <c r="D169" s="161">
        <v>0</v>
      </c>
      <c r="E169" s="162">
        <v>0</v>
      </c>
      <c r="F169" s="161">
        <v>0</v>
      </c>
      <c r="G169" s="161">
        <v>612029.47</v>
      </c>
    </row>
    <row r="170" spans="1:7" ht="15" customHeight="1">
      <c r="A170" s="138">
        <v>133229013000001</v>
      </c>
      <c r="B170" s="131" t="s">
        <v>127</v>
      </c>
      <c r="C170" s="161">
        <v>612029.47</v>
      </c>
      <c r="D170" s="161">
        <v>0</v>
      </c>
      <c r="E170" s="162">
        <v>0</v>
      </c>
      <c r="F170" s="161">
        <v>0</v>
      </c>
      <c r="G170" s="161">
        <v>612029.47</v>
      </c>
    </row>
    <row r="171" spans="1:7" ht="15" customHeight="1">
      <c r="A171" s="138">
        <v>133229014</v>
      </c>
      <c r="B171" s="131" t="s">
        <v>128</v>
      </c>
      <c r="C171" s="161">
        <v>267371.05</v>
      </c>
      <c r="D171" s="161">
        <v>0</v>
      </c>
      <c r="E171" s="162">
        <v>0</v>
      </c>
      <c r="F171" s="161">
        <v>0</v>
      </c>
      <c r="G171" s="161">
        <v>267371.05</v>
      </c>
    </row>
    <row r="172" spans="1:7" ht="15" customHeight="1">
      <c r="A172" s="138">
        <v>133229014000001</v>
      </c>
      <c r="B172" s="131" t="s">
        <v>129</v>
      </c>
      <c r="C172" s="161">
        <v>267371.05</v>
      </c>
      <c r="D172" s="161">
        <v>0</v>
      </c>
      <c r="E172" s="162">
        <v>0</v>
      </c>
      <c r="F172" s="161">
        <v>0</v>
      </c>
      <c r="G172" s="161">
        <v>267371.05</v>
      </c>
    </row>
    <row r="173" spans="1:7" ht="15" customHeight="1">
      <c r="A173" s="138">
        <v>13322903</v>
      </c>
      <c r="B173" s="131" t="s">
        <v>124</v>
      </c>
      <c r="C173" s="161">
        <v>-1084249.6599999999</v>
      </c>
      <c r="D173" s="161">
        <v>0</v>
      </c>
      <c r="E173" s="162">
        <v>0</v>
      </c>
      <c r="F173" s="161">
        <v>0</v>
      </c>
      <c r="G173" s="161">
        <v>-1084249.6599999999</v>
      </c>
    </row>
    <row r="174" spans="1:7" ht="15" customHeight="1">
      <c r="A174" s="138">
        <v>133229031</v>
      </c>
      <c r="B174" s="131" t="s">
        <v>119</v>
      </c>
      <c r="C174" s="161">
        <v>-124889.13</v>
      </c>
      <c r="D174" s="161">
        <v>0</v>
      </c>
      <c r="E174" s="162">
        <v>0</v>
      </c>
      <c r="F174" s="161">
        <v>0</v>
      </c>
      <c r="G174" s="161">
        <v>-124889.13</v>
      </c>
    </row>
    <row r="175" spans="1:7" ht="15" customHeight="1">
      <c r="A175" s="138">
        <v>133229031000001</v>
      </c>
      <c r="B175" s="131" t="s">
        <v>124</v>
      </c>
      <c r="C175" s="161">
        <v>-124889.13</v>
      </c>
      <c r="D175" s="161">
        <v>0</v>
      </c>
      <c r="E175" s="162">
        <v>0</v>
      </c>
      <c r="F175" s="161">
        <v>0</v>
      </c>
      <c r="G175" s="161">
        <v>-124889.13</v>
      </c>
    </row>
    <row r="176" spans="1:7" ht="15" customHeight="1">
      <c r="A176" s="138">
        <v>133229032</v>
      </c>
      <c r="B176" s="131" t="s">
        <v>122</v>
      </c>
      <c r="C176" s="161">
        <v>-88247.35</v>
      </c>
      <c r="D176" s="161">
        <v>0</v>
      </c>
      <c r="E176" s="162">
        <v>0</v>
      </c>
      <c r="F176" s="161">
        <v>0</v>
      </c>
      <c r="G176" s="161">
        <v>-88247.35</v>
      </c>
    </row>
    <row r="177" spans="1:7" ht="15" customHeight="1">
      <c r="A177" s="138">
        <v>133229032000001</v>
      </c>
      <c r="B177" s="131" t="s">
        <v>124</v>
      </c>
      <c r="C177" s="161">
        <v>-88247.35</v>
      </c>
      <c r="D177" s="161">
        <v>0</v>
      </c>
      <c r="E177" s="162">
        <v>0</v>
      </c>
      <c r="F177" s="161">
        <v>0</v>
      </c>
      <c r="G177" s="161">
        <v>-88247.35</v>
      </c>
    </row>
    <row r="178" spans="1:7" ht="15" customHeight="1">
      <c r="A178" s="138">
        <v>133229033</v>
      </c>
      <c r="B178" s="131" t="s">
        <v>127</v>
      </c>
      <c r="C178" s="161">
        <v>-603742.13</v>
      </c>
      <c r="D178" s="161">
        <v>0</v>
      </c>
      <c r="E178" s="162">
        <v>0</v>
      </c>
      <c r="F178" s="161">
        <v>0</v>
      </c>
      <c r="G178" s="161">
        <v>-603742.13</v>
      </c>
    </row>
    <row r="179" spans="1:7" ht="15" customHeight="1">
      <c r="A179" s="138">
        <v>133229033000001</v>
      </c>
      <c r="B179" s="131" t="s">
        <v>124</v>
      </c>
      <c r="C179" s="161">
        <v>-603742.13</v>
      </c>
      <c r="D179" s="161">
        <v>0</v>
      </c>
      <c r="E179" s="162">
        <v>0</v>
      </c>
      <c r="F179" s="161">
        <v>0</v>
      </c>
      <c r="G179" s="161">
        <v>-603742.13</v>
      </c>
    </row>
    <row r="180" spans="1:7" ht="15" customHeight="1">
      <c r="A180" s="138">
        <v>133229034</v>
      </c>
      <c r="B180" s="131" t="s">
        <v>128</v>
      </c>
      <c r="C180" s="161">
        <v>-267371.05</v>
      </c>
      <c r="D180" s="161">
        <v>0</v>
      </c>
      <c r="E180" s="162">
        <v>0</v>
      </c>
      <c r="F180" s="161">
        <v>0</v>
      </c>
      <c r="G180" s="161">
        <v>-267371.05</v>
      </c>
    </row>
    <row r="181" spans="1:7" ht="15" customHeight="1">
      <c r="A181" s="138">
        <v>133229034000001</v>
      </c>
      <c r="B181" s="131" t="s">
        <v>124</v>
      </c>
      <c r="C181" s="161">
        <v>-267371.05</v>
      </c>
      <c r="D181" s="161">
        <v>0</v>
      </c>
      <c r="E181" s="162">
        <v>0</v>
      </c>
      <c r="F181" s="161">
        <v>0</v>
      </c>
      <c r="G181" s="161">
        <v>-267371.05</v>
      </c>
    </row>
    <row r="182" spans="1:7" ht="15" customHeight="1">
      <c r="A182" s="138">
        <v>134</v>
      </c>
      <c r="B182" s="131" t="s">
        <v>130</v>
      </c>
      <c r="C182" s="161">
        <v>1041624.23</v>
      </c>
      <c r="D182" s="161">
        <v>0</v>
      </c>
      <c r="E182" s="162">
        <v>32240.59</v>
      </c>
      <c r="F182" s="161">
        <v>-32240.59</v>
      </c>
      <c r="G182" s="161">
        <v>1009383.64</v>
      </c>
    </row>
    <row r="183" spans="1:7" ht="15" customHeight="1">
      <c r="A183" s="138">
        <v>1341</v>
      </c>
      <c r="B183" s="131" t="s">
        <v>131</v>
      </c>
      <c r="C183" s="161">
        <v>1041624.23</v>
      </c>
      <c r="D183" s="161">
        <v>0</v>
      </c>
      <c r="E183" s="162">
        <v>32240.59</v>
      </c>
      <c r="F183" s="161">
        <v>-32240.59</v>
      </c>
      <c r="G183" s="161">
        <v>1009383.64</v>
      </c>
    </row>
    <row r="184" spans="1:7" ht="15" customHeight="1">
      <c r="A184" s="138">
        <v>13412</v>
      </c>
      <c r="B184" s="131" t="s">
        <v>132</v>
      </c>
      <c r="C184" s="161">
        <v>1041624.23</v>
      </c>
      <c r="D184" s="161">
        <v>0</v>
      </c>
      <c r="E184" s="162">
        <v>32240.59</v>
      </c>
      <c r="F184" s="161">
        <v>-32240.59</v>
      </c>
      <c r="G184" s="161">
        <v>1009383.64</v>
      </c>
    </row>
    <row r="185" spans="1:7" ht="15" customHeight="1">
      <c r="A185" s="138">
        <v>134129</v>
      </c>
      <c r="B185" s="131" t="s">
        <v>132</v>
      </c>
      <c r="C185" s="161">
        <v>1041624.23</v>
      </c>
      <c r="D185" s="161">
        <v>0</v>
      </c>
      <c r="E185" s="162">
        <v>32240.59</v>
      </c>
      <c r="F185" s="161">
        <v>-32240.59</v>
      </c>
      <c r="G185" s="161">
        <v>1009383.64</v>
      </c>
    </row>
    <row r="186" spans="1:7" ht="15" customHeight="1">
      <c r="A186" s="138">
        <v>13412901</v>
      </c>
      <c r="B186" s="131" t="s">
        <v>121</v>
      </c>
      <c r="C186" s="161">
        <v>2097447.4700000002</v>
      </c>
      <c r="D186" s="161">
        <v>0</v>
      </c>
      <c r="E186" s="162">
        <v>0</v>
      </c>
      <c r="F186" s="161">
        <v>0</v>
      </c>
      <c r="G186" s="161">
        <v>2097447.4700000002</v>
      </c>
    </row>
    <row r="187" spans="1:7" ht="15" customHeight="1">
      <c r="A187" s="138">
        <v>134129011</v>
      </c>
      <c r="B187" s="131" t="s">
        <v>133</v>
      </c>
      <c r="C187" s="161">
        <v>2097447.4700000002</v>
      </c>
      <c r="D187" s="161">
        <v>0</v>
      </c>
      <c r="E187" s="162">
        <v>0</v>
      </c>
      <c r="F187" s="161">
        <v>0</v>
      </c>
      <c r="G187" s="161">
        <v>2097447.4700000002</v>
      </c>
    </row>
    <row r="188" spans="1:7" ht="15" customHeight="1">
      <c r="A188" s="138">
        <v>134129011000001</v>
      </c>
      <c r="B188" s="131" t="s">
        <v>133</v>
      </c>
      <c r="C188" s="161">
        <v>963012.63</v>
      </c>
      <c r="D188" s="161">
        <v>0</v>
      </c>
      <c r="E188" s="162">
        <v>0</v>
      </c>
      <c r="F188" s="161">
        <v>0</v>
      </c>
      <c r="G188" s="161">
        <v>963012.63</v>
      </c>
    </row>
    <row r="189" spans="1:7" ht="15" customHeight="1">
      <c r="A189" s="138">
        <v>134129011000002</v>
      </c>
      <c r="B189" s="131" t="s">
        <v>134</v>
      </c>
      <c r="C189" s="161">
        <v>1134434.8400000001</v>
      </c>
      <c r="D189" s="161">
        <v>0</v>
      </c>
      <c r="E189" s="162">
        <v>0</v>
      </c>
      <c r="F189" s="161">
        <v>0</v>
      </c>
      <c r="G189" s="161">
        <v>1134434.8400000001</v>
      </c>
    </row>
    <row r="190" spans="1:7" ht="15" customHeight="1">
      <c r="A190" s="138">
        <v>13412903</v>
      </c>
      <c r="B190" s="131" t="s">
        <v>135</v>
      </c>
      <c r="C190" s="161">
        <v>-1055823.24</v>
      </c>
      <c r="D190" s="161">
        <v>0</v>
      </c>
      <c r="E190" s="162">
        <v>32240.59</v>
      </c>
      <c r="F190" s="161">
        <v>-32240.59</v>
      </c>
      <c r="G190" s="161">
        <v>-1088063.83</v>
      </c>
    </row>
    <row r="191" spans="1:7">
      <c r="A191" s="138">
        <v>134129031</v>
      </c>
      <c r="B191" s="131" t="s">
        <v>136</v>
      </c>
      <c r="C191" s="161">
        <v>-1055823.24</v>
      </c>
      <c r="D191" s="161">
        <v>0</v>
      </c>
      <c r="E191" s="162">
        <v>32240.59</v>
      </c>
      <c r="F191" s="161">
        <v>-32240.59</v>
      </c>
      <c r="G191" s="161">
        <v>-1088063.83</v>
      </c>
    </row>
    <row r="192" spans="1:7" ht="15" customHeight="1">
      <c r="A192" s="138">
        <v>134129031000001</v>
      </c>
      <c r="B192" s="131" t="s">
        <v>136</v>
      </c>
      <c r="C192" s="161">
        <v>-533549.16</v>
      </c>
      <c r="D192" s="161">
        <v>0</v>
      </c>
      <c r="E192" s="162">
        <v>13333.34</v>
      </c>
      <c r="F192" s="161">
        <v>-13333.34</v>
      </c>
      <c r="G192" s="161">
        <v>-546882.5</v>
      </c>
    </row>
    <row r="193" spans="1:7" ht="15" customHeight="1">
      <c r="A193" s="138">
        <v>134129031000002</v>
      </c>
      <c r="B193" s="131" t="s">
        <v>137</v>
      </c>
      <c r="C193" s="161">
        <v>-522274.08</v>
      </c>
      <c r="D193" s="161">
        <v>0</v>
      </c>
      <c r="E193" s="162">
        <v>18907.25</v>
      </c>
      <c r="F193" s="161">
        <v>-18907.25</v>
      </c>
      <c r="G193" s="161">
        <v>-541181.32999999996</v>
      </c>
    </row>
    <row r="194" spans="1:7" ht="15" customHeight="1">
      <c r="A194" s="138">
        <v>2</v>
      </c>
      <c r="B194" s="131" t="s">
        <v>138</v>
      </c>
      <c r="C194" s="161">
        <v>-93904565.010000005</v>
      </c>
      <c r="D194" s="161">
        <v>37568113.130000003</v>
      </c>
      <c r="E194" s="162">
        <v>41659254.479999997</v>
      </c>
      <c r="F194" s="161">
        <v>-4091141.35</v>
      </c>
      <c r="G194" s="161">
        <v>-97995706.359999999</v>
      </c>
    </row>
    <row r="195" spans="1:7" ht="15" customHeight="1">
      <c r="A195" s="138">
        <v>21</v>
      </c>
      <c r="B195" s="131" t="s">
        <v>139</v>
      </c>
      <c r="C195" s="161">
        <v>-24621652.350000001</v>
      </c>
      <c r="D195" s="161">
        <v>33861456.549999997</v>
      </c>
      <c r="E195" s="162">
        <v>35221054.490000002</v>
      </c>
      <c r="F195" s="161">
        <v>-1359597.94</v>
      </c>
      <c r="G195" s="161">
        <v>-25981250.289999999</v>
      </c>
    </row>
    <row r="196" spans="1:7" ht="15" customHeight="1">
      <c r="A196" s="138">
        <v>211</v>
      </c>
      <c r="B196" s="131" t="s">
        <v>140</v>
      </c>
      <c r="C196" s="161">
        <v>-10499547.43</v>
      </c>
      <c r="D196" s="161">
        <v>13427955.85</v>
      </c>
      <c r="E196" s="162">
        <v>12823956.439999999</v>
      </c>
      <c r="F196" s="161">
        <v>603999.41</v>
      </c>
      <c r="G196" s="161">
        <v>-9895548.0199999996</v>
      </c>
    </row>
    <row r="197" spans="1:7" ht="15" customHeight="1">
      <c r="A197" s="138">
        <v>2111</v>
      </c>
      <c r="B197" s="131" t="s">
        <v>141</v>
      </c>
      <c r="C197" s="161">
        <v>-10499547.43</v>
      </c>
      <c r="D197" s="161">
        <v>13427955.85</v>
      </c>
      <c r="E197" s="162">
        <v>12823956.439999999</v>
      </c>
      <c r="F197" s="161">
        <v>603999.41</v>
      </c>
      <c r="G197" s="161">
        <v>-9895548.0199999996</v>
      </c>
    </row>
    <row r="198" spans="1:7" ht="15" customHeight="1">
      <c r="A198" s="138">
        <v>21112</v>
      </c>
      <c r="B198" s="131" t="s">
        <v>142</v>
      </c>
      <c r="C198" s="161">
        <v>-10499547.43</v>
      </c>
      <c r="D198" s="161">
        <v>13427955.85</v>
      </c>
      <c r="E198" s="162">
        <v>12823956.439999999</v>
      </c>
      <c r="F198" s="161">
        <v>603999.41</v>
      </c>
      <c r="G198" s="161">
        <v>-9895548.0199999996</v>
      </c>
    </row>
    <row r="199" spans="1:7" ht="15" customHeight="1">
      <c r="A199" s="138">
        <v>211129</v>
      </c>
      <c r="B199" s="131" t="s">
        <v>142</v>
      </c>
      <c r="C199" s="161">
        <v>-10499547.43</v>
      </c>
      <c r="D199" s="161">
        <v>13427955.85</v>
      </c>
      <c r="E199" s="162">
        <v>12823956.439999999</v>
      </c>
      <c r="F199" s="161">
        <v>603999.41</v>
      </c>
      <c r="G199" s="161">
        <v>-9895548.0199999996</v>
      </c>
    </row>
    <row r="200" spans="1:7" ht="15" customHeight="1">
      <c r="A200" s="138">
        <v>21112901</v>
      </c>
      <c r="B200" s="131" t="s">
        <v>143</v>
      </c>
      <c r="C200" s="161">
        <v>-115065.60000000001</v>
      </c>
      <c r="D200" s="161">
        <v>115065.60000000001</v>
      </c>
      <c r="E200" s="162">
        <v>99365.56</v>
      </c>
      <c r="F200" s="161">
        <v>15700.04</v>
      </c>
      <c r="G200" s="161">
        <v>-99365.56</v>
      </c>
    </row>
    <row r="201" spans="1:7" ht="15" customHeight="1">
      <c r="A201" s="138">
        <v>211129011</v>
      </c>
      <c r="B201" s="131" t="s">
        <v>144</v>
      </c>
      <c r="C201" s="161">
        <v>-115065.60000000001</v>
      </c>
      <c r="D201" s="161">
        <v>115065.60000000001</v>
      </c>
      <c r="E201" s="162">
        <v>99365.56</v>
      </c>
      <c r="F201" s="161">
        <v>15700.04</v>
      </c>
      <c r="G201" s="161">
        <v>-99365.56</v>
      </c>
    </row>
    <row r="202" spans="1:7" ht="15" customHeight="1">
      <c r="A202" s="138">
        <v>211129011000001</v>
      </c>
      <c r="B202" s="131" t="s">
        <v>145</v>
      </c>
      <c r="C202" s="161">
        <v>-115065.60000000001</v>
      </c>
      <c r="D202" s="161">
        <v>115065.60000000001</v>
      </c>
      <c r="E202" s="162">
        <v>99365.56</v>
      </c>
      <c r="F202" s="161">
        <v>15700.04</v>
      </c>
      <c r="G202" s="161">
        <v>-99365.56</v>
      </c>
    </row>
    <row r="203" spans="1:7">
      <c r="A203" s="138">
        <v>21112903</v>
      </c>
      <c r="B203" s="131" t="s">
        <v>146</v>
      </c>
      <c r="C203" s="161">
        <v>-3471042.39</v>
      </c>
      <c r="D203" s="161">
        <v>6399450.8099999996</v>
      </c>
      <c r="E203" s="162">
        <v>6452784.8300000001</v>
      </c>
      <c r="F203" s="161">
        <v>-53334.02</v>
      </c>
      <c r="G203" s="161">
        <v>-3524376.41</v>
      </c>
    </row>
    <row r="204" spans="1:7" ht="15" customHeight="1">
      <c r="A204" s="138">
        <v>211129031</v>
      </c>
      <c r="B204" s="131" t="s">
        <v>147</v>
      </c>
      <c r="C204" s="161">
        <v>-3471042.39</v>
      </c>
      <c r="D204" s="161">
        <v>6399450.8099999996</v>
      </c>
      <c r="E204" s="162">
        <v>6452784.8300000001</v>
      </c>
      <c r="F204" s="161">
        <v>-53334.02</v>
      </c>
      <c r="G204" s="161">
        <v>-3524376.41</v>
      </c>
    </row>
    <row r="205" spans="1:7" ht="15" customHeight="1">
      <c r="A205" s="138">
        <v>211129031000001</v>
      </c>
      <c r="B205" s="131" t="s">
        <v>147</v>
      </c>
      <c r="C205" s="161">
        <v>-3471042.39</v>
      </c>
      <c r="D205" s="161">
        <v>6399450.8099999996</v>
      </c>
      <c r="E205" s="162">
        <v>6452784.8300000001</v>
      </c>
      <c r="F205" s="161">
        <v>-53334.02</v>
      </c>
      <c r="G205" s="161">
        <v>-3524376.41</v>
      </c>
    </row>
    <row r="206" spans="1:7" ht="15" customHeight="1">
      <c r="A206" s="138">
        <v>21112904</v>
      </c>
      <c r="B206" s="131" t="s">
        <v>148</v>
      </c>
      <c r="C206" s="161">
        <v>-6913439.4400000004</v>
      </c>
      <c r="D206" s="161">
        <v>6913439.4400000004</v>
      </c>
      <c r="E206" s="162">
        <v>6271806.0499999998</v>
      </c>
      <c r="F206" s="161">
        <v>641633.39</v>
      </c>
      <c r="G206" s="161">
        <v>-6271806.0499999998</v>
      </c>
    </row>
    <row r="207" spans="1:7" ht="15" customHeight="1">
      <c r="A207" s="138">
        <v>211129041</v>
      </c>
      <c r="B207" s="131" t="s">
        <v>148</v>
      </c>
      <c r="C207" s="161">
        <v>-6913439.4400000004</v>
      </c>
      <c r="D207" s="161">
        <v>6913439.4400000004</v>
      </c>
      <c r="E207" s="162">
        <v>6271806.0499999998</v>
      </c>
      <c r="F207" s="161">
        <v>641633.39</v>
      </c>
      <c r="G207" s="161">
        <v>-6271806.0499999998</v>
      </c>
    </row>
    <row r="208" spans="1:7" ht="15" customHeight="1">
      <c r="A208" s="138">
        <v>211129041000001</v>
      </c>
      <c r="B208" s="131" t="s">
        <v>148</v>
      </c>
      <c r="C208" s="161">
        <v>-6913439.4400000004</v>
      </c>
      <c r="D208" s="161">
        <v>6913439.4400000004</v>
      </c>
      <c r="E208" s="162">
        <v>6271806.0499999998</v>
      </c>
      <c r="F208" s="161">
        <v>641633.39</v>
      </c>
      <c r="G208" s="161">
        <v>-6271806.0499999998</v>
      </c>
    </row>
    <row r="209" spans="1:7" ht="15" customHeight="1">
      <c r="A209" s="138">
        <v>213</v>
      </c>
      <c r="B209" s="131" t="s">
        <v>149</v>
      </c>
      <c r="C209" s="161">
        <v>-95494.65</v>
      </c>
      <c r="D209" s="161">
        <v>1510419.69</v>
      </c>
      <c r="E209" s="162">
        <v>1475650.2</v>
      </c>
      <c r="F209" s="161">
        <v>34769.49</v>
      </c>
      <c r="G209" s="161">
        <v>-60725.16</v>
      </c>
    </row>
    <row r="210" spans="1:7" ht="15" customHeight="1">
      <c r="A210" s="138">
        <v>2134</v>
      </c>
      <c r="B210" s="131" t="s">
        <v>150</v>
      </c>
      <c r="C210" s="161">
        <v>-95494.65</v>
      </c>
      <c r="D210" s="161">
        <v>1510419.69</v>
      </c>
      <c r="E210" s="162">
        <v>1475650.2</v>
      </c>
      <c r="F210" s="161">
        <v>34769.49</v>
      </c>
      <c r="G210" s="161">
        <v>-60725.16</v>
      </c>
    </row>
    <row r="211" spans="1:7" ht="15" customHeight="1">
      <c r="A211" s="138">
        <v>21342</v>
      </c>
      <c r="B211" s="131" t="s">
        <v>151</v>
      </c>
      <c r="C211" s="161">
        <v>-95494.65</v>
      </c>
      <c r="D211" s="161">
        <v>1510419.69</v>
      </c>
      <c r="E211" s="162">
        <v>1475650.2</v>
      </c>
      <c r="F211" s="161">
        <v>34769.49</v>
      </c>
      <c r="G211" s="161">
        <v>-60725.16</v>
      </c>
    </row>
    <row r="212" spans="1:7" ht="15" customHeight="1">
      <c r="A212" s="138">
        <v>213429</v>
      </c>
      <c r="B212" s="131" t="s">
        <v>151</v>
      </c>
      <c r="C212" s="161">
        <v>-95494.65</v>
      </c>
      <c r="D212" s="161">
        <v>1510419.69</v>
      </c>
      <c r="E212" s="162">
        <v>1475650.2</v>
      </c>
      <c r="F212" s="161">
        <v>34769.49</v>
      </c>
      <c r="G212" s="161">
        <v>-60725.16</v>
      </c>
    </row>
    <row r="213" spans="1:7" ht="15" customHeight="1">
      <c r="A213" s="138">
        <v>21342901</v>
      </c>
      <c r="B213" s="131" t="s">
        <v>152</v>
      </c>
      <c r="C213" s="161">
        <v>-95494.65</v>
      </c>
      <c r="D213" s="161">
        <v>1510419.69</v>
      </c>
      <c r="E213" s="162">
        <v>1475650.2</v>
      </c>
      <c r="F213" s="161">
        <v>34769.49</v>
      </c>
      <c r="G213" s="161">
        <v>-60725.16</v>
      </c>
    </row>
    <row r="214" spans="1:7" ht="15" customHeight="1">
      <c r="A214" s="138">
        <v>213429012</v>
      </c>
      <c r="B214" s="131" t="s">
        <v>153</v>
      </c>
      <c r="C214" s="161">
        <v>-95494.65</v>
      </c>
      <c r="D214" s="161">
        <v>1510419.69</v>
      </c>
      <c r="E214" s="162">
        <v>1475650.2</v>
      </c>
      <c r="F214" s="161">
        <v>34769.49</v>
      </c>
      <c r="G214" s="161">
        <v>-60725.16</v>
      </c>
    </row>
    <row r="215" spans="1:7" ht="15" customHeight="1">
      <c r="A215" s="138">
        <v>213429012000001</v>
      </c>
      <c r="B215" s="131" t="s">
        <v>154</v>
      </c>
      <c r="C215" s="161">
        <v>-95494.65</v>
      </c>
      <c r="D215" s="161">
        <v>1510419.69</v>
      </c>
      <c r="E215" s="162">
        <v>1475650.2</v>
      </c>
      <c r="F215" s="161">
        <v>34769.49</v>
      </c>
      <c r="G215" s="161">
        <v>-60725.16</v>
      </c>
    </row>
    <row r="216" spans="1:7" ht="15" customHeight="1">
      <c r="A216" s="138">
        <v>216</v>
      </c>
      <c r="B216" s="131" t="s">
        <v>155</v>
      </c>
      <c r="C216" s="161">
        <v>-2902838.53</v>
      </c>
      <c r="D216" s="161">
        <v>3367801.99</v>
      </c>
      <c r="E216" s="162">
        <v>2253367.73</v>
      </c>
      <c r="F216" s="161">
        <v>1114434.26</v>
      </c>
      <c r="G216" s="161">
        <v>-1788404.27</v>
      </c>
    </row>
    <row r="217" spans="1:7" ht="15" customHeight="1">
      <c r="A217" s="138">
        <v>2161</v>
      </c>
      <c r="B217" s="131" t="s">
        <v>156</v>
      </c>
      <c r="C217" s="161">
        <v>-2563089.14</v>
      </c>
      <c r="D217" s="161">
        <v>3041996.75</v>
      </c>
      <c r="E217" s="162">
        <v>1645352.51</v>
      </c>
      <c r="F217" s="161">
        <v>1396644.24</v>
      </c>
      <c r="G217" s="161">
        <v>-1166444.8999999999</v>
      </c>
    </row>
    <row r="218" spans="1:7" ht="15" customHeight="1">
      <c r="A218" s="138">
        <v>21611</v>
      </c>
      <c r="B218" s="131" t="s">
        <v>157</v>
      </c>
      <c r="C218" s="161">
        <v>-2563089.14</v>
      </c>
      <c r="D218" s="161">
        <v>3041996.75</v>
      </c>
      <c r="E218" s="162">
        <v>1645352.51</v>
      </c>
      <c r="F218" s="161">
        <v>1396644.24</v>
      </c>
      <c r="G218" s="161">
        <v>-1166444.8999999999</v>
      </c>
    </row>
    <row r="219" spans="1:7" ht="15" customHeight="1">
      <c r="A219" s="138">
        <v>216119</v>
      </c>
      <c r="B219" s="131" t="s">
        <v>157</v>
      </c>
      <c r="C219" s="161">
        <v>-2563089.14</v>
      </c>
      <c r="D219" s="161">
        <v>3041996.75</v>
      </c>
      <c r="E219" s="162">
        <v>1645352.51</v>
      </c>
      <c r="F219" s="161">
        <v>1396644.24</v>
      </c>
      <c r="G219" s="161">
        <v>-1166444.8999999999</v>
      </c>
    </row>
    <row r="220" spans="1:7" ht="15" customHeight="1">
      <c r="A220" s="138">
        <v>21611901</v>
      </c>
      <c r="B220" s="131" t="s">
        <v>158</v>
      </c>
      <c r="C220" s="161">
        <v>-879711.2</v>
      </c>
      <c r="D220" s="161">
        <v>972365.52</v>
      </c>
      <c r="E220" s="162">
        <v>204964.14</v>
      </c>
      <c r="F220" s="161">
        <v>767401.38</v>
      </c>
      <c r="G220" s="161">
        <v>-112309.82</v>
      </c>
    </row>
    <row r="221" spans="1:7" ht="15" customHeight="1">
      <c r="A221" s="138">
        <v>216119011</v>
      </c>
      <c r="B221" s="131" t="s">
        <v>158</v>
      </c>
      <c r="C221" s="161">
        <v>-879711.2</v>
      </c>
      <c r="D221" s="161">
        <v>972365.52</v>
      </c>
      <c r="E221" s="162">
        <v>204964.14</v>
      </c>
      <c r="F221" s="161">
        <v>767401.38</v>
      </c>
      <c r="G221" s="161">
        <v>-112309.82</v>
      </c>
    </row>
    <row r="222" spans="1:7" ht="15" customHeight="1">
      <c r="A222" s="138">
        <v>216119011000001</v>
      </c>
      <c r="B222" s="131" t="s">
        <v>158</v>
      </c>
      <c r="C222" s="161">
        <v>-879711.2</v>
      </c>
      <c r="D222" s="161">
        <v>972365.52</v>
      </c>
      <c r="E222" s="162">
        <v>204964.14</v>
      </c>
      <c r="F222" s="161">
        <v>767401.38</v>
      </c>
      <c r="G222" s="161">
        <v>-112309.82</v>
      </c>
    </row>
    <row r="223" spans="1:7" ht="15" customHeight="1">
      <c r="A223" s="138">
        <v>21611902</v>
      </c>
      <c r="B223" s="131" t="s">
        <v>159</v>
      </c>
      <c r="C223" s="161">
        <v>-325959.05</v>
      </c>
      <c r="D223" s="161">
        <v>360134.83</v>
      </c>
      <c r="E223" s="162">
        <v>77814.649999999994</v>
      </c>
      <c r="F223" s="161">
        <v>282320.18</v>
      </c>
      <c r="G223" s="161">
        <v>-43638.87</v>
      </c>
    </row>
    <row r="224" spans="1:7" ht="15" customHeight="1">
      <c r="A224" s="138">
        <v>216119021</v>
      </c>
      <c r="B224" s="131" t="s">
        <v>159</v>
      </c>
      <c r="C224" s="161">
        <v>-325959.05</v>
      </c>
      <c r="D224" s="161">
        <v>360134.83</v>
      </c>
      <c r="E224" s="162">
        <v>77814.649999999994</v>
      </c>
      <c r="F224" s="161">
        <v>282320.18</v>
      </c>
      <c r="G224" s="161">
        <v>-43638.87</v>
      </c>
    </row>
    <row r="225" spans="1:7" ht="15" customHeight="1">
      <c r="A225" s="138">
        <v>216119021000001</v>
      </c>
      <c r="B225" s="131" t="s">
        <v>159</v>
      </c>
      <c r="C225" s="161">
        <v>-325959.05</v>
      </c>
      <c r="D225" s="161">
        <v>360134.83</v>
      </c>
      <c r="E225" s="162">
        <v>77814.649999999994</v>
      </c>
      <c r="F225" s="161">
        <v>282320.18</v>
      </c>
      <c r="G225" s="161">
        <v>-43638.87</v>
      </c>
    </row>
    <row r="226" spans="1:7" ht="15" customHeight="1">
      <c r="A226" s="138">
        <v>216119031</v>
      </c>
      <c r="B226" s="131" t="s">
        <v>160</v>
      </c>
      <c r="C226" s="161">
        <v>-222383.86</v>
      </c>
      <c r="D226" s="161">
        <v>222383.83</v>
      </c>
      <c r="E226" s="162">
        <v>217618.43</v>
      </c>
      <c r="F226" s="161">
        <v>4765.3999999999996</v>
      </c>
      <c r="G226" s="161">
        <v>-217618.46</v>
      </c>
    </row>
    <row r="227" spans="1:7" ht="15" customHeight="1">
      <c r="A227" s="138">
        <v>216119031000001</v>
      </c>
      <c r="B227" s="131" t="s">
        <v>160</v>
      </c>
      <c r="C227" s="161">
        <v>-222383.86</v>
      </c>
      <c r="D227" s="161">
        <v>222383.83</v>
      </c>
      <c r="E227" s="162">
        <v>217618.43</v>
      </c>
      <c r="F227" s="161">
        <v>4765.3999999999996</v>
      </c>
      <c r="G227" s="161">
        <v>-217618.46</v>
      </c>
    </row>
    <row r="228" spans="1:7" ht="15" customHeight="1">
      <c r="A228" s="138">
        <v>216119033</v>
      </c>
      <c r="B228" s="131" t="s">
        <v>161</v>
      </c>
      <c r="C228" s="161">
        <v>-333598.96999999997</v>
      </c>
      <c r="D228" s="161">
        <v>696766.74</v>
      </c>
      <c r="E228" s="162">
        <v>480175.63</v>
      </c>
      <c r="F228" s="161">
        <v>216591.11</v>
      </c>
      <c r="G228" s="161">
        <v>-117007.86</v>
      </c>
    </row>
    <row r="229" spans="1:7" ht="15" customHeight="1">
      <c r="A229" s="138">
        <v>216119033000001</v>
      </c>
      <c r="B229" s="131" t="s">
        <v>161</v>
      </c>
      <c r="C229" s="161">
        <v>-333598.96999999997</v>
      </c>
      <c r="D229" s="161">
        <v>696766.74</v>
      </c>
      <c r="E229" s="162">
        <v>480175.63</v>
      </c>
      <c r="F229" s="161">
        <v>216591.11</v>
      </c>
      <c r="G229" s="161">
        <v>-117007.86</v>
      </c>
    </row>
    <row r="230" spans="1:7" ht="15" customHeight="1">
      <c r="A230" s="138">
        <v>216119034</v>
      </c>
      <c r="B230" s="131" t="s">
        <v>162</v>
      </c>
      <c r="C230" s="161">
        <v>-425247.89</v>
      </c>
      <c r="D230" s="161">
        <v>240130.85</v>
      </c>
      <c r="E230" s="162">
        <v>232140.19</v>
      </c>
      <c r="F230" s="161">
        <v>7990.66</v>
      </c>
      <c r="G230" s="161">
        <v>-417257.23</v>
      </c>
    </row>
    <row r="231" spans="1:7" ht="15" customHeight="1">
      <c r="A231" s="138">
        <v>216119034000001</v>
      </c>
      <c r="B231" s="131" t="s">
        <v>162</v>
      </c>
      <c r="C231" s="161">
        <v>-425247.89</v>
      </c>
      <c r="D231" s="161">
        <v>240130.85</v>
      </c>
      <c r="E231" s="162">
        <v>232140.19</v>
      </c>
      <c r="F231" s="161">
        <v>7990.66</v>
      </c>
      <c r="G231" s="161">
        <v>-417257.23</v>
      </c>
    </row>
    <row r="232" spans="1:7" ht="15" customHeight="1">
      <c r="A232" s="138">
        <v>216119035</v>
      </c>
      <c r="B232" s="131" t="s">
        <v>163</v>
      </c>
      <c r="C232" s="161">
        <v>37023.99</v>
      </c>
      <c r="D232" s="161">
        <v>137002.82</v>
      </c>
      <c r="E232" s="162">
        <v>57417.67</v>
      </c>
      <c r="F232" s="161">
        <v>79585.149999999994</v>
      </c>
      <c r="G232" s="161">
        <v>116609.14</v>
      </c>
    </row>
    <row r="233" spans="1:7" ht="15" customHeight="1">
      <c r="A233" s="138">
        <v>216119035000001</v>
      </c>
      <c r="B233" s="131" t="s">
        <v>163</v>
      </c>
      <c r="C233" s="161">
        <v>37023.99</v>
      </c>
      <c r="D233" s="161">
        <v>137002.82</v>
      </c>
      <c r="E233" s="162">
        <v>57417.67</v>
      </c>
      <c r="F233" s="161">
        <v>79585.149999999994</v>
      </c>
      <c r="G233" s="161">
        <v>116609.14</v>
      </c>
    </row>
    <row r="234" spans="1:7" ht="15" customHeight="1">
      <c r="A234" s="138">
        <v>216119036</v>
      </c>
      <c r="B234" s="131" t="s">
        <v>164</v>
      </c>
      <c r="C234" s="161">
        <v>-413212.15999999997</v>
      </c>
      <c r="D234" s="161">
        <v>413212.15999999997</v>
      </c>
      <c r="E234" s="162">
        <v>375221.8</v>
      </c>
      <c r="F234" s="161">
        <v>37990.36</v>
      </c>
      <c r="G234" s="161">
        <v>-375221.8</v>
      </c>
    </row>
    <row r="235" spans="1:7" ht="15" customHeight="1">
      <c r="A235" s="138">
        <v>216119036000001</v>
      </c>
      <c r="B235" s="131" t="s">
        <v>165</v>
      </c>
      <c r="C235" s="161">
        <v>-57760.84</v>
      </c>
      <c r="D235" s="161">
        <v>57760.84</v>
      </c>
      <c r="E235" s="162">
        <v>52450.36</v>
      </c>
      <c r="F235" s="161">
        <v>5310.48</v>
      </c>
      <c r="G235" s="161">
        <v>-52450.36</v>
      </c>
    </row>
    <row r="236" spans="1:7" ht="15" customHeight="1">
      <c r="A236" s="138">
        <v>216119036000002</v>
      </c>
      <c r="B236" s="131" t="s">
        <v>166</v>
      </c>
      <c r="C236" s="161">
        <v>-355451.32</v>
      </c>
      <c r="D236" s="161">
        <v>355451.32</v>
      </c>
      <c r="E236" s="162">
        <v>322771.44</v>
      </c>
      <c r="F236" s="161">
        <v>32679.88</v>
      </c>
      <c r="G236" s="161">
        <v>-322771.44</v>
      </c>
    </row>
    <row r="237" spans="1:7" ht="15" customHeight="1">
      <c r="A237" s="138">
        <v>2162</v>
      </c>
      <c r="B237" s="131" t="s">
        <v>167</v>
      </c>
      <c r="C237" s="161">
        <v>-339749.39</v>
      </c>
      <c r="D237" s="161">
        <v>325805.24</v>
      </c>
      <c r="E237" s="162">
        <v>608015.22</v>
      </c>
      <c r="F237" s="161">
        <v>-282209.98</v>
      </c>
      <c r="G237" s="161">
        <v>-621959.37</v>
      </c>
    </row>
    <row r="238" spans="1:7" ht="15" customHeight="1">
      <c r="A238" s="138">
        <v>21621</v>
      </c>
      <c r="B238" s="131" t="s">
        <v>168</v>
      </c>
      <c r="C238" s="161">
        <v>-339749.39</v>
      </c>
      <c r="D238" s="161">
        <v>325805.24</v>
      </c>
      <c r="E238" s="162">
        <v>608015.22</v>
      </c>
      <c r="F238" s="161">
        <v>-282209.98</v>
      </c>
      <c r="G238" s="161">
        <v>-621959.37</v>
      </c>
    </row>
    <row r="239" spans="1:7" ht="15" customHeight="1">
      <c r="A239" s="138">
        <v>216219</v>
      </c>
      <c r="B239" s="131" t="s">
        <v>168</v>
      </c>
      <c r="C239" s="161">
        <v>-339749.39</v>
      </c>
      <c r="D239" s="161">
        <v>325805.24</v>
      </c>
      <c r="E239" s="162">
        <v>608015.22</v>
      </c>
      <c r="F239" s="161">
        <v>-282209.98</v>
      </c>
      <c r="G239" s="161">
        <v>-621959.37</v>
      </c>
    </row>
    <row r="240" spans="1:7" ht="15" customHeight="1">
      <c r="A240" s="138">
        <v>21621901</v>
      </c>
      <c r="B240" s="131" t="s">
        <v>169</v>
      </c>
      <c r="C240" s="161">
        <v>-339749.39</v>
      </c>
      <c r="D240" s="161">
        <v>325805.24</v>
      </c>
      <c r="E240" s="162">
        <v>608015.22</v>
      </c>
      <c r="F240" s="161">
        <v>-282209.98</v>
      </c>
      <c r="G240" s="161">
        <v>-621959.37</v>
      </c>
    </row>
    <row r="241" spans="1:7" ht="15" customHeight="1">
      <c r="A241" s="138">
        <v>216219011</v>
      </c>
      <c r="B241" s="131" t="s">
        <v>170</v>
      </c>
      <c r="C241" s="161">
        <v>-101215.26</v>
      </c>
      <c r="D241" s="161">
        <v>95088.89</v>
      </c>
      <c r="E241" s="162">
        <v>292703.21999999997</v>
      </c>
      <c r="F241" s="161">
        <v>-197614.33</v>
      </c>
      <c r="G241" s="161">
        <v>-298829.59000000003</v>
      </c>
    </row>
    <row r="242" spans="1:7" ht="15" customHeight="1">
      <c r="A242" s="138">
        <v>216219011000001</v>
      </c>
      <c r="B242" s="131" t="s">
        <v>170</v>
      </c>
      <c r="C242" s="161">
        <v>-101215.26</v>
      </c>
      <c r="D242" s="161">
        <v>95088.89</v>
      </c>
      <c r="E242" s="162">
        <v>292703.21999999997</v>
      </c>
      <c r="F242" s="161">
        <v>-197614.33</v>
      </c>
      <c r="G242" s="161">
        <v>-298829.59000000003</v>
      </c>
    </row>
    <row r="243" spans="1:7" ht="15" customHeight="1">
      <c r="A243" s="138">
        <v>216219012</v>
      </c>
      <c r="B243" s="131" t="s">
        <v>171</v>
      </c>
      <c r="C243" s="161">
        <v>-87872.19</v>
      </c>
      <c r="D243" s="161">
        <v>87879.89</v>
      </c>
      <c r="E243" s="162">
        <v>159762.12</v>
      </c>
      <c r="F243" s="161">
        <v>-71882.23</v>
      </c>
      <c r="G243" s="161">
        <v>-159754.42000000001</v>
      </c>
    </row>
    <row r="244" spans="1:7" ht="15" customHeight="1">
      <c r="A244" s="138">
        <v>216219012000001</v>
      </c>
      <c r="B244" s="131" t="s">
        <v>171</v>
      </c>
      <c r="C244" s="161">
        <v>-87872.19</v>
      </c>
      <c r="D244" s="161">
        <v>87879.89</v>
      </c>
      <c r="E244" s="162">
        <v>159762.12</v>
      </c>
      <c r="F244" s="161">
        <v>-71882.23</v>
      </c>
      <c r="G244" s="161">
        <v>-159754.42000000001</v>
      </c>
    </row>
    <row r="245" spans="1:7" ht="15" customHeight="1">
      <c r="A245" s="138">
        <v>216219013</v>
      </c>
      <c r="B245" s="131" t="s">
        <v>172</v>
      </c>
      <c r="C245" s="161">
        <v>-63005.74</v>
      </c>
      <c r="D245" s="161">
        <v>70979.490000000005</v>
      </c>
      <c r="E245" s="162">
        <v>71512.210000000006</v>
      </c>
      <c r="F245" s="161">
        <v>-532.72</v>
      </c>
      <c r="G245" s="161">
        <v>-63538.46</v>
      </c>
    </row>
    <row r="246" spans="1:7" ht="15" customHeight="1">
      <c r="A246" s="138">
        <v>216219013000001</v>
      </c>
      <c r="B246" s="131" t="s">
        <v>172</v>
      </c>
      <c r="C246" s="161">
        <v>-63005.74</v>
      </c>
      <c r="D246" s="161">
        <v>70979.490000000005</v>
      </c>
      <c r="E246" s="162">
        <v>71512.210000000006</v>
      </c>
      <c r="F246" s="161">
        <v>-532.72</v>
      </c>
      <c r="G246" s="161">
        <v>-63538.46</v>
      </c>
    </row>
    <row r="247" spans="1:7" ht="15" customHeight="1">
      <c r="A247" s="138">
        <v>216219015</v>
      </c>
      <c r="B247" s="131" t="s">
        <v>173</v>
      </c>
      <c r="C247" s="161">
        <v>-64991.91</v>
      </c>
      <c r="D247" s="161">
        <v>64991.91</v>
      </c>
      <c r="E247" s="162">
        <v>79351.67</v>
      </c>
      <c r="F247" s="161">
        <v>-14359.76</v>
      </c>
      <c r="G247" s="161">
        <v>-79351.67</v>
      </c>
    </row>
    <row r="248" spans="1:7" ht="15" customHeight="1">
      <c r="A248" s="138">
        <v>216219015000001</v>
      </c>
      <c r="B248" s="131" t="s">
        <v>174</v>
      </c>
      <c r="C248" s="161">
        <v>-64991.91</v>
      </c>
      <c r="D248" s="161">
        <v>64991.91</v>
      </c>
      <c r="E248" s="162">
        <v>79351.67</v>
      </c>
      <c r="F248" s="161">
        <v>-14359.76</v>
      </c>
      <c r="G248" s="161">
        <v>-79351.67</v>
      </c>
    </row>
    <row r="249" spans="1:7" ht="15" customHeight="1">
      <c r="A249" s="138">
        <v>216219017</v>
      </c>
      <c r="B249" s="131" t="s">
        <v>175</v>
      </c>
      <c r="C249" s="161">
        <v>-6855.53</v>
      </c>
      <c r="D249" s="161">
        <v>6865.06</v>
      </c>
      <c r="E249" s="162">
        <v>4686</v>
      </c>
      <c r="F249" s="161">
        <v>2179.06</v>
      </c>
      <c r="G249" s="161">
        <v>-4676.47</v>
      </c>
    </row>
    <row r="250" spans="1:7" ht="15" customHeight="1">
      <c r="A250" s="138">
        <v>216219017000001</v>
      </c>
      <c r="B250" s="131" t="s">
        <v>175</v>
      </c>
      <c r="C250" s="161">
        <v>-6855.53</v>
      </c>
      <c r="D250" s="161">
        <v>6865.06</v>
      </c>
      <c r="E250" s="162">
        <v>4686</v>
      </c>
      <c r="F250" s="161">
        <v>2179.06</v>
      </c>
      <c r="G250" s="161">
        <v>-4676.47</v>
      </c>
    </row>
    <row r="251" spans="1:7" ht="15" customHeight="1">
      <c r="A251" s="138">
        <v>216219018</v>
      </c>
      <c r="B251" s="131" t="s">
        <v>493</v>
      </c>
      <c r="C251" s="161">
        <v>-15808.76</v>
      </c>
      <c r="D251" s="161">
        <v>0</v>
      </c>
      <c r="E251" s="162">
        <v>0</v>
      </c>
      <c r="F251" s="161">
        <v>0</v>
      </c>
      <c r="G251" s="161">
        <v>-15808.76</v>
      </c>
    </row>
    <row r="252" spans="1:7" ht="15" customHeight="1">
      <c r="A252" s="138">
        <v>216219018000001</v>
      </c>
      <c r="B252" s="131" t="s">
        <v>494</v>
      </c>
      <c r="C252" s="161">
        <v>-15808.76</v>
      </c>
      <c r="D252" s="161">
        <v>0</v>
      </c>
      <c r="E252" s="162">
        <v>0</v>
      </c>
      <c r="F252" s="161">
        <v>0</v>
      </c>
      <c r="G252" s="161">
        <v>-15808.76</v>
      </c>
    </row>
    <row r="253" spans="1:7" ht="15" customHeight="1">
      <c r="A253" s="138">
        <v>218</v>
      </c>
      <c r="B253" s="131" t="s">
        <v>176</v>
      </c>
      <c r="C253" s="161">
        <v>-11123771.74</v>
      </c>
      <c r="D253" s="161">
        <v>15555279.02</v>
      </c>
      <c r="E253" s="162">
        <v>18668080.120000001</v>
      </c>
      <c r="F253" s="161">
        <v>-3112801.1</v>
      </c>
      <c r="G253" s="161">
        <v>-14236572.84</v>
      </c>
    </row>
    <row r="254" spans="1:7" ht="15" customHeight="1">
      <c r="A254" s="138">
        <v>2181</v>
      </c>
      <c r="B254" s="131" t="s">
        <v>177</v>
      </c>
      <c r="C254" s="161">
        <v>-2498398.6800000002</v>
      </c>
      <c r="D254" s="161">
        <v>2120896.9700000002</v>
      </c>
      <c r="E254" s="162">
        <v>1406885.95</v>
      </c>
      <c r="F254" s="161">
        <v>714011.02</v>
      </c>
      <c r="G254" s="161">
        <v>-1784387.66</v>
      </c>
    </row>
    <row r="255" spans="1:7" ht="15" customHeight="1">
      <c r="A255" s="138">
        <v>21811</v>
      </c>
      <c r="B255" s="131" t="s">
        <v>177</v>
      </c>
      <c r="C255" s="161">
        <v>-2498398.6800000002</v>
      </c>
      <c r="D255" s="161">
        <v>2120896.9700000002</v>
      </c>
      <c r="E255" s="162">
        <v>1406885.95</v>
      </c>
      <c r="F255" s="161">
        <v>714011.02</v>
      </c>
      <c r="G255" s="161">
        <v>-1784387.66</v>
      </c>
    </row>
    <row r="256" spans="1:7" ht="15" customHeight="1">
      <c r="A256" s="138">
        <v>218119</v>
      </c>
      <c r="B256" s="131" t="s">
        <v>177</v>
      </c>
      <c r="C256" s="161">
        <v>-2498398.6800000002</v>
      </c>
      <c r="D256" s="161">
        <v>2120896.9700000002</v>
      </c>
      <c r="E256" s="162">
        <v>1406885.95</v>
      </c>
      <c r="F256" s="161">
        <v>714011.02</v>
      </c>
      <c r="G256" s="161">
        <v>-1784387.66</v>
      </c>
    </row>
    <row r="257" spans="1:7" ht="15" customHeight="1">
      <c r="A257" s="138">
        <v>21811901</v>
      </c>
      <c r="B257" s="131" t="s">
        <v>177</v>
      </c>
      <c r="C257" s="161">
        <v>-2498398.6800000002</v>
      </c>
      <c r="D257" s="161">
        <v>2120896.9700000002</v>
      </c>
      <c r="E257" s="162">
        <v>1406885.95</v>
      </c>
      <c r="F257" s="161">
        <v>714011.02</v>
      </c>
      <c r="G257" s="161">
        <v>-1784387.66</v>
      </c>
    </row>
    <row r="258" spans="1:7" ht="15" customHeight="1">
      <c r="A258" s="138">
        <v>218119011</v>
      </c>
      <c r="B258" s="131" t="s">
        <v>178</v>
      </c>
      <c r="C258" s="161">
        <v>-2914.82</v>
      </c>
      <c r="D258" s="161">
        <v>301904.53999999998</v>
      </c>
      <c r="E258" s="162">
        <v>305091.19</v>
      </c>
      <c r="F258" s="161">
        <v>-3186.65</v>
      </c>
      <c r="G258" s="161">
        <v>-6101.47</v>
      </c>
    </row>
    <row r="259" spans="1:7">
      <c r="A259" s="138">
        <v>218119011000001</v>
      </c>
      <c r="B259" s="131" t="s">
        <v>178</v>
      </c>
      <c r="C259" s="161">
        <v>-2914.82</v>
      </c>
      <c r="D259" s="161">
        <v>301904.53999999998</v>
      </c>
      <c r="E259" s="162">
        <v>305091.19</v>
      </c>
      <c r="F259" s="161">
        <v>-3186.65</v>
      </c>
      <c r="G259" s="161">
        <v>-6101.47</v>
      </c>
    </row>
    <row r="260" spans="1:7" ht="15" customHeight="1">
      <c r="A260" s="138">
        <v>218119012</v>
      </c>
      <c r="B260" s="131" t="s">
        <v>179</v>
      </c>
      <c r="C260" s="161">
        <v>-955420</v>
      </c>
      <c r="D260" s="161">
        <v>1542437.97</v>
      </c>
      <c r="E260" s="162">
        <v>909407.93</v>
      </c>
      <c r="F260" s="161">
        <v>633030.04</v>
      </c>
      <c r="G260" s="161">
        <v>-322389.96000000002</v>
      </c>
    </row>
    <row r="261" spans="1:7" ht="15" customHeight="1">
      <c r="A261" s="138">
        <v>218119012000001</v>
      </c>
      <c r="B261" s="131" t="s">
        <v>180</v>
      </c>
      <c r="C261" s="161">
        <v>-955420</v>
      </c>
      <c r="D261" s="161">
        <v>1542437.97</v>
      </c>
      <c r="E261" s="162">
        <v>909407.93</v>
      </c>
      <c r="F261" s="161">
        <v>633030.04</v>
      </c>
      <c r="G261" s="161">
        <v>-322389.96000000002</v>
      </c>
    </row>
    <row r="262" spans="1:7" ht="15" customHeight="1">
      <c r="A262" s="138">
        <v>218119014</v>
      </c>
      <c r="B262" s="131" t="s">
        <v>181</v>
      </c>
      <c r="C262" s="161">
        <v>-1377974.9</v>
      </c>
      <c r="D262" s="161">
        <v>259452.01</v>
      </c>
      <c r="E262" s="162">
        <v>106702.06</v>
      </c>
      <c r="F262" s="161">
        <v>152749.95000000001</v>
      </c>
      <c r="G262" s="161">
        <v>-1225224.95</v>
      </c>
    </row>
    <row r="263" spans="1:7">
      <c r="A263" s="138">
        <v>218119014000001</v>
      </c>
      <c r="B263" s="131" t="s">
        <v>182</v>
      </c>
      <c r="C263" s="161">
        <v>-1021624.04</v>
      </c>
      <c r="D263" s="161">
        <v>192631.97</v>
      </c>
      <c r="E263" s="162">
        <v>79212.89</v>
      </c>
      <c r="F263" s="161">
        <v>113419.08</v>
      </c>
      <c r="G263" s="161">
        <v>-908204.96</v>
      </c>
    </row>
    <row r="264" spans="1:7" ht="15" customHeight="1">
      <c r="A264" s="138">
        <v>218119014000002</v>
      </c>
      <c r="B264" s="131" t="s">
        <v>183</v>
      </c>
      <c r="C264" s="161">
        <v>-356350.86</v>
      </c>
      <c r="D264" s="161">
        <v>66820.039999999994</v>
      </c>
      <c r="E264" s="162">
        <v>27489.17</v>
      </c>
      <c r="F264" s="161">
        <v>39330.870000000003</v>
      </c>
      <c r="G264" s="161">
        <v>-317019.99</v>
      </c>
    </row>
    <row r="265" spans="1:7" ht="15" customHeight="1">
      <c r="A265" s="138">
        <v>218119015</v>
      </c>
      <c r="B265" s="131" t="s">
        <v>184</v>
      </c>
      <c r="C265" s="161">
        <v>-137711.53</v>
      </c>
      <c r="D265" s="161">
        <v>1201.69</v>
      </c>
      <c r="E265" s="162">
        <v>69787.25</v>
      </c>
      <c r="F265" s="161">
        <v>-68585.56</v>
      </c>
      <c r="G265" s="161">
        <v>-206297.09</v>
      </c>
    </row>
    <row r="266" spans="1:7" ht="15" customHeight="1">
      <c r="A266" s="138">
        <v>218119015000001</v>
      </c>
      <c r="B266" s="131" t="s">
        <v>185</v>
      </c>
      <c r="C266" s="161">
        <v>-102159.83</v>
      </c>
      <c r="D266" s="161">
        <v>901.67</v>
      </c>
      <c r="E266" s="162">
        <v>51781.34</v>
      </c>
      <c r="F266" s="161">
        <v>-50879.67</v>
      </c>
      <c r="G266" s="161">
        <v>-153039.5</v>
      </c>
    </row>
    <row r="267" spans="1:7" ht="15" customHeight="1">
      <c r="A267" s="138">
        <v>218119015000002</v>
      </c>
      <c r="B267" s="131" t="s">
        <v>186</v>
      </c>
      <c r="C267" s="161">
        <v>-35551.699999999997</v>
      </c>
      <c r="D267" s="161">
        <v>300.02</v>
      </c>
      <c r="E267" s="162">
        <v>18005.91</v>
      </c>
      <c r="F267" s="161">
        <v>-17705.89</v>
      </c>
      <c r="G267" s="161">
        <v>-53257.59</v>
      </c>
    </row>
    <row r="268" spans="1:7" ht="15" customHeight="1">
      <c r="A268" s="138">
        <v>218119018</v>
      </c>
      <c r="B268" s="131" t="s">
        <v>187</v>
      </c>
      <c r="C268" s="161">
        <v>-24377.43</v>
      </c>
      <c r="D268" s="161">
        <v>15900.76</v>
      </c>
      <c r="E268" s="162">
        <v>15897.52</v>
      </c>
      <c r="F268" s="161">
        <v>3.24</v>
      </c>
      <c r="G268" s="161">
        <v>-24374.19</v>
      </c>
    </row>
    <row r="269" spans="1:7" ht="15" customHeight="1">
      <c r="A269" s="138">
        <v>218119018000001</v>
      </c>
      <c r="B269" s="131" t="s">
        <v>188</v>
      </c>
      <c r="C269" s="161">
        <v>-24377.43</v>
      </c>
      <c r="D269" s="161">
        <v>14316.04</v>
      </c>
      <c r="E269" s="162">
        <v>14312.8</v>
      </c>
      <c r="F269" s="161">
        <v>3.24</v>
      </c>
      <c r="G269" s="161">
        <v>-24374.19</v>
      </c>
    </row>
    <row r="270" spans="1:7" ht="15" customHeight="1">
      <c r="A270" s="138">
        <v>218119018000002</v>
      </c>
      <c r="B270" s="131" t="s">
        <v>495</v>
      </c>
      <c r="C270" s="161">
        <v>0</v>
      </c>
      <c r="D270" s="161">
        <v>1584.72</v>
      </c>
      <c r="E270" s="162">
        <v>1584.72</v>
      </c>
      <c r="F270" s="161">
        <v>0</v>
      </c>
      <c r="G270" s="161">
        <v>0</v>
      </c>
    </row>
    <row r="271" spans="1:7" ht="15" customHeight="1">
      <c r="A271" s="138">
        <v>2182</v>
      </c>
      <c r="B271" s="131" t="s">
        <v>189</v>
      </c>
      <c r="C271" s="161">
        <v>-6129955.8099999996</v>
      </c>
      <c r="D271" s="161">
        <v>1602230.52</v>
      </c>
      <c r="E271" s="162">
        <v>4234383.4000000004</v>
      </c>
      <c r="F271" s="161">
        <v>-2632152.88</v>
      </c>
      <c r="G271" s="161">
        <v>-8762108.6899999995</v>
      </c>
    </row>
    <row r="272" spans="1:7" ht="15" customHeight="1">
      <c r="A272" s="138">
        <v>21821</v>
      </c>
      <c r="B272" s="131" t="s">
        <v>189</v>
      </c>
      <c r="C272" s="161">
        <v>-6129955.8099999996</v>
      </c>
      <c r="D272" s="161">
        <v>1602230.52</v>
      </c>
      <c r="E272" s="162">
        <v>4234383.4000000004</v>
      </c>
      <c r="F272" s="161">
        <v>-2632152.88</v>
      </c>
      <c r="G272" s="161">
        <v>-8762108.6899999995</v>
      </c>
    </row>
    <row r="273" spans="1:7" ht="15" customHeight="1">
      <c r="A273" s="138">
        <v>218219</v>
      </c>
      <c r="B273" s="131" t="s">
        <v>189</v>
      </c>
      <c r="C273" s="161">
        <v>-6129955.8099999996</v>
      </c>
      <c r="D273" s="161">
        <v>1602230.52</v>
      </c>
      <c r="E273" s="162">
        <v>4234383.4000000004</v>
      </c>
      <c r="F273" s="161">
        <v>-2632152.88</v>
      </c>
      <c r="G273" s="161">
        <v>-8762108.6899999995</v>
      </c>
    </row>
    <row r="274" spans="1:7">
      <c r="A274" s="138">
        <v>21821901</v>
      </c>
      <c r="B274" s="131" t="s">
        <v>189</v>
      </c>
      <c r="C274" s="161">
        <v>-6129955.8099999996</v>
      </c>
      <c r="D274" s="161">
        <v>1602230.52</v>
      </c>
      <c r="E274" s="162">
        <v>4234383.4000000004</v>
      </c>
      <c r="F274" s="161">
        <v>-2632152.88</v>
      </c>
      <c r="G274" s="161">
        <v>-8762108.6899999995</v>
      </c>
    </row>
    <row r="275" spans="1:7" ht="15" customHeight="1">
      <c r="A275" s="138">
        <v>218219011</v>
      </c>
      <c r="B275" s="131" t="s">
        <v>189</v>
      </c>
      <c r="C275" s="161">
        <v>-6129955.8099999996</v>
      </c>
      <c r="D275" s="161">
        <v>1602230.52</v>
      </c>
      <c r="E275" s="162">
        <v>4234383.4000000004</v>
      </c>
      <c r="F275" s="161">
        <v>-2632152.88</v>
      </c>
      <c r="G275" s="161">
        <v>-8762108.6899999995</v>
      </c>
    </row>
    <row r="276" spans="1:7" ht="15" customHeight="1">
      <c r="A276" s="138">
        <v>218219011000001</v>
      </c>
      <c r="B276" s="131" t="s">
        <v>190</v>
      </c>
      <c r="C276" s="161">
        <v>-115952.87</v>
      </c>
      <c r="D276" s="161">
        <v>333094.21999999997</v>
      </c>
      <c r="E276" s="162">
        <v>346043.53</v>
      </c>
      <c r="F276" s="161">
        <v>-12949.31</v>
      </c>
      <c r="G276" s="161">
        <v>-128902.18</v>
      </c>
    </row>
    <row r="277" spans="1:7" ht="15" customHeight="1">
      <c r="A277" s="138">
        <v>218219011000002</v>
      </c>
      <c r="B277" s="131" t="s">
        <v>191</v>
      </c>
      <c r="C277" s="161">
        <v>-35318.49</v>
      </c>
      <c r="D277" s="161">
        <v>559289.36</v>
      </c>
      <c r="E277" s="162">
        <v>634572.6</v>
      </c>
      <c r="F277" s="161">
        <v>-75283.240000000005</v>
      </c>
      <c r="G277" s="161">
        <v>-110601.73</v>
      </c>
    </row>
    <row r="278" spans="1:7" ht="15" customHeight="1">
      <c r="A278" s="138">
        <v>218219011000005</v>
      </c>
      <c r="B278" s="131" t="s">
        <v>192</v>
      </c>
      <c r="C278" s="161">
        <v>-1388371.38</v>
      </c>
      <c r="D278" s="161">
        <v>379797.16</v>
      </c>
      <c r="E278" s="162">
        <v>900509.88</v>
      </c>
      <c r="F278" s="161">
        <v>-520712.72</v>
      </c>
      <c r="G278" s="161">
        <v>-1909084.1</v>
      </c>
    </row>
    <row r="279" spans="1:7" ht="15" customHeight="1">
      <c r="A279" s="138">
        <v>218219011000006</v>
      </c>
      <c r="B279" s="131" t="s">
        <v>193</v>
      </c>
      <c r="C279" s="161">
        <v>-3961112.51</v>
      </c>
      <c r="D279" s="161">
        <v>0</v>
      </c>
      <c r="E279" s="162">
        <v>2114255.1</v>
      </c>
      <c r="F279" s="161">
        <v>-2114255.1</v>
      </c>
      <c r="G279" s="161">
        <v>-6075367.6100000003</v>
      </c>
    </row>
    <row r="280" spans="1:7" ht="15" customHeight="1">
      <c r="A280" s="138">
        <v>218219011000007</v>
      </c>
      <c r="B280" s="131" t="s">
        <v>194</v>
      </c>
      <c r="C280" s="161">
        <v>-330049.78000000003</v>
      </c>
      <c r="D280" s="161">
        <v>330049.78000000003</v>
      </c>
      <c r="E280" s="162">
        <v>104826.56</v>
      </c>
      <c r="F280" s="161">
        <v>225223.22</v>
      </c>
      <c r="G280" s="161">
        <v>-104826.56</v>
      </c>
    </row>
    <row r="281" spans="1:7" ht="15" customHeight="1">
      <c r="A281" s="138">
        <v>218219011000008</v>
      </c>
      <c r="B281" s="131" t="s">
        <v>195</v>
      </c>
      <c r="C281" s="161">
        <v>-296501.77</v>
      </c>
      <c r="D281" s="161">
        <v>0</v>
      </c>
      <c r="E281" s="162">
        <v>134175.73000000001</v>
      </c>
      <c r="F281" s="161">
        <v>-134175.73000000001</v>
      </c>
      <c r="G281" s="161">
        <v>-430677.5</v>
      </c>
    </row>
    <row r="282" spans="1:7" ht="15" customHeight="1">
      <c r="A282" s="138">
        <v>218219011000009</v>
      </c>
      <c r="B282" s="131" t="s">
        <v>496</v>
      </c>
      <c r="C282" s="161">
        <v>-2649.01</v>
      </c>
      <c r="D282" s="161">
        <v>0</v>
      </c>
      <c r="E282" s="162">
        <v>0</v>
      </c>
      <c r="F282" s="161">
        <v>0</v>
      </c>
      <c r="G282" s="161">
        <v>-2649.01</v>
      </c>
    </row>
    <row r="283" spans="1:7" ht="15" customHeight="1">
      <c r="A283" s="138">
        <v>2185</v>
      </c>
      <c r="B283" s="131" t="s">
        <v>196</v>
      </c>
      <c r="C283" s="161">
        <v>758161.75</v>
      </c>
      <c r="D283" s="161">
        <v>11832151.529999999</v>
      </c>
      <c r="E283" s="162">
        <v>12708263.42</v>
      </c>
      <c r="F283" s="161">
        <v>-876111.89</v>
      </c>
      <c r="G283" s="161">
        <v>-117950.14</v>
      </c>
    </row>
    <row r="284" spans="1:7" ht="15" customHeight="1">
      <c r="A284" s="138">
        <v>21851</v>
      </c>
      <c r="B284" s="131" t="s">
        <v>196</v>
      </c>
      <c r="C284" s="161">
        <v>758161.75</v>
      </c>
      <c r="D284" s="161">
        <v>11832151.529999999</v>
      </c>
      <c r="E284" s="162">
        <v>12708263.42</v>
      </c>
      <c r="F284" s="161">
        <v>-876111.89</v>
      </c>
      <c r="G284" s="161">
        <v>-117950.14</v>
      </c>
    </row>
    <row r="285" spans="1:7" ht="15" customHeight="1">
      <c r="A285" s="138">
        <v>218519</v>
      </c>
      <c r="B285" s="131" t="s">
        <v>196</v>
      </c>
      <c r="C285" s="161">
        <v>758161.75</v>
      </c>
      <c r="D285" s="161">
        <v>11832151.529999999</v>
      </c>
      <c r="E285" s="162">
        <v>12708263.42</v>
      </c>
      <c r="F285" s="161">
        <v>-876111.89</v>
      </c>
      <c r="G285" s="161">
        <v>-117950.14</v>
      </c>
    </row>
    <row r="286" spans="1:7" ht="15" customHeight="1">
      <c r="A286" s="138">
        <v>21851901</v>
      </c>
      <c r="B286" s="131" t="s">
        <v>197</v>
      </c>
      <c r="C286" s="161">
        <v>758161.75</v>
      </c>
      <c r="D286" s="161">
        <v>11832151.529999999</v>
      </c>
      <c r="E286" s="162">
        <v>12708263.42</v>
      </c>
      <c r="F286" s="161">
        <v>-876111.89</v>
      </c>
      <c r="G286" s="161">
        <v>-117950.14</v>
      </c>
    </row>
    <row r="287" spans="1:7" ht="15" customHeight="1">
      <c r="A287" s="138">
        <v>218519011</v>
      </c>
      <c r="B287" s="131" t="s">
        <v>198</v>
      </c>
      <c r="C287" s="161">
        <v>758161.75</v>
      </c>
      <c r="D287" s="161">
        <v>11832151.529999999</v>
      </c>
      <c r="E287" s="162">
        <v>12708263.42</v>
      </c>
      <c r="F287" s="161">
        <v>-876111.89</v>
      </c>
      <c r="G287" s="161">
        <v>-117950.14</v>
      </c>
    </row>
    <row r="288" spans="1:7" ht="15" customHeight="1">
      <c r="A288" s="138">
        <v>218519011000001</v>
      </c>
      <c r="B288" s="131" t="s">
        <v>198</v>
      </c>
      <c r="C288" s="161">
        <v>758161.75</v>
      </c>
      <c r="D288" s="161">
        <v>11832151.529999999</v>
      </c>
      <c r="E288" s="162">
        <v>12708263.42</v>
      </c>
      <c r="F288" s="161">
        <v>-876111.89</v>
      </c>
      <c r="G288" s="161">
        <v>-117950.14</v>
      </c>
    </row>
    <row r="289" spans="1:7" ht="15" customHeight="1">
      <c r="A289" s="138">
        <v>2188</v>
      </c>
      <c r="B289" s="131" t="s">
        <v>199</v>
      </c>
      <c r="C289" s="161">
        <v>-3253579</v>
      </c>
      <c r="D289" s="161">
        <v>0</v>
      </c>
      <c r="E289" s="162">
        <v>318547.34999999998</v>
      </c>
      <c r="F289" s="161">
        <v>-318547.34999999998</v>
      </c>
      <c r="G289" s="161">
        <v>-3572126.35</v>
      </c>
    </row>
    <row r="290" spans="1:7" ht="15" customHeight="1">
      <c r="A290" s="138">
        <v>21888</v>
      </c>
      <c r="B290" s="131" t="s">
        <v>200</v>
      </c>
      <c r="C290" s="161">
        <v>-3253579</v>
      </c>
      <c r="D290" s="161">
        <v>0</v>
      </c>
      <c r="E290" s="162">
        <v>318547.34999999998</v>
      </c>
      <c r="F290" s="161">
        <v>-318547.34999999998</v>
      </c>
      <c r="G290" s="161">
        <v>-3572126.35</v>
      </c>
    </row>
    <row r="291" spans="1:7" ht="15" customHeight="1">
      <c r="A291" s="138">
        <v>218889</v>
      </c>
      <c r="B291" s="131" t="s">
        <v>200</v>
      </c>
      <c r="C291" s="161">
        <v>-3253579</v>
      </c>
      <c r="D291" s="161">
        <v>0</v>
      </c>
      <c r="E291" s="162">
        <v>318547.34999999998</v>
      </c>
      <c r="F291" s="161">
        <v>-318547.34999999998</v>
      </c>
      <c r="G291" s="161">
        <v>-3572126.35</v>
      </c>
    </row>
    <row r="292" spans="1:7" ht="15" customHeight="1">
      <c r="A292" s="138">
        <v>21888908</v>
      </c>
      <c r="B292" s="131" t="s">
        <v>200</v>
      </c>
      <c r="C292" s="161">
        <v>-3253579</v>
      </c>
      <c r="D292" s="161">
        <v>0</v>
      </c>
      <c r="E292" s="162">
        <v>318547.34999999998</v>
      </c>
      <c r="F292" s="161">
        <v>-318547.34999999998</v>
      </c>
      <c r="G292" s="161">
        <v>-3572126.35</v>
      </c>
    </row>
    <row r="293" spans="1:7" ht="15" customHeight="1">
      <c r="A293" s="138">
        <v>218889082</v>
      </c>
      <c r="B293" s="131" t="s">
        <v>201</v>
      </c>
      <c r="C293" s="161">
        <v>-3253579</v>
      </c>
      <c r="D293" s="161">
        <v>0</v>
      </c>
      <c r="E293" s="162">
        <v>318547.34999999998</v>
      </c>
      <c r="F293" s="161">
        <v>-318547.34999999998</v>
      </c>
      <c r="G293" s="161">
        <v>-3572126.35</v>
      </c>
    </row>
    <row r="294" spans="1:7" ht="15" customHeight="1">
      <c r="A294" s="138">
        <v>218889082000001</v>
      </c>
      <c r="B294" s="131" t="s">
        <v>202</v>
      </c>
      <c r="C294" s="161">
        <v>-3253579</v>
      </c>
      <c r="D294" s="161">
        <v>0</v>
      </c>
      <c r="E294" s="162">
        <v>318547.34999999998</v>
      </c>
      <c r="F294" s="161">
        <v>-318547.34999999998</v>
      </c>
      <c r="G294" s="161">
        <v>-3572126.35</v>
      </c>
    </row>
    <row r="295" spans="1:7" ht="15" customHeight="1">
      <c r="A295" s="138">
        <v>23</v>
      </c>
      <c r="B295" s="131" t="s">
        <v>203</v>
      </c>
      <c r="C295" s="161">
        <v>-1255459.6599999999</v>
      </c>
      <c r="D295" s="161">
        <v>0</v>
      </c>
      <c r="E295" s="162">
        <v>209321.25</v>
      </c>
      <c r="F295" s="161">
        <v>-209321.25</v>
      </c>
      <c r="G295" s="161">
        <v>-1464780.91</v>
      </c>
    </row>
    <row r="296" spans="1:7" ht="15" customHeight="1">
      <c r="A296" s="138">
        <v>235</v>
      </c>
      <c r="B296" s="131" t="s">
        <v>204</v>
      </c>
      <c r="C296" s="161">
        <v>-1255459.6599999999</v>
      </c>
      <c r="D296" s="161">
        <v>0</v>
      </c>
      <c r="E296" s="162">
        <v>209321.25</v>
      </c>
      <c r="F296" s="161">
        <v>-209321.25</v>
      </c>
      <c r="G296" s="161">
        <v>-1464780.91</v>
      </c>
    </row>
    <row r="297" spans="1:7" ht="15" customHeight="1">
      <c r="A297" s="138">
        <v>2353</v>
      </c>
      <c r="B297" s="131" t="s">
        <v>204</v>
      </c>
      <c r="C297" s="161">
        <v>-1255459.6599999999</v>
      </c>
      <c r="D297" s="161">
        <v>0</v>
      </c>
      <c r="E297" s="162">
        <v>209321.25</v>
      </c>
      <c r="F297" s="161">
        <v>-209321.25</v>
      </c>
      <c r="G297" s="161">
        <v>-1464780.91</v>
      </c>
    </row>
    <row r="298" spans="1:7" ht="15" customHeight="1">
      <c r="A298" s="138">
        <v>23531</v>
      </c>
      <c r="B298" s="131" t="s">
        <v>205</v>
      </c>
      <c r="C298" s="161">
        <v>-1206025.99</v>
      </c>
      <c r="D298" s="161">
        <v>0</v>
      </c>
      <c r="E298" s="162">
        <v>209009.49</v>
      </c>
      <c r="F298" s="161">
        <v>-209009.49</v>
      </c>
      <c r="G298" s="161">
        <v>-1415035.48</v>
      </c>
    </row>
    <row r="299" spans="1:7" ht="15" customHeight="1">
      <c r="A299" s="138">
        <v>235319</v>
      </c>
      <c r="B299" s="131" t="s">
        <v>205</v>
      </c>
      <c r="C299" s="161">
        <v>-1206025.99</v>
      </c>
      <c r="D299" s="161">
        <v>0</v>
      </c>
      <c r="E299" s="162">
        <v>209009.49</v>
      </c>
      <c r="F299" s="161">
        <v>-209009.49</v>
      </c>
      <c r="G299" s="161">
        <v>-1415035.48</v>
      </c>
    </row>
    <row r="300" spans="1:7" ht="15" customHeight="1">
      <c r="A300" s="138">
        <v>23531901</v>
      </c>
      <c r="B300" s="131" t="s">
        <v>206</v>
      </c>
      <c r="C300" s="161">
        <v>-1206025.99</v>
      </c>
      <c r="D300" s="161">
        <v>0</v>
      </c>
      <c r="E300" s="162">
        <v>209009.49</v>
      </c>
      <c r="F300" s="161">
        <v>-209009.49</v>
      </c>
      <c r="G300" s="161">
        <v>-1415035.48</v>
      </c>
    </row>
    <row r="301" spans="1:7" ht="15" customHeight="1">
      <c r="A301" s="138">
        <v>235319011</v>
      </c>
      <c r="B301" s="131" t="s">
        <v>207</v>
      </c>
      <c r="C301" s="161">
        <v>-886783.81</v>
      </c>
      <c r="D301" s="161">
        <v>0</v>
      </c>
      <c r="E301" s="162">
        <v>153683.45000000001</v>
      </c>
      <c r="F301" s="161">
        <v>-153683.45000000001</v>
      </c>
      <c r="G301" s="161">
        <v>-1040467.26</v>
      </c>
    </row>
    <row r="302" spans="1:7" ht="15" customHeight="1">
      <c r="A302" s="138">
        <v>235319011000001</v>
      </c>
      <c r="B302" s="131" t="s">
        <v>208</v>
      </c>
      <c r="C302" s="161">
        <v>-886783.81</v>
      </c>
      <c r="D302" s="161">
        <v>0</v>
      </c>
      <c r="E302" s="162">
        <v>153683.45000000001</v>
      </c>
      <c r="F302" s="161">
        <v>-153683.45000000001</v>
      </c>
      <c r="G302" s="161">
        <v>-1040467.26</v>
      </c>
    </row>
    <row r="303" spans="1:7" ht="15" customHeight="1">
      <c r="A303" s="138">
        <v>235319012</v>
      </c>
      <c r="B303" s="131" t="s">
        <v>209</v>
      </c>
      <c r="C303" s="161">
        <v>-319242.18</v>
      </c>
      <c r="D303" s="161">
        <v>0</v>
      </c>
      <c r="E303" s="162">
        <v>55326.04</v>
      </c>
      <c r="F303" s="161">
        <v>-55326.04</v>
      </c>
      <c r="G303" s="161">
        <v>-374568.22</v>
      </c>
    </row>
    <row r="304" spans="1:7" ht="15" customHeight="1">
      <c r="A304" s="138">
        <v>235319012000001</v>
      </c>
      <c r="B304" s="131" t="s">
        <v>210</v>
      </c>
      <c r="C304" s="161">
        <v>-319242.18</v>
      </c>
      <c r="D304" s="161">
        <v>0</v>
      </c>
      <c r="E304" s="162">
        <v>55326.04</v>
      </c>
      <c r="F304" s="161">
        <v>-55326.04</v>
      </c>
      <c r="G304" s="161">
        <v>-374568.22</v>
      </c>
    </row>
    <row r="305" spans="1:7" ht="15" customHeight="1">
      <c r="A305" s="138">
        <v>235329</v>
      </c>
      <c r="B305" s="131" t="s">
        <v>211</v>
      </c>
      <c r="C305" s="161">
        <v>-49433.67</v>
      </c>
      <c r="D305" s="161">
        <v>0</v>
      </c>
      <c r="E305" s="162">
        <v>311.76</v>
      </c>
      <c r="F305" s="161">
        <v>-311.76</v>
      </c>
      <c r="G305" s="161">
        <v>-49745.43</v>
      </c>
    </row>
    <row r="306" spans="1:7" ht="15" customHeight="1">
      <c r="A306" s="138">
        <v>23532901</v>
      </c>
      <c r="B306" s="131" t="s">
        <v>212</v>
      </c>
      <c r="C306" s="161">
        <v>-49433.67</v>
      </c>
      <c r="D306" s="161">
        <v>0</v>
      </c>
      <c r="E306" s="162">
        <v>311.76</v>
      </c>
      <c r="F306" s="161">
        <v>-311.76</v>
      </c>
      <c r="G306" s="161">
        <v>-49745.43</v>
      </c>
    </row>
    <row r="307" spans="1:7" ht="15" customHeight="1">
      <c r="A307" s="138">
        <v>235329012</v>
      </c>
      <c r="B307" s="131" t="s">
        <v>213</v>
      </c>
      <c r="C307" s="161">
        <v>-13566.53</v>
      </c>
      <c r="D307" s="161">
        <v>0</v>
      </c>
      <c r="E307" s="162">
        <v>141.6</v>
      </c>
      <c r="F307" s="161">
        <v>-141.6</v>
      </c>
      <c r="G307" s="161">
        <v>-13708.13</v>
      </c>
    </row>
    <row r="308" spans="1:7">
      <c r="A308" s="138">
        <v>235329012000001</v>
      </c>
      <c r="B308" s="131" t="s">
        <v>214</v>
      </c>
      <c r="C308" s="161">
        <v>-13566.53</v>
      </c>
      <c r="D308" s="161">
        <v>0</v>
      </c>
      <c r="E308" s="162">
        <v>141.6</v>
      </c>
      <c r="F308" s="161">
        <v>-141.6</v>
      </c>
      <c r="G308" s="161">
        <v>-13708.13</v>
      </c>
    </row>
    <row r="309" spans="1:7">
      <c r="A309" s="138">
        <v>235329013</v>
      </c>
      <c r="B309" s="131" t="s">
        <v>215</v>
      </c>
      <c r="C309" s="161">
        <v>-35867.14</v>
      </c>
      <c r="D309" s="161">
        <v>0</v>
      </c>
      <c r="E309" s="162">
        <v>170.16</v>
      </c>
      <c r="F309" s="161">
        <v>-170.16</v>
      </c>
      <c r="G309" s="161">
        <v>-36037.300000000003</v>
      </c>
    </row>
    <row r="310" spans="1:7" ht="15" customHeight="1">
      <c r="A310" s="138">
        <v>235329013000001</v>
      </c>
      <c r="B310" s="131" t="s">
        <v>216</v>
      </c>
      <c r="C310" s="161">
        <v>-35867.14</v>
      </c>
      <c r="D310" s="161">
        <v>0</v>
      </c>
      <c r="E310" s="162">
        <v>170.16</v>
      </c>
      <c r="F310" s="161">
        <v>-170.16</v>
      </c>
      <c r="G310" s="161">
        <v>-36037.300000000003</v>
      </c>
    </row>
    <row r="311" spans="1:7" ht="15" customHeight="1">
      <c r="A311" s="138">
        <v>25</v>
      </c>
      <c r="B311" s="131" t="s">
        <v>217</v>
      </c>
      <c r="C311" s="161">
        <v>-68027453</v>
      </c>
      <c r="D311" s="161">
        <v>3706656.58</v>
      </c>
      <c r="E311" s="162">
        <v>6228878.7400000002</v>
      </c>
      <c r="F311" s="161">
        <v>-2522222.16</v>
      </c>
      <c r="G311" s="161">
        <v>-70549675.159999996</v>
      </c>
    </row>
    <row r="312" spans="1:7" ht="15" customHeight="1">
      <c r="A312" s="138">
        <v>251</v>
      </c>
      <c r="B312" s="131" t="s">
        <v>218</v>
      </c>
      <c r="C312" s="161">
        <v>-39943599</v>
      </c>
      <c r="D312" s="161">
        <v>0</v>
      </c>
      <c r="E312" s="162">
        <v>0</v>
      </c>
      <c r="F312" s="161">
        <v>0</v>
      </c>
      <c r="G312" s="161">
        <v>-39943599</v>
      </c>
    </row>
    <row r="313" spans="1:7" ht="15" customHeight="1">
      <c r="A313" s="138">
        <v>2511</v>
      </c>
      <c r="B313" s="131" t="s">
        <v>219</v>
      </c>
      <c r="C313" s="161">
        <v>-39943599</v>
      </c>
      <c r="D313" s="161">
        <v>0</v>
      </c>
      <c r="E313" s="162">
        <v>0</v>
      </c>
      <c r="F313" s="161">
        <v>0</v>
      </c>
      <c r="G313" s="161">
        <v>-39943599</v>
      </c>
    </row>
    <row r="314" spans="1:7" ht="15" customHeight="1">
      <c r="A314" s="138">
        <v>25111</v>
      </c>
      <c r="B314" s="131" t="s">
        <v>220</v>
      </c>
      <c r="C314" s="161">
        <v>-39943599</v>
      </c>
      <c r="D314" s="161">
        <v>0</v>
      </c>
      <c r="E314" s="162">
        <v>0</v>
      </c>
      <c r="F314" s="161">
        <v>0</v>
      </c>
      <c r="G314" s="161">
        <v>-39943599</v>
      </c>
    </row>
    <row r="315" spans="1:7" ht="15" customHeight="1">
      <c r="A315" s="138">
        <v>251119</v>
      </c>
      <c r="B315" s="131" t="s">
        <v>220</v>
      </c>
      <c r="C315" s="161">
        <v>-39943599</v>
      </c>
      <c r="D315" s="161">
        <v>0</v>
      </c>
      <c r="E315" s="162">
        <v>0</v>
      </c>
      <c r="F315" s="161">
        <v>0</v>
      </c>
      <c r="G315" s="161">
        <v>-39943599</v>
      </c>
    </row>
    <row r="316" spans="1:7" ht="15" customHeight="1">
      <c r="A316" s="138">
        <v>25111901</v>
      </c>
      <c r="B316" s="131" t="s">
        <v>221</v>
      </c>
      <c r="C316" s="161">
        <v>-39943599</v>
      </c>
      <c r="D316" s="161">
        <v>0</v>
      </c>
      <c r="E316" s="162">
        <v>0</v>
      </c>
      <c r="F316" s="161">
        <v>0</v>
      </c>
      <c r="G316" s="161">
        <v>-39943599</v>
      </c>
    </row>
    <row r="317" spans="1:7" ht="15" customHeight="1">
      <c r="A317" s="138">
        <v>251119011</v>
      </c>
      <c r="B317" s="131" t="s">
        <v>222</v>
      </c>
      <c r="C317" s="161">
        <v>-39943599</v>
      </c>
      <c r="D317" s="161">
        <v>0</v>
      </c>
      <c r="E317" s="162">
        <v>0</v>
      </c>
      <c r="F317" s="161">
        <v>0</v>
      </c>
      <c r="G317" s="161">
        <v>-39943599</v>
      </c>
    </row>
    <row r="318" spans="1:7" ht="15" customHeight="1">
      <c r="A318" s="138">
        <v>251119011000001</v>
      </c>
      <c r="B318" s="131" t="s">
        <v>223</v>
      </c>
      <c r="C318" s="161">
        <v>-100000</v>
      </c>
      <c r="D318" s="161">
        <v>0</v>
      </c>
      <c r="E318" s="162">
        <v>0</v>
      </c>
      <c r="F318" s="161">
        <v>0</v>
      </c>
      <c r="G318" s="161">
        <v>-100000</v>
      </c>
    </row>
    <row r="319" spans="1:7" ht="15" customHeight="1">
      <c r="A319" s="138">
        <v>251119011000002</v>
      </c>
      <c r="B319" s="131" t="s">
        <v>224</v>
      </c>
      <c r="C319" s="161">
        <v>-39843599</v>
      </c>
      <c r="D319" s="161">
        <v>0</v>
      </c>
      <c r="E319" s="162">
        <v>0</v>
      </c>
      <c r="F319" s="161">
        <v>0</v>
      </c>
      <c r="G319" s="161">
        <v>-39843599</v>
      </c>
    </row>
    <row r="320" spans="1:7" ht="15" customHeight="1">
      <c r="A320" s="138">
        <v>254</v>
      </c>
      <c r="B320" s="131" t="s">
        <v>225</v>
      </c>
      <c r="C320" s="161">
        <v>-2341109.2599999998</v>
      </c>
      <c r="D320" s="161">
        <v>3706656.58</v>
      </c>
      <c r="E320" s="162">
        <v>4116376.95</v>
      </c>
      <c r="F320" s="161">
        <v>-409720.37</v>
      </c>
      <c r="G320" s="161">
        <v>-2750829.63</v>
      </c>
    </row>
    <row r="321" spans="1:7" ht="15" customHeight="1">
      <c r="A321" s="138">
        <v>2541</v>
      </c>
      <c r="B321" s="131" t="s">
        <v>226</v>
      </c>
      <c r="C321" s="161">
        <v>-2341109.2599999998</v>
      </c>
      <c r="D321" s="161">
        <v>3706656.58</v>
      </c>
      <c r="E321" s="162">
        <v>4116376.95</v>
      </c>
      <c r="F321" s="161">
        <v>-409720.37</v>
      </c>
      <c r="G321" s="161">
        <v>-2750829.63</v>
      </c>
    </row>
    <row r="322" spans="1:7" ht="15" customHeight="1">
      <c r="A322" s="138">
        <v>25411</v>
      </c>
      <c r="B322" s="131" t="s">
        <v>227</v>
      </c>
      <c r="C322" s="161">
        <v>-2341109.2599999998</v>
      </c>
      <c r="D322" s="161">
        <v>3706656.58</v>
      </c>
      <c r="E322" s="162">
        <v>4116376.95</v>
      </c>
      <c r="F322" s="161">
        <v>-409720.37</v>
      </c>
      <c r="G322" s="161">
        <v>-2750829.63</v>
      </c>
    </row>
    <row r="323" spans="1:7" ht="15" customHeight="1">
      <c r="A323" s="138">
        <v>254119</v>
      </c>
      <c r="B323" s="131" t="s">
        <v>227</v>
      </c>
      <c r="C323" s="161">
        <v>-2341109.2599999998</v>
      </c>
      <c r="D323" s="161">
        <v>3706656.58</v>
      </c>
      <c r="E323" s="162">
        <v>4116376.95</v>
      </c>
      <c r="F323" s="161">
        <v>-409720.37</v>
      </c>
      <c r="G323" s="161">
        <v>-2750829.63</v>
      </c>
    </row>
    <row r="324" spans="1:7" ht="15" customHeight="1">
      <c r="A324" s="138">
        <v>25411901</v>
      </c>
      <c r="B324" s="131" t="s">
        <v>226</v>
      </c>
      <c r="C324" s="161">
        <v>-2341109.2599999998</v>
      </c>
      <c r="D324" s="161">
        <v>3706656.58</v>
      </c>
      <c r="E324" s="162">
        <v>4116376.95</v>
      </c>
      <c r="F324" s="161">
        <v>-409720.37</v>
      </c>
      <c r="G324" s="161">
        <v>-2750829.63</v>
      </c>
    </row>
    <row r="325" spans="1:7" ht="15" customHeight="1">
      <c r="A325" s="138">
        <v>254119011</v>
      </c>
      <c r="B325" s="131" t="s">
        <v>226</v>
      </c>
      <c r="C325" s="161">
        <v>-2341109.2599999998</v>
      </c>
      <c r="D325" s="161">
        <v>3706656.58</v>
      </c>
      <c r="E325" s="162">
        <v>4116376.95</v>
      </c>
      <c r="F325" s="161">
        <v>-409720.37</v>
      </c>
      <c r="G325" s="161">
        <v>-2750829.63</v>
      </c>
    </row>
    <row r="326" spans="1:7" ht="15" customHeight="1">
      <c r="A326" s="138">
        <v>254119011000001</v>
      </c>
      <c r="B326" s="131" t="s">
        <v>228</v>
      </c>
      <c r="C326" s="161">
        <v>-3547135.24</v>
      </c>
      <c r="D326" s="161">
        <v>3497647.09</v>
      </c>
      <c r="E326" s="162">
        <v>4116376.95</v>
      </c>
      <c r="F326" s="161">
        <v>-618729.86</v>
      </c>
      <c r="G326" s="161">
        <v>-4165865.1</v>
      </c>
    </row>
    <row r="327" spans="1:7" ht="15" customHeight="1">
      <c r="A327" s="138">
        <v>254119011000002</v>
      </c>
      <c r="B327" s="131" t="s">
        <v>229</v>
      </c>
      <c r="C327" s="161">
        <v>1206025.98</v>
      </c>
      <c r="D327" s="161">
        <v>209009.49</v>
      </c>
      <c r="E327" s="162">
        <v>0</v>
      </c>
      <c r="F327" s="161">
        <v>209009.49</v>
      </c>
      <c r="G327" s="161">
        <v>1415035.47</v>
      </c>
    </row>
    <row r="328" spans="1:7" ht="15" customHeight="1">
      <c r="A328" s="138">
        <v>256</v>
      </c>
      <c r="B328" s="131" t="s">
        <v>230</v>
      </c>
      <c r="C328" s="161">
        <v>-25742744.739999998</v>
      </c>
      <c r="D328" s="161">
        <v>0</v>
      </c>
      <c r="E328" s="162">
        <v>2112501.79</v>
      </c>
      <c r="F328" s="161">
        <v>-2112501.79</v>
      </c>
      <c r="G328" s="161">
        <v>-27855246.530000001</v>
      </c>
    </row>
    <row r="329" spans="1:7" ht="15" customHeight="1">
      <c r="A329" s="138">
        <v>2561</v>
      </c>
      <c r="B329" s="131" t="s">
        <v>231</v>
      </c>
      <c r="C329" s="161">
        <v>-25742744.739999998</v>
      </c>
      <c r="D329" s="161">
        <v>0</v>
      </c>
      <c r="E329" s="162">
        <v>2112501.79</v>
      </c>
      <c r="F329" s="161">
        <v>-2112501.79</v>
      </c>
      <c r="G329" s="161">
        <v>-27855246.530000001</v>
      </c>
    </row>
    <row r="330" spans="1:7" ht="15" customHeight="1">
      <c r="A330" s="138">
        <v>25611</v>
      </c>
      <c r="B330" s="131" t="s">
        <v>232</v>
      </c>
      <c r="C330" s="161">
        <v>-25742744.739999998</v>
      </c>
      <c r="D330" s="161">
        <v>0</v>
      </c>
      <c r="E330" s="162">
        <v>2112501.79</v>
      </c>
      <c r="F330" s="161">
        <v>-2112501.79</v>
      </c>
      <c r="G330" s="161">
        <v>-27855246.530000001</v>
      </c>
    </row>
    <row r="331" spans="1:7" ht="15" customHeight="1">
      <c r="A331" s="138">
        <v>256119</v>
      </c>
      <c r="B331" s="131" t="s">
        <v>232</v>
      </c>
      <c r="C331" s="161">
        <v>-25742744.739999998</v>
      </c>
      <c r="D331" s="161">
        <v>0</v>
      </c>
      <c r="E331" s="162">
        <v>2112501.79</v>
      </c>
      <c r="F331" s="161">
        <v>-2112501.79</v>
      </c>
      <c r="G331" s="161">
        <v>-27855246.530000001</v>
      </c>
    </row>
    <row r="332" spans="1:7" ht="15" customHeight="1">
      <c r="A332" s="138">
        <v>25611901</v>
      </c>
      <c r="B332" s="131" t="s">
        <v>233</v>
      </c>
      <c r="C332" s="161">
        <v>-25742744.739999998</v>
      </c>
      <c r="D332" s="161">
        <v>0</v>
      </c>
      <c r="E332" s="162">
        <v>2112501.79</v>
      </c>
      <c r="F332" s="161">
        <v>-2112501.79</v>
      </c>
      <c r="G332" s="161">
        <v>-27855246.530000001</v>
      </c>
    </row>
    <row r="333" spans="1:7" ht="15" customHeight="1">
      <c r="A333" s="138">
        <v>256119011</v>
      </c>
      <c r="B333" s="131" t="s">
        <v>234</v>
      </c>
      <c r="C333" s="161">
        <v>-25742744.739999998</v>
      </c>
      <c r="D333" s="161">
        <v>0</v>
      </c>
      <c r="E333" s="162">
        <v>2112501.79</v>
      </c>
      <c r="F333" s="161">
        <v>-2112501.79</v>
      </c>
      <c r="G333" s="161">
        <v>-27855246.530000001</v>
      </c>
    </row>
    <row r="334" spans="1:7" ht="15" customHeight="1">
      <c r="A334" s="138">
        <v>256119011000001</v>
      </c>
      <c r="B334" s="131" t="s">
        <v>234</v>
      </c>
      <c r="C334" s="161">
        <v>-25742744.739999998</v>
      </c>
      <c r="D334" s="161">
        <v>0</v>
      </c>
      <c r="E334" s="162">
        <v>2112501.79</v>
      </c>
      <c r="F334" s="161">
        <v>-2112501.79</v>
      </c>
      <c r="G334" s="161">
        <v>-27855246.530000001</v>
      </c>
    </row>
    <row r="335" spans="1:7" ht="15" customHeight="1">
      <c r="A335" s="138">
        <v>3</v>
      </c>
      <c r="B335" s="131" t="s">
        <v>235</v>
      </c>
      <c r="C335" s="161">
        <v>-26165436.870000001</v>
      </c>
      <c r="D335" s="161">
        <v>870005.09</v>
      </c>
      <c r="E335" s="162">
        <v>14033839.699999999</v>
      </c>
      <c r="F335" s="161">
        <v>-13163834.609999999</v>
      </c>
      <c r="G335" s="161">
        <v>-39329271.479999997</v>
      </c>
    </row>
    <row r="336" spans="1:7" ht="15" customHeight="1">
      <c r="A336" s="138">
        <v>31</v>
      </c>
      <c r="B336" s="131" t="s">
        <v>236</v>
      </c>
      <c r="C336" s="161">
        <v>-26364532.27</v>
      </c>
      <c r="D336" s="161">
        <v>99365.56</v>
      </c>
      <c r="E336" s="162">
        <v>13272901.880000001</v>
      </c>
      <c r="F336" s="161">
        <v>-13173536.32</v>
      </c>
      <c r="G336" s="161">
        <v>-39538068.590000004</v>
      </c>
    </row>
    <row r="337" spans="1:7" ht="15" customHeight="1">
      <c r="A337" s="138">
        <v>311</v>
      </c>
      <c r="B337" s="131" t="s">
        <v>237</v>
      </c>
      <c r="C337" s="161">
        <v>-26364532.27</v>
      </c>
      <c r="D337" s="161">
        <v>99365.56</v>
      </c>
      <c r="E337" s="162">
        <v>13272901.880000001</v>
      </c>
      <c r="F337" s="161">
        <v>-13173536.32</v>
      </c>
      <c r="G337" s="161">
        <v>-39538068.590000004</v>
      </c>
    </row>
    <row r="338" spans="1:7" ht="15" customHeight="1">
      <c r="A338" s="138">
        <v>3111</v>
      </c>
      <c r="B338" s="131" t="s">
        <v>238</v>
      </c>
      <c r="C338" s="161">
        <v>-26364532.27</v>
      </c>
      <c r="D338" s="161">
        <v>99365.56</v>
      </c>
      <c r="E338" s="162">
        <v>13272901.880000001</v>
      </c>
      <c r="F338" s="161">
        <v>-13173536.32</v>
      </c>
      <c r="G338" s="161">
        <v>-39538068.590000004</v>
      </c>
    </row>
    <row r="339" spans="1:7" ht="15" customHeight="1">
      <c r="A339" s="138">
        <v>31112</v>
      </c>
      <c r="B339" s="131" t="s">
        <v>238</v>
      </c>
      <c r="C339" s="161">
        <v>-26364532.27</v>
      </c>
      <c r="D339" s="161">
        <v>99365.56</v>
      </c>
      <c r="E339" s="162">
        <v>13272901.880000001</v>
      </c>
      <c r="F339" s="161">
        <v>-13173536.32</v>
      </c>
      <c r="G339" s="161">
        <v>-39538068.590000004</v>
      </c>
    </row>
    <row r="340" spans="1:7" ht="15" customHeight="1">
      <c r="A340" s="138">
        <v>311121</v>
      </c>
      <c r="B340" s="131" t="s">
        <v>63</v>
      </c>
      <c r="C340" s="161">
        <v>-25919596.649999999</v>
      </c>
      <c r="D340" s="161">
        <v>99365.56</v>
      </c>
      <c r="E340" s="162">
        <v>13074618.34</v>
      </c>
      <c r="F340" s="161">
        <v>-12975252.779999999</v>
      </c>
      <c r="G340" s="161">
        <v>-38894849.43</v>
      </c>
    </row>
    <row r="341" spans="1:7" ht="15" customHeight="1">
      <c r="A341" s="138">
        <v>31112102</v>
      </c>
      <c r="B341" s="131" t="s">
        <v>239</v>
      </c>
      <c r="C341" s="161">
        <v>-2590347.1800000002</v>
      </c>
      <c r="D341" s="161">
        <v>19008.98</v>
      </c>
      <c r="E341" s="162">
        <v>1540298.61</v>
      </c>
      <c r="F341" s="161">
        <v>-1521289.63</v>
      </c>
      <c r="G341" s="161">
        <v>-4111636.81</v>
      </c>
    </row>
    <row r="342" spans="1:7" ht="15" customHeight="1">
      <c r="A342" s="138">
        <v>311121021</v>
      </c>
      <c r="B342" s="131" t="s">
        <v>240</v>
      </c>
      <c r="C342" s="161">
        <v>-2590347.1800000002</v>
      </c>
      <c r="D342" s="161">
        <v>19008.98</v>
      </c>
      <c r="E342" s="162">
        <v>1540298.61</v>
      </c>
      <c r="F342" s="161">
        <v>-1521289.63</v>
      </c>
      <c r="G342" s="161">
        <v>-4111636.81</v>
      </c>
    </row>
    <row r="343" spans="1:7" ht="15" customHeight="1">
      <c r="A343" s="138">
        <v>311121021000001</v>
      </c>
      <c r="B343" s="131" t="s">
        <v>241</v>
      </c>
      <c r="C343" s="161">
        <v>-2590347.1800000002</v>
      </c>
      <c r="D343" s="161">
        <v>19008.98</v>
      </c>
      <c r="E343" s="162">
        <v>1540298.61</v>
      </c>
      <c r="F343" s="161">
        <v>-1521289.63</v>
      </c>
      <c r="G343" s="161">
        <v>-4111636.81</v>
      </c>
    </row>
    <row r="344" spans="1:7" ht="15" customHeight="1">
      <c r="A344" s="138">
        <v>31112106</v>
      </c>
      <c r="B344" s="131" t="s">
        <v>242</v>
      </c>
      <c r="C344" s="161">
        <v>-23329249.469999999</v>
      </c>
      <c r="D344" s="161">
        <v>80356.58</v>
      </c>
      <c r="E344" s="162">
        <v>11534319.73</v>
      </c>
      <c r="F344" s="161">
        <v>-11453963.15</v>
      </c>
      <c r="G344" s="161">
        <v>-34783212.619999997</v>
      </c>
    </row>
    <row r="345" spans="1:7" ht="15" customHeight="1">
      <c r="A345" s="138">
        <v>311121061</v>
      </c>
      <c r="B345" s="131" t="s">
        <v>243</v>
      </c>
      <c r="C345" s="161">
        <v>-23329249.469999999</v>
      </c>
      <c r="D345" s="161">
        <v>80356.58</v>
      </c>
      <c r="E345" s="162">
        <v>11534319.73</v>
      </c>
      <c r="F345" s="161">
        <v>-11453963.15</v>
      </c>
      <c r="G345" s="161">
        <v>-34783212.619999997</v>
      </c>
    </row>
    <row r="346" spans="1:7" ht="15" customHeight="1">
      <c r="A346" s="138">
        <v>311121061000001</v>
      </c>
      <c r="B346" s="131" t="s">
        <v>244</v>
      </c>
      <c r="C346" s="161">
        <v>-23329249.469999999</v>
      </c>
      <c r="D346" s="161">
        <v>80356.58</v>
      </c>
      <c r="E346" s="162">
        <v>11534319.73</v>
      </c>
      <c r="F346" s="161">
        <v>-11453963.15</v>
      </c>
      <c r="G346" s="161">
        <v>-34783212.619999997</v>
      </c>
    </row>
    <row r="347" spans="1:7" ht="15" customHeight="1">
      <c r="A347" s="138">
        <v>311122</v>
      </c>
      <c r="B347" s="131" t="s">
        <v>245</v>
      </c>
      <c r="C347" s="161">
        <v>-444935.62</v>
      </c>
      <c r="D347" s="161">
        <v>0</v>
      </c>
      <c r="E347" s="162">
        <v>198283.54</v>
      </c>
      <c r="F347" s="161">
        <v>-198283.54</v>
      </c>
      <c r="G347" s="161">
        <v>-643219.16</v>
      </c>
    </row>
    <row r="348" spans="1:7" ht="15" customHeight="1">
      <c r="A348" s="138">
        <v>31112206</v>
      </c>
      <c r="B348" s="131" t="s">
        <v>242</v>
      </c>
      <c r="C348" s="161">
        <v>-444935.62</v>
      </c>
      <c r="D348" s="161">
        <v>0</v>
      </c>
      <c r="E348" s="162">
        <v>198283.54</v>
      </c>
      <c r="F348" s="161">
        <v>-198283.54</v>
      </c>
      <c r="G348" s="161">
        <v>-643219.16</v>
      </c>
    </row>
    <row r="349" spans="1:7">
      <c r="A349" s="138">
        <v>311122061</v>
      </c>
      <c r="B349" s="131" t="s">
        <v>243</v>
      </c>
      <c r="C349" s="161">
        <v>-444935.62</v>
      </c>
      <c r="D349" s="161">
        <v>0</v>
      </c>
      <c r="E349" s="162">
        <v>198283.54</v>
      </c>
      <c r="F349" s="161">
        <v>-198283.54</v>
      </c>
      <c r="G349" s="161">
        <v>-643219.16</v>
      </c>
    </row>
    <row r="350" spans="1:7" ht="15" customHeight="1">
      <c r="A350" s="138">
        <v>311122061000001</v>
      </c>
      <c r="B350" s="131" t="s">
        <v>246</v>
      </c>
      <c r="C350" s="161">
        <v>-444935.62</v>
      </c>
      <c r="D350" s="161">
        <v>0</v>
      </c>
      <c r="E350" s="162">
        <v>198283.54</v>
      </c>
      <c r="F350" s="161">
        <v>-198283.54</v>
      </c>
      <c r="G350" s="161">
        <v>-643219.16</v>
      </c>
    </row>
    <row r="351" spans="1:7" ht="15" customHeight="1">
      <c r="A351" s="138">
        <v>32</v>
      </c>
      <c r="B351" s="131" t="s">
        <v>247</v>
      </c>
      <c r="C351" s="161">
        <v>1250373.83</v>
      </c>
      <c r="D351" s="161">
        <v>592840.23</v>
      </c>
      <c r="E351" s="162">
        <v>0</v>
      </c>
      <c r="F351" s="161">
        <v>592840.23</v>
      </c>
      <c r="G351" s="161">
        <v>1843214.06</v>
      </c>
    </row>
    <row r="352" spans="1:7" ht="15" customHeight="1">
      <c r="A352" s="138">
        <v>321</v>
      </c>
      <c r="B352" s="131" t="s">
        <v>248</v>
      </c>
      <c r="C352" s="161">
        <v>1250373.83</v>
      </c>
      <c r="D352" s="161">
        <v>592840.23</v>
      </c>
      <c r="E352" s="162">
        <v>0</v>
      </c>
      <c r="F352" s="161">
        <v>592840.23</v>
      </c>
      <c r="G352" s="161">
        <v>1843214.06</v>
      </c>
    </row>
    <row r="353" spans="1:7" ht="15" customHeight="1">
      <c r="A353" s="138">
        <v>3211</v>
      </c>
      <c r="B353" s="131" t="s">
        <v>248</v>
      </c>
      <c r="C353" s="161">
        <v>1250373.83</v>
      </c>
      <c r="D353" s="161">
        <v>592840.23</v>
      </c>
      <c r="E353" s="162">
        <v>0</v>
      </c>
      <c r="F353" s="161">
        <v>592840.23</v>
      </c>
      <c r="G353" s="161">
        <v>1843214.06</v>
      </c>
    </row>
    <row r="354" spans="1:7" ht="15" customHeight="1">
      <c r="A354" s="138">
        <v>32112</v>
      </c>
      <c r="B354" s="131" t="s">
        <v>249</v>
      </c>
      <c r="C354" s="161">
        <v>1250373.83</v>
      </c>
      <c r="D354" s="161">
        <v>592840.23</v>
      </c>
      <c r="E354" s="162">
        <v>0</v>
      </c>
      <c r="F354" s="161">
        <v>592840.23</v>
      </c>
      <c r="G354" s="161">
        <v>1843214.06</v>
      </c>
    </row>
    <row r="355" spans="1:7" ht="15" customHeight="1">
      <c r="A355" s="138">
        <v>321129</v>
      </c>
      <c r="B355" s="131" t="s">
        <v>249</v>
      </c>
      <c r="C355" s="161">
        <v>1250373.83</v>
      </c>
      <c r="D355" s="161">
        <v>592840.23</v>
      </c>
      <c r="E355" s="162">
        <v>0</v>
      </c>
      <c r="F355" s="161">
        <v>592840.23</v>
      </c>
      <c r="G355" s="161">
        <v>1843214.06</v>
      </c>
    </row>
    <row r="356" spans="1:7" ht="15" customHeight="1">
      <c r="A356" s="138">
        <v>32112901</v>
      </c>
      <c r="B356" s="131" t="s">
        <v>249</v>
      </c>
      <c r="C356" s="161">
        <v>1250373.83</v>
      </c>
      <c r="D356" s="161">
        <v>592840.23</v>
      </c>
      <c r="E356" s="162">
        <v>0</v>
      </c>
      <c r="F356" s="161">
        <v>592840.23</v>
      </c>
      <c r="G356" s="161">
        <v>1843214.06</v>
      </c>
    </row>
    <row r="357" spans="1:7" ht="15" customHeight="1">
      <c r="A357" s="138">
        <v>321129011</v>
      </c>
      <c r="B357" s="131" t="s">
        <v>250</v>
      </c>
      <c r="C357" s="161">
        <v>809614.48</v>
      </c>
      <c r="D357" s="161">
        <v>375221.8</v>
      </c>
      <c r="E357" s="162">
        <v>0</v>
      </c>
      <c r="F357" s="161">
        <v>375221.8</v>
      </c>
      <c r="G357" s="161">
        <v>1184836.28</v>
      </c>
    </row>
    <row r="358" spans="1:7" ht="15" customHeight="1">
      <c r="A358" s="138">
        <v>321129011000001</v>
      </c>
      <c r="B358" s="131" t="s">
        <v>251</v>
      </c>
      <c r="C358" s="161">
        <v>113211.76</v>
      </c>
      <c r="D358" s="161">
        <v>52450.36</v>
      </c>
      <c r="E358" s="162">
        <v>0</v>
      </c>
      <c r="F358" s="161">
        <v>52450.36</v>
      </c>
      <c r="G358" s="161">
        <v>165662.12</v>
      </c>
    </row>
    <row r="359" spans="1:7" ht="15" customHeight="1">
      <c r="A359" s="138">
        <v>321129011000002</v>
      </c>
      <c r="B359" s="131" t="s">
        <v>252</v>
      </c>
      <c r="C359" s="161">
        <v>696402.72</v>
      </c>
      <c r="D359" s="161">
        <v>322771.44</v>
      </c>
      <c r="E359" s="162">
        <v>0</v>
      </c>
      <c r="F359" s="161">
        <v>322771.44</v>
      </c>
      <c r="G359" s="161">
        <v>1019174.16</v>
      </c>
    </row>
    <row r="360" spans="1:7" ht="15" customHeight="1">
      <c r="A360" s="138">
        <v>321129013</v>
      </c>
      <c r="B360" s="131" t="s">
        <v>253</v>
      </c>
      <c r="C360" s="161">
        <v>440759.35</v>
      </c>
      <c r="D360" s="161">
        <v>217618.43</v>
      </c>
      <c r="E360" s="162">
        <v>0</v>
      </c>
      <c r="F360" s="161">
        <v>217618.43</v>
      </c>
      <c r="G360" s="161">
        <v>658377.78</v>
      </c>
    </row>
    <row r="361" spans="1:7" ht="15" customHeight="1">
      <c r="A361" s="138">
        <v>321129013000001</v>
      </c>
      <c r="B361" s="131" t="s">
        <v>254</v>
      </c>
      <c r="C361" s="161">
        <v>440759.35</v>
      </c>
      <c r="D361" s="161">
        <v>217618.43</v>
      </c>
      <c r="E361" s="162">
        <v>0</v>
      </c>
      <c r="F361" s="161">
        <v>217618.43</v>
      </c>
      <c r="G361" s="161">
        <v>658377.78</v>
      </c>
    </row>
    <row r="362" spans="1:7" ht="15" customHeight="1">
      <c r="A362" s="138">
        <v>35</v>
      </c>
      <c r="B362" s="131" t="s">
        <v>255</v>
      </c>
      <c r="C362" s="161">
        <v>-1051278.43</v>
      </c>
      <c r="D362" s="161">
        <v>177799.3</v>
      </c>
      <c r="E362" s="162">
        <v>760937.82</v>
      </c>
      <c r="F362" s="161">
        <v>-583138.52</v>
      </c>
      <c r="G362" s="161">
        <v>-1634416.95</v>
      </c>
    </row>
    <row r="363" spans="1:7" ht="15" customHeight="1">
      <c r="A363" s="138">
        <v>351</v>
      </c>
      <c r="B363" s="131" t="s">
        <v>256</v>
      </c>
      <c r="C363" s="161">
        <v>-1051278.43</v>
      </c>
      <c r="D363" s="161">
        <v>177799.3</v>
      </c>
      <c r="E363" s="162">
        <v>760937.82</v>
      </c>
      <c r="F363" s="161">
        <v>-583138.52</v>
      </c>
      <c r="G363" s="161">
        <v>-1634416.95</v>
      </c>
    </row>
    <row r="364" spans="1:7" ht="15" customHeight="1">
      <c r="A364" s="138">
        <v>3512</v>
      </c>
      <c r="B364" s="131" t="s">
        <v>257</v>
      </c>
      <c r="C364" s="161">
        <v>-1051278.43</v>
      </c>
      <c r="D364" s="161">
        <v>177799.3</v>
      </c>
      <c r="E364" s="162">
        <v>760937.82</v>
      </c>
      <c r="F364" s="161">
        <v>-583138.52</v>
      </c>
      <c r="G364" s="161">
        <v>-1634416.95</v>
      </c>
    </row>
    <row r="365" spans="1:7" ht="15" customHeight="1">
      <c r="A365" s="138">
        <v>35124</v>
      </c>
      <c r="B365" s="131" t="s">
        <v>258</v>
      </c>
      <c r="C365" s="161">
        <v>-103192.67</v>
      </c>
      <c r="D365" s="161">
        <v>177799.3</v>
      </c>
      <c r="E365" s="162">
        <v>223550.07999999999</v>
      </c>
      <c r="F365" s="161">
        <v>-45750.78</v>
      </c>
      <c r="G365" s="161">
        <v>-148943.45000000001</v>
      </c>
    </row>
    <row r="366" spans="1:7" ht="15" customHeight="1">
      <c r="A366" s="138">
        <v>351249</v>
      </c>
      <c r="B366" s="131" t="s">
        <v>259</v>
      </c>
      <c r="C366" s="161">
        <v>-103192.67</v>
      </c>
      <c r="D366" s="161">
        <v>177799.3</v>
      </c>
      <c r="E366" s="162">
        <v>223550.07999999999</v>
      </c>
      <c r="F366" s="161">
        <v>-45750.78</v>
      </c>
      <c r="G366" s="161">
        <v>-148943.45000000001</v>
      </c>
    </row>
    <row r="367" spans="1:7" ht="15" customHeight="1">
      <c r="A367" s="138">
        <v>35124901</v>
      </c>
      <c r="B367" s="131" t="s">
        <v>259</v>
      </c>
      <c r="C367" s="161">
        <v>-103192.67</v>
      </c>
      <c r="D367" s="161">
        <v>177799.3</v>
      </c>
      <c r="E367" s="162">
        <v>223550.07999999999</v>
      </c>
      <c r="F367" s="161">
        <v>-45750.78</v>
      </c>
      <c r="G367" s="161">
        <v>-148943.45000000001</v>
      </c>
    </row>
    <row r="368" spans="1:7" ht="15" customHeight="1">
      <c r="A368" s="138">
        <v>351249011</v>
      </c>
      <c r="B368" s="131" t="s">
        <v>260</v>
      </c>
      <c r="C368" s="161">
        <v>-103192.67</v>
      </c>
      <c r="D368" s="161">
        <v>177799.3</v>
      </c>
      <c r="E368" s="162">
        <v>223550.07999999999</v>
      </c>
      <c r="F368" s="161">
        <v>-45750.78</v>
      </c>
      <c r="G368" s="161">
        <v>-148943.45000000001</v>
      </c>
    </row>
    <row r="369" spans="1:7" ht="15" customHeight="1">
      <c r="A369" s="138">
        <v>351249011000001</v>
      </c>
      <c r="B369" s="131" t="s">
        <v>260</v>
      </c>
      <c r="C369" s="161">
        <v>-103192.67</v>
      </c>
      <c r="D369" s="161">
        <v>177799.3</v>
      </c>
      <c r="E369" s="162">
        <v>223550.07999999999</v>
      </c>
      <c r="F369" s="161">
        <v>-45750.78</v>
      </c>
      <c r="G369" s="161">
        <v>-148943.45000000001</v>
      </c>
    </row>
    <row r="370" spans="1:7" ht="15" customHeight="1">
      <c r="A370" s="138">
        <v>35128</v>
      </c>
      <c r="B370" s="131" t="s">
        <v>261</v>
      </c>
      <c r="C370" s="161">
        <v>-948085.76000000001</v>
      </c>
      <c r="D370" s="161">
        <v>0</v>
      </c>
      <c r="E370" s="162">
        <v>537387.74</v>
      </c>
      <c r="F370" s="161">
        <v>-537387.74</v>
      </c>
      <c r="G370" s="161">
        <v>-1485473.5</v>
      </c>
    </row>
    <row r="371" spans="1:7" ht="15" customHeight="1">
      <c r="A371" s="138">
        <v>351289</v>
      </c>
      <c r="B371" s="131" t="s">
        <v>262</v>
      </c>
      <c r="C371" s="161">
        <v>-948085.76000000001</v>
      </c>
      <c r="D371" s="161">
        <v>0</v>
      </c>
      <c r="E371" s="162">
        <v>537387.74</v>
      </c>
      <c r="F371" s="161">
        <v>-537387.74</v>
      </c>
      <c r="G371" s="161">
        <v>-1485473.5</v>
      </c>
    </row>
    <row r="372" spans="1:7" ht="15" customHeight="1">
      <c r="A372" s="138">
        <v>35128901</v>
      </c>
      <c r="B372" s="131" t="s">
        <v>262</v>
      </c>
      <c r="C372" s="161">
        <v>-948085.76000000001</v>
      </c>
      <c r="D372" s="161">
        <v>0</v>
      </c>
      <c r="E372" s="162">
        <v>537387.74</v>
      </c>
      <c r="F372" s="161">
        <v>-537387.74</v>
      </c>
      <c r="G372" s="161">
        <v>-1485473.5</v>
      </c>
    </row>
    <row r="373" spans="1:7" ht="15" customHeight="1">
      <c r="A373" s="138">
        <v>351289011</v>
      </c>
      <c r="B373" s="131" t="s">
        <v>263</v>
      </c>
      <c r="C373" s="161">
        <v>-948085.76000000001</v>
      </c>
      <c r="D373" s="161">
        <v>0</v>
      </c>
      <c r="E373" s="162">
        <v>537387.74</v>
      </c>
      <c r="F373" s="161">
        <v>-537387.74</v>
      </c>
      <c r="G373" s="161">
        <v>-1485473.5</v>
      </c>
    </row>
    <row r="374" spans="1:7" ht="15" customHeight="1">
      <c r="A374" s="138">
        <v>351289011000001</v>
      </c>
      <c r="B374" s="131" t="s">
        <v>263</v>
      </c>
      <c r="C374" s="161">
        <v>-948085.76000000001</v>
      </c>
      <c r="D374" s="161">
        <v>0</v>
      </c>
      <c r="E374" s="162">
        <v>537387.74</v>
      </c>
      <c r="F374" s="161">
        <v>-537387.74</v>
      </c>
      <c r="G374" s="161">
        <v>-1485473.5</v>
      </c>
    </row>
    <row r="375" spans="1:7" ht="15" customHeight="1">
      <c r="A375" s="138">
        <v>4</v>
      </c>
      <c r="B375" s="131" t="s">
        <v>264</v>
      </c>
      <c r="C375" s="161">
        <v>23610716.620000001</v>
      </c>
      <c r="D375" s="161">
        <v>49228683.020000003</v>
      </c>
      <c r="E375" s="162">
        <v>36823046.049999997</v>
      </c>
      <c r="F375" s="161">
        <v>12405636.970000001</v>
      </c>
      <c r="G375" s="161">
        <v>36016353.590000004</v>
      </c>
    </row>
    <row r="376" spans="1:7" ht="15" customHeight="1">
      <c r="A376" s="138">
        <v>41</v>
      </c>
      <c r="B376" s="131" t="s">
        <v>265</v>
      </c>
      <c r="C376" s="161">
        <v>9881184.1699999999</v>
      </c>
      <c r="D376" s="161">
        <v>12892170.130000001</v>
      </c>
      <c r="E376" s="162">
        <v>7642384.7999999998</v>
      </c>
      <c r="F376" s="161">
        <v>5249785.33</v>
      </c>
      <c r="G376" s="161">
        <v>15130969.5</v>
      </c>
    </row>
    <row r="377" spans="1:7" ht="15" customHeight="1">
      <c r="A377" s="138">
        <v>411</v>
      </c>
      <c r="B377" s="131" t="s">
        <v>266</v>
      </c>
      <c r="C377" s="161">
        <v>9437794.2699999996</v>
      </c>
      <c r="D377" s="161">
        <v>6620364.0800000001</v>
      </c>
      <c r="E377" s="162">
        <v>728945.36</v>
      </c>
      <c r="F377" s="161">
        <v>5891418.7199999997</v>
      </c>
      <c r="G377" s="161">
        <v>15329212.99</v>
      </c>
    </row>
    <row r="378" spans="1:7" ht="15" customHeight="1">
      <c r="A378" s="138">
        <v>4111</v>
      </c>
      <c r="B378" s="131" t="s">
        <v>267</v>
      </c>
      <c r="C378" s="161">
        <v>9437794.2699999996</v>
      </c>
      <c r="D378" s="161">
        <v>6620364.0800000001</v>
      </c>
      <c r="E378" s="162">
        <v>728945.36</v>
      </c>
      <c r="F378" s="161">
        <v>5891418.7199999997</v>
      </c>
      <c r="G378" s="161">
        <v>15329212.99</v>
      </c>
    </row>
    <row r="379" spans="1:7" ht="15" customHeight="1">
      <c r="A379" s="138">
        <v>41112</v>
      </c>
      <c r="B379" s="131" t="s">
        <v>268</v>
      </c>
      <c r="C379" s="161">
        <v>9437794.2699999996</v>
      </c>
      <c r="D379" s="161">
        <v>6620364.0800000001</v>
      </c>
      <c r="E379" s="162">
        <v>728945.36</v>
      </c>
      <c r="F379" s="161">
        <v>5891418.7199999997</v>
      </c>
      <c r="G379" s="161">
        <v>15329212.99</v>
      </c>
    </row>
    <row r="380" spans="1:7" ht="15" customHeight="1">
      <c r="A380" s="138">
        <v>411121</v>
      </c>
      <c r="B380" s="131" t="s">
        <v>269</v>
      </c>
      <c r="C380" s="161">
        <v>9131205.9900000002</v>
      </c>
      <c r="D380" s="161">
        <v>6399760.8799999999</v>
      </c>
      <c r="E380" s="162">
        <v>710932.85</v>
      </c>
      <c r="F380" s="161">
        <v>5688828.0300000003</v>
      </c>
      <c r="G380" s="161">
        <v>14820034.02</v>
      </c>
    </row>
    <row r="381" spans="1:7" ht="15" customHeight="1">
      <c r="A381" s="138">
        <v>41112102</v>
      </c>
      <c r="B381" s="131" t="s">
        <v>270</v>
      </c>
      <c r="C381" s="161">
        <v>415926.34</v>
      </c>
      <c r="D381" s="161">
        <v>307801.78999999998</v>
      </c>
      <c r="E381" s="162">
        <v>24133.71</v>
      </c>
      <c r="F381" s="161">
        <v>283668.08</v>
      </c>
      <c r="G381" s="161">
        <v>699594.42</v>
      </c>
    </row>
    <row r="382" spans="1:7" ht="15" customHeight="1">
      <c r="A382" s="138">
        <v>411121021</v>
      </c>
      <c r="B382" s="131" t="s">
        <v>271</v>
      </c>
      <c r="C382" s="161">
        <v>457111.06</v>
      </c>
      <c r="D382" s="161">
        <v>307801.78999999998</v>
      </c>
      <c r="E382" s="162">
        <v>2096.06</v>
      </c>
      <c r="F382" s="161">
        <v>305705.73</v>
      </c>
      <c r="G382" s="161">
        <v>762816.79</v>
      </c>
    </row>
    <row r="383" spans="1:7" ht="15" customHeight="1">
      <c r="A383" s="138">
        <v>411121021000002</v>
      </c>
      <c r="B383" s="131" t="s">
        <v>272</v>
      </c>
      <c r="C383" s="161">
        <v>457111.06</v>
      </c>
      <c r="D383" s="161">
        <v>307801.78999999998</v>
      </c>
      <c r="E383" s="162">
        <v>2096.06</v>
      </c>
      <c r="F383" s="161">
        <v>305705.73</v>
      </c>
      <c r="G383" s="161">
        <v>762816.79</v>
      </c>
    </row>
    <row r="384" spans="1:7" ht="15" customHeight="1">
      <c r="A384" s="138">
        <v>411121022</v>
      </c>
      <c r="B384" s="131" t="s">
        <v>273</v>
      </c>
      <c r="C384" s="161">
        <v>-38502.300000000003</v>
      </c>
      <c r="D384" s="161">
        <v>0</v>
      </c>
      <c r="E384" s="162">
        <v>21287.39</v>
      </c>
      <c r="F384" s="161">
        <v>-21287.39</v>
      </c>
      <c r="G384" s="161">
        <v>-59789.69</v>
      </c>
    </row>
    <row r="385" spans="1:7" ht="15" customHeight="1">
      <c r="A385" s="138">
        <v>411121022000002</v>
      </c>
      <c r="B385" s="131" t="s">
        <v>274</v>
      </c>
      <c r="C385" s="161">
        <v>-38502.300000000003</v>
      </c>
      <c r="D385" s="161">
        <v>0</v>
      </c>
      <c r="E385" s="162">
        <v>21287.39</v>
      </c>
      <c r="F385" s="161">
        <v>-21287.39</v>
      </c>
      <c r="G385" s="161">
        <v>-59789.69</v>
      </c>
    </row>
    <row r="386" spans="1:7" ht="15" customHeight="1">
      <c r="A386" s="138">
        <v>411121023</v>
      </c>
      <c r="B386" s="131" t="s">
        <v>275</v>
      </c>
      <c r="C386" s="161">
        <v>-2682.42</v>
      </c>
      <c r="D386" s="161">
        <v>0</v>
      </c>
      <c r="E386" s="162">
        <v>750.26</v>
      </c>
      <c r="F386" s="161">
        <v>-750.26</v>
      </c>
      <c r="G386" s="161">
        <v>-3432.68</v>
      </c>
    </row>
    <row r="387" spans="1:7" ht="15" customHeight="1">
      <c r="A387" s="138">
        <v>411121023000001</v>
      </c>
      <c r="B387" s="131" t="s">
        <v>276</v>
      </c>
      <c r="C387" s="161">
        <v>-2682.42</v>
      </c>
      <c r="D387" s="161">
        <v>0</v>
      </c>
      <c r="E387" s="162">
        <v>750.26</v>
      </c>
      <c r="F387" s="161">
        <v>-750.26</v>
      </c>
      <c r="G387" s="161">
        <v>-3432.68</v>
      </c>
    </row>
    <row r="388" spans="1:7" ht="15" customHeight="1">
      <c r="A388" s="138">
        <v>41112104</v>
      </c>
      <c r="B388" s="131" t="s">
        <v>277</v>
      </c>
      <c r="C388" s="161">
        <v>-179253.62</v>
      </c>
      <c r="D388" s="161">
        <v>23026.17</v>
      </c>
      <c r="E388" s="162">
        <v>120965.78</v>
      </c>
      <c r="F388" s="161">
        <v>-97939.61</v>
      </c>
      <c r="G388" s="161">
        <v>-277193.23</v>
      </c>
    </row>
    <row r="389" spans="1:7" ht="15" customHeight="1">
      <c r="A389" s="138">
        <v>411121041</v>
      </c>
      <c r="B389" s="131" t="s">
        <v>278</v>
      </c>
      <c r="C389" s="161">
        <v>-28969.72</v>
      </c>
      <c r="D389" s="161">
        <v>23026.17</v>
      </c>
      <c r="E389" s="162">
        <v>32520.33</v>
      </c>
      <c r="F389" s="161">
        <v>-9494.16</v>
      </c>
      <c r="G389" s="161">
        <v>-38463.879999999997</v>
      </c>
    </row>
    <row r="390" spans="1:7" ht="15" customHeight="1">
      <c r="A390" s="138">
        <v>411121041000002</v>
      </c>
      <c r="B390" s="131" t="s">
        <v>279</v>
      </c>
      <c r="C390" s="161">
        <v>-10504.63</v>
      </c>
      <c r="D390" s="161">
        <v>22157.17</v>
      </c>
      <c r="E390" s="162">
        <v>20831.490000000002</v>
      </c>
      <c r="F390" s="161">
        <v>1325.68</v>
      </c>
      <c r="G390" s="161">
        <v>-9178.9500000000007</v>
      </c>
    </row>
    <row r="391" spans="1:7" ht="15" customHeight="1">
      <c r="A391" s="138">
        <v>411121041000003</v>
      </c>
      <c r="B391" s="131" t="s">
        <v>280</v>
      </c>
      <c r="C391" s="161">
        <v>-18465.09</v>
      </c>
      <c r="D391" s="161">
        <v>869</v>
      </c>
      <c r="E391" s="162">
        <v>11688.84</v>
      </c>
      <c r="F391" s="161">
        <v>-10819.84</v>
      </c>
      <c r="G391" s="161">
        <v>-29284.93</v>
      </c>
    </row>
    <row r="392" spans="1:7" ht="15" customHeight="1">
      <c r="A392" s="138">
        <v>411121042</v>
      </c>
      <c r="B392" s="131" t="s">
        <v>281</v>
      </c>
      <c r="C392" s="161">
        <v>-150283.9</v>
      </c>
      <c r="D392" s="161">
        <v>0</v>
      </c>
      <c r="E392" s="162">
        <v>88445.45</v>
      </c>
      <c r="F392" s="161">
        <v>-88445.45</v>
      </c>
      <c r="G392" s="161">
        <v>-238729.35</v>
      </c>
    </row>
    <row r="393" spans="1:7" ht="15" customHeight="1">
      <c r="A393" s="138">
        <v>411121042000002</v>
      </c>
      <c r="B393" s="131" t="s">
        <v>274</v>
      </c>
      <c r="C393" s="161">
        <v>-149521.60000000001</v>
      </c>
      <c r="D393" s="161">
        <v>0</v>
      </c>
      <c r="E393" s="162">
        <v>88327.95</v>
      </c>
      <c r="F393" s="161">
        <v>-88327.95</v>
      </c>
      <c r="G393" s="161">
        <v>-237849.55</v>
      </c>
    </row>
    <row r="394" spans="1:7" ht="15" customHeight="1">
      <c r="A394" s="138">
        <v>411121042000003</v>
      </c>
      <c r="B394" s="131" t="s">
        <v>282</v>
      </c>
      <c r="C394" s="161">
        <v>-762.3</v>
      </c>
      <c r="D394" s="161">
        <v>0</v>
      </c>
      <c r="E394" s="162">
        <v>117.5</v>
      </c>
      <c r="F394" s="161">
        <v>-117.5</v>
      </c>
      <c r="G394" s="161">
        <v>-879.8</v>
      </c>
    </row>
    <row r="395" spans="1:7">
      <c r="A395" s="138">
        <v>41112106</v>
      </c>
      <c r="B395" s="131" t="s">
        <v>242</v>
      </c>
      <c r="C395" s="161">
        <v>8698931.6799999997</v>
      </c>
      <c r="D395" s="161">
        <v>5946703.2800000003</v>
      </c>
      <c r="E395" s="162">
        <v>560513.4</v>
      </c>
      <c r="F395" s="161">
        <v>5386189.8799999999</v>
      </c>
      <c r="G395" s="161">
        <v>14085121.560000001</v>
      </c>
    </row>
    <row r="396" spans="1:7" ht="15" customHeight="1">
      <c r="A396" s="138">
        <v>411121061</v>
      </c>
      <c r="B396" s="131" t="s">
        <v>278</v>
      </c>
      <c r="C396" s="161">
        <v>9376692.9800000004</v>
      </c>
      <c r="D396" s="161">
        <v>5946703.2800000003</v>
      </c>
      <c r="E396" s="162">
        <v>190157.45</v>
      </c>
      <c r="F396" s="161">
        <v>5756545.8300000001</v>
      </c>
      <c r="G396" s="161">
        <v>15133238.810000001</v>
      </c>
    </row>
    <row r="397" spans="1:7">
      <c r="A397" s="138">
        <v>411121061000002</v>
      </c>
      <c r="B397" s="131" t="s">
        <v>283</v>
      </c>
      <c r="C397" s="161">
        <v>9285056.8399999999</v>
      </c>
      <c r="D397" s="161">
        <v>5850878.9500000002</v>
      </c>
      <c r="E397" s="162">
        <v>160674.51</v>
      </c>
      <c r="F397" s="161">
        <v>5690204.4400000004</v>
      </c>
      <c r="G397" s="161">
        <v>14975261.279999999</v>
      </c>
    </row>
    <row r="398" spans="1:7" ht="15" customHeight="1">
      <c r="A398" s="138">
        <v>411121061000003</v>
      </c>
      <c r="B398" s="131" t="s">
        <v>284</v>
      </c>
      <c r="C398" s="161">
        <v>91636.14</v>
      </c>
      <c r="D398" s="161">
        <v>95824.33</v>
      </c>
      <c r="E398" s="162">
        <v>29482.94</v>
      </c>
      <c r="F398" s="161">
        <v>66341.39</v>
      </c>
      <c r="G398" s="161">
        <v>157977.53</v>
      </c>
    </row>
    <row r="399" spans="1:7" ht="15" customHeight="1">
      <c r="A399" s="138">
        <v>411121062</v>
      </c>
      <c r="B399" s="131" t="s">
        <v>281</v>
      </c>
      <c r="C399" s="161">
        <v>-511053.94</v>
      </c>
      <c r="D399" s="161">
        <v>0</v>
      </c>
      <c r="E399" s="162">
        <v>285534.23</v>
      </c>
      <c r="F399" s="161">
        <v>-285534.23</v>
      </c>
      <c r="G399" s="161">
        <v>-796588.17</v>
      </c>
    </row>
    <row r="400" spans="1:7" ht="15" customHeight="1">
      <c r="A400" s="138">
        <v>411121062000002</v>
      </c>
      <c r="B400" s="131" t="s">
        <v>285</v>
      </c>
      <c r="C400" s="161">
        <v>-508818.51</v>
      </c>
      <c r="D400" s="161">
        <v>0</v>
      </c>
      <c r="E400" s="162">
        <v>284123.12</v>
      </c>
      <c r="F400" s="161">
        <v>-284123.12</v>
      </c>
      <c r="G400" s="161">
        <v>-792941.63</v>
      </c>
    </row>
    <row r="401" spans="1:7" ht="15" customHeight="1">
      <c r="A401" s="138">
        <v>411121062000003</v>
      </c>
      <c r="B401" s="131" t="s">
        <v>286</v>
      </c>
      <c r="C401" s="161">
        <v>-2235.4299999999998</v>
      </c>
      <c r="D401" s="161">
        <v>0</v>
      </c>
      <c r="E401" s="162">
        <v>1411.11</v>
      </c>
      <c r="F401" s="161">
        <v>-1411.11</v>
      </c>
      <c r="G401" s="161">
        <v>-3646.54</v>
      </c>
    </row>
    <row r="402" spans="1:7" ht="15" customHeight="1">
      <c r="A402" s="138">
        <v>411121063</v>
      </c>
      <c r="B402" s="131" t="s">
        <v>287</v>
      </c>
      <c r="C402" s="161">
        <v>-166707.35999999999</v>
      </c>
      <c r="D402" s="161">
        <v>0</v>
      </c>
      <c r="E402" s="162">
        <v>84821.72</v>
      </c>
      <c r="F402" s="161">
        <v>-84821.72</v>
      </c>
      <c r="G402" s="161">
        <v>-251529.08</v>
      </c>
    </row>
    <row r="403" spans="1:7" ht="15" customHeight="1">
      <c r="A403" s="138">
        <v>411121063000001</v>
      </c>
      <c r="B403" s="131" t="s">
        <v>287</v>
      </c>
      <c r="C403" s="161">
        <v>-166707.35999999999</v>
      </c>
      <c r="D403" s="161">
        <v>0</v>
      </c>
      <c r="E403" s="162">
        <v>84821.72</v>
      </c>
      <c r="F403" s="161">
        <v>-84821.72</v>
      </c>
      <c r="G403" s="161">
        <v>-251529.08</v>
      </c>
    </row>
    <row r="404" spans="1:7">
      <c r="A404" s="138">
        <v>41112109</v>
      </c>
      <c r="B404" s="131" t="s">
        <v>288</v>
      </c>
      <c r="C404" s="161">
        <v>195601.59</v>
      </c>
      <c r="D404" s="161">
        <v>122229.64</v>
      </c>
      <c r="E404" s="162">
        <v>5319.96</v>
      </c>
      <c r="F404" s="161">
        <v>116909.68</v>
      </c>
      <c r="G404" s="161">
        <v>312511.27</v>
      </c>
    </row>
    <row r="405" spans="1:7" ht="15" customHeight="1">
      <c r="A405" s="138">
        <v>411121099</v>
      </c>
      <c r="B405" s="131" t="s">
        <v>288</v>
      </c>
      <c r="C405" s="161">
        <v>195601.59</v>
      </c>
      <c r="D405" s="161">
        <v>122229.64</v>
      </c>
      <c r="E405" s="162">
        <v>5319.96</v>
      </c>
      <c r="F405" s="161">
        <v>116909.68</v>
      </c>
      <c r="G405" s="161">
        <v>312511.27</v>
      </c>
    </row>
    <row r="406" spans="1:7" ht="15" customHeight="1">
      <c r="A406" s="138">
        <v>411121099000001</v>
      </c>
      <c r="B406" s="131" t="s">
        <v>289</v>
      </c>
      <c r="C406" s="161">
        <v>195601.59</v>
      </c>
      <c r="D406" s="161">
        <v>122229.64</v>
      </c>
      <c r="E406" s="162">
        <v>5319.96</v>
      </c>
      <c r="F406" s="161">
        <v>116909.68</v>
      </c>
      <c r="G406" s="161">
        <v>312511.27</v>
      </c>
    </row>
    <row r="407" spans="1:7" ht="15" customHeight="1">
      <c r="A407" s="138">
        <v>411122</v>
      </c>
      <c r="B407" s="131" t="s">
        <v>290</v>
      </c>
      <c r="C407" s="161">
        <v>306588.28000000003</v>
      </c>
      <c r="D407" s="161">
        <v>220603.2</v>
      </c>
      <c r="E407" s="162">
        <v>18012.509999999998</v>
      </c>
      <c r="F407" s="161">
        <v>202590.69</v>
      </c>
      <c r="G407" s="161">
        <v>509178.97</v>
      </c>
    </row>
    <row r="408" spans="1:7" ht="15" customHeight="1">
      <c r="A408" s="138">
        <v>41112206</v>
      </c>
      <c r="B408" s="131" t="s">
        <v>242</v>
      </c>
      <c r="C408" s="161">
        <v>306588.28000000003</v>
      </c>
      <c r="D408" s="161">
        <v>220603.2</v>
      </c>
      <c r="E408" s="162">
        <v>18012.509999999998</v>
      </c>
      <c r="F408" s="161">
        <v>202590.69</v>
      </c>
      <c r="G408" s="161">
        <v>509178.97</v>
      </c>
    </row>
    <row r="409" spans="1:7" ht="15" customHeight="1">
      <c r="A409" s="138">
        <v>411122061</v>
      </c>
      <c r="B409" s="131" t="s">
        <v>278</v>
      </c>
      <c r="C409" s="161">
        <v>325179.90999999997</v>
      </c>
      <c r="D409" s="161">
        <v>220603.2</v>
      </c>
      <c r="E409" s="162">
        <v>7942.56</v>
      </c>
      <c r="F409" s="161">
        <v>212660.64</v>
      </c>
      <c r="G409" s="161">
        <v>537840.55000000005</v>
      </c>
    </row>
    <row r="410" spans="1:7" ht="15" customHeight="1">
      <c r="A410" s="138">
        <v>411122061000002</v>
      </c>
      <c r="B410" s="131" t="s">
        <v>283</v>
      </c>
      <c r="C410" s="161">
        <v>317171.13</v>
      </c>
      <c r="D410" s="161">
        <v>203944.95999999999</v>
      </c>
      <c r="E410" s="162">
        <v>3446.56</v>
      </c>
      <c r="F410" s="161">
        <v>200498.4</v>
      </c>
      <c r="G410" s="161">
        <v>517669.53</v>
      </c>
    </row>
    <row r="411" spans="1:7" ht="15" customHeight="1">
      <c r="A411" s="138">
        <v>411122061000003</v>
      </c>
      <c r="B411" s="131" t="s">
        <v>284</v>
      </c>
      <c r="C411" s="161">
        <v>8008.78</v>
      </c>
      <c r="D411" s="161">
        <v>16658.240000000002</v>
      </c>
      <c r="E411" s="162">
        <v>4496</v>
      </c>
      <c r="F411" s="161">
        <v>12162.24</v>
      </c>
      <c r="G411" s="161">
        <v>20171.02</v>
      </c>
    </row>
    <row r="412" spans="1:7" ht="15" customHeight="1">
      <c r="A412" s="138">
        <v>411122062</v>
      </c>
      <c r="B412" s="131" t="s">
        <v>281</v>
      </c>
      <c r="C412" s="161">
        <v>-18591.63</v>
      </c>
      <c r="D412" s="161">
        <v>0</v>
      </c>
      <c r="E412" s="162">
        <v>10069.950000000001</v>
      </c>
      <c r="F412" s="161">
        <v>-10069.950000000001</v>
      </c>
      <c r="G412" s="161">
        <v>-28661.58</v>
      </c>
    </row>
    <row r="413" spans="1:7" ht="15" customHeight="1">
      <c r="A413" s="138">
        <v>411122062000002</v>
      </c>
      <c r="B413" s="131" t="s">
        <v>285</v>
      </c>
      <c r="C413" s="161">
        <v>-18591.63</v>
      </c>
      <c r="D413" s="161">
        <v>0</v>
      </c>
      <c r="E413" s="162">
        <v>10069.950000000001</v>
      </c>
      <c r="F413" s="161">
        <v>-10069.950000000001</v>
      </c>
      <c r="G413" s="161">
        <v>-28661.58</v>
      </c>
    </row>
    <row r="414" spans="1:7">
      <c r="A414" s="138">
        <v>414</v>
      </c>
      <c r="B414" s="131" t="s">
        <v>291</v>
      </c>
      <c r="C414" s="161">
        <v>443389.9</v>
      </c>
      <c r="D414" s="161">
        <v>6271806.0499999998</v>
      </c>
      <c r="E414" s="162">
        <v>6913439.4400000004</v>
      </c>
      <c r="F414" s="161">
        <v>-641633.39</v>
      </c>
      <c r="G414" s="161">
        <v>-198243.49</v>
      </c>
    </row>
    <row r="415" spans="1:7" ht="15" customHeight="1">
      <c r="A415" s="138">
        <v>414129</v>
      </c>
      <c r="B415" s="131" t="s">
        <v>291</v>
      </c>
      <c r="C415" s="161">
        <v>443389.9</v>
      </c>
      <c r="D415" s="161">
        <v>6271806.0499999998</v>
      </c>
      <c r="E415" s="162">
        <v>6913439.4400000004</v>
      </c>
      <c r="F415" s="161">
        <v>-641633.39</v>
      </c>
      <c r="G415" s="161">
        <v>-198243.49</v>
      </c>
    </row>
    <row r="416" spans="1:7" ht="15" customHeight="1">
      <c r="A416" s="138">
        <v>41412901</v>
      </c>
      <c r="B416" s="131" t="s">
        <v>291</v>
      </c>
      <c r="C416" s="161">
        <v>443389.9</v>
      </c>
      <c r="D416" s="161">
        <v>6271806.0499999998</v>
      </c>
      <c r="E416" s="162">
        <v>6913439.4400000004</v>
      </c>
      <c r="F416" s="161">
        <v>-641633.39</v>
      </c>
      <c r="G416" s="161">
        <v>-198243.49</v>
      </c>
    </row>
    <row r="417" spans="1:7" ht="15" customHeight="1">
      <c r="A417" s="138">
        <v>414129011</v>
      </c>
      <c r="B417" s="131" t="s">
        <v>292</v>
      </c>
      <c r="C417" s="161">
        <v>443389.9</v>
      </c>
      <c r="D417" s="161">
        <v>6271806.0499999998</v>
      </c>
      <c r="E417" s="162">
        <v>6913439.4400000004</v>
      </c>
      <c r="F417" s="161">
        <v>-641633.39</v>
      </c>
      <c r="G417" s="161">
        <v>-198243.49</v>
      </c>
    </row>
    <row r="418" spans="1:7" ht="15" customHeight="1">
      <c r="A418" s="138">
        <v>414129011000001</v>
      </c>
      <c r="B418" s="131" t="s">
        <v>293</v>
      </c>
      <c r="C418" s="161">
        <v>443389.9</v>
      </c>
      <c r="D418" s="161">
        <v>6271806.0499999998</v>
      </c>
      <c r="E418" s="162">
        <v>6913439.4400000004</v>
      </c>
      <c r="F418" s="161">
        <v>-641633.39</v>
      </c>
      <c r="G418" s="161">
        <v>-198243.49</v>
      </c>
    </row>
    <row r="419" spans="1:7" ht="15" customHeight="1">
      <c r="A419" s="138">
        <v>43</v>
      </c>
      <c r="B419" s="131" t="s">
        <v>294</v>
      </c>
      <c r="C419" s="161">
        <v>3234651.89</v>
      </c>
      <c r="D419" s="161">
        <v>1741987.06</v>
      </c>
      <c r="E419" s="162">
        <v>495773.53</v>
      </c>
      <c r="F419" s="161">
        <v>1246213.53</v>
      </c>
      <c r="G419" s="161">
        <v>4480865.42</v>
      </c>
    </row>
    <row r="420" spans="1:7" ht="15" customHeight="1">
      <c r="A420" s="138">
        <v>431</v>
      </c>
      <c r="B420" s="131" t="s">
        <v>295</v>
      </c>
      <c r="C420" s="161">
        <v>3234651.89</v>
      </c>
      <c r="D420" s="161">
        <v>1741987.06</v>
      </c>
      <c r="E420" s="162">
        <v>495773.53</v>
      </c>
      <c r="F420" s="161">
        <v>1246213.53</v>
      </c>
      <c r="G420" s="161">
        <v>4480865.42</v>
      </c>
    </row>
    <row r="421" spans="1:7" ht="15" customHeight="1">
      <c r="A421" s="138">
        <v>4311</v>
      </c>
      <c r="B421" s="131" t="s">
        <v>296</v>
      </c>
      <c r="C421" s="161">
        <v>3205945.15</v>
      </c>
      <c r="D421" s="161">
        <v>1741987.06</v>
      </c>
      <c r="E421" s="162">
        <v>495773.53</v>
      </c>
      <c r="F421" s="161">
        <v>1246213.53</v>
      </c>
      <c r="G421" s="161">
        <v>4452158.68</v>
      </c>
    </row>
    <row r="422" spans="1:7" ht="15" customHeight="1">
      <c r="A422" s="138">
        <v>43112</v>
      </c>
      <c r="B422" s="131" t="s">
        <v>297</v>
      </c>
      <c r="C422" s="161">
        <v>3205945.15</v>
      </c>
      <c r="D422" s="161">
        <v>1741987.06</v>
      </c>
      <c r="E422" s="162">
        <v>495773.53</v>
      </c>
      <c r="F422" s="161">
        <v>1246213.53</v>
      </c>
      <c r="G422" s="161">
        <v>4452158.68</v>
      </c>
    </row>
    <row r="423" spans="1:7" ht="15" customHeight="1">
      <c r="A423" s="138">
        <v>431121</v>
      </c>
      <c r="B423" s="131" t="s">
        <v>63</v>
      </c>
      <c r="C423" s="161">
        <v>3205945.15</v>
      </c>
      <c r="D423" s="161">
        <v>1741987.06</v>
      </c>
      <c r="E423" s="162">
        <v>495773.53</v>
      </c>
      <c r="F423" s="161">
        <v>1246213.53</v>
      </c>
      <c r="G423" s="161">
        <v>4452158.68</v>
      </c>
    </row>
    <row r="424" spans="1:7" ht="15" customHeight="1">
      <c r="A424" s="138">
        <v>431121012</v>
      </c>
      <c r="B424" s="131" t="s">
        <v>298</v>
      </c>
      <c r="C424" s="161">
        <v>3224210.28</v>
      </c>
      <c r="D424" s="161">
        <v>1739886.6</v>
      </c>
      <c r="E424" s="162">
        <v>495767.38</v>
      </c>
      <c r="F424" s="161">
        <v>1244119.22</v>
      </c>
      <c r="G424" s="161">
        <v>4468329.5</v>
      </c>
    </row>
    <row r="425" spans="1:7" ht="15" customHeight="1">
      <c r="A425" s="138">
        <v>431121012000001</v>
      </c>
      <c r="B425" s="131" t="s">
        <v>299</v>
      </c>
      <c r="C425" s="161">
        <v>3224210.28</v>
      </c>
      <c r="D425" s="161">
        <v>1739886.6</v>
      </c>
      <c r="E425" s="162">
        <v>495767.38</v>
      </c>
      <c r="F425" s="161">
        <v>1244119.22</v>
      </c>
      <c r="G425" s="161">
        <v>4468329.5</v>
      </c>
    </row>
    <row r="426" spans="1:7" ht="15" customHeight="1">
      <c r="A426" s="138">
        <v>431121013</v>
      </c>
      <c r="B426" s="131" t="s">
        <v>300</v>
      </c>
      <c r="C426" s="161">
        <v>-18265.13</v>
      </c>
      <c r="D426" s="161">
        <v>2100.46</v>
      </c>
      <c r="E426" s="162">
        <v>6.15</v>
      </c>
      <c r="F426" s="161">
        <v>2094.31</v>
      </c>
      <c r="G426" s="161">
        <v>-16170.82</v>
      </c>
    </row>
    <row r="427" spans="1:7">
      <c r="A427" s="138">
        <v>431121013000001</v>
      </c>
      <c r="B427" s="131" t="s">
        <v>301</v>
      </c>
      <c r="C427" s="161">
        <v>-18265.13</v>
      </c>
      <c r="D427" s="161">
        <v>2100.46</v>
      </c>
      <c r="E427" s="162">
        <v>6.15</v>
      </c>
      <c r="F427" s="161">
        <v>2094.31</v>
      </c>
      <c r="G427" s="161">
        <v>-16170.82</v>
      </c>
    </row>
    <row r="428" spans="1:7" ht="15" customHeight="1">
      <c r="A428" s="138">
        <v>43132</v>
      </c>
      <c r="B428" s="131" t="s">
        <v>302</v>
      </c>
      <c r="C428" s="161">
        <v>28706.74</v>
      </c>
      <c r="D428" s="161">
        <v>0</v>
      </c>
      <c r="E428" s="162">
        <v>0</v>
      </c>
      <c r="F428" s="161">
        <v>0</v>
      </c>
      <c r="G428" s="161">
        <v>28706.74</v>
      </c>
    </row>
    <row r="429" spans="1:7" ht="15" customHeight="1">
      <c r="A429" s="138">
        <v>431321</v>
      </c>
      <c r="B429" s="131" t="s">
        <v>63</v>
      </c>
      <c r="C429" s="161">
        <v>28706.74</v>
      </c>
      <c r="D429" s="161">
        <v>0</v>
      </c>
      <c r="E429" s="162">
        <v>0</v>
      </c>
      <c r="F429" s="161">
        <v>0</v>
      </c>
      <c r="G429" s="161">
        <v>28706.74</v>
      </c>
    </row>
    <row r="430" spans="1:7" ht="15" customHeight="1">
      <c r="A430" s="138">
        <v>43132101</v>
      </c>
      <c r="B430" s="131" t="s">
        <v>63</v>
      </c>
      <c r="C430" s="161">
        <v>28706.74</v>
      </c>
      <c r="D430" s="161">
        <v>0</v>
      </c>
      <c r="E430" s="162">
        <v>0</v>
      </c>
      <c r="F430" s="161">
        <v>0</v>
      </c>
      <c r="G430" s="161">
        <v>28706.74</v>
      </c>
    </row>
    <row r="431" spans="1:7" ht="15" customHeight="1">
      <c r="A431" s="138">
        <v>431321011900001</v>
      </c>
      <c r="B431" s="131" t="s">
        <v>303</v>
      </c>
      <c r="C431" s="161">
        <v>28706.74</v>
      </c>
      <c r="D431" s="161">
        <v>0</v>
      </c>
      <c r="E431" s="162">
        <v>0</v>
      </c>
      <c r="F431" s="161">
        <v>0</v>
      </c>
      <c r="G431" s="161">
        <v>28706.74</v>
      </c>
    </row>
    <row r="432" spans="1:7" ht="15" customHeight="1">
      <c r="A432" s="138">
        <v>44</v>
      </c>
      <c r="B432" s="131" t="s">
        <v>304</v>
      </c>
      <c r="C432" s="161">
        <v>2692860.7</v>
      </c>
      <c r="D432" s="161">
        <v>28840925.940000001</v>
      </c>
      <c r="E432" s="162">
        <v>27341902.129999999</v>
      </c>
      <c r="F432" s="161">
        <v>1499023.81</v>
      </c>
      <c r="G432" s="161">
        <v>4191884.51</v>
      </c>
    </row>
    <row r="433" spans="1:7" ht="15" customHeight="1">
      <c r="A433" s="138">
        <v>441</v>
      </c>
      <c r="B433" s="131" t="s">
        <v>304</v>
      </c>
      <c r="C433" s="161">
        <v>2692860.7</v>
      </c>
      <c r="D433" s="161">
        <v>28840925.940000001</v>
      </c>
      <c r="E433" s="162">
        <v>27341902.129999999</v>
      </c>
      <c r="F433" s="161">
        <v>1499023.81</v>
      </c>
      <c r="G433" s="161">
        <v>4191884.51</v>
      </c>
    </row>
    <row r="434" spans="1:7" ht="15" customHeight="1">
      <c r="A434" s="138">
        <v>4413</v>
      </c>
      <c r="B434" s="131" t="s">
        <v>305</v>
      </c>
      <c r="C434" s="161">
        <v>1809249.5</v>
      </c>
      <c r="D434" s="161">
        <v>6122615.5999999996</v>
      </c>
      <c r="E434" s="162">
        <v>445849.59999999998</v>
      </c>
      <c r="F434" s="161">
        <v>5676766</v>
      </c>
      <c r="G434" s="161">
        <v>7486015.5</v>
      </c>
    </row>
    <row r="435" spans="1:7" ht="15" customHeight="1">
      <c r="A435" s="138">
        <v>44132</v>
      </c>
      <c r="B435" s="131" t="s">
        <v>306</v>
      </c>
      <c r="C435" s="161">
        <v>1809249.5</v>
      </c>
      <c r="D435" s="161">
        <v>6122615.5999999996</v>
      </c>
      <c r="E435" s="162">
        <v>445849.59999999998</v>
      </c>
      <c r="F435" s="161">
        <v>5676766</v>
      </c>
      <c r="G435" s="161">
        <v>7486015.5</v>
      </c>
    </row>
    <row r="436" spans="1:7" ht="15" customHeight="1">
      <c r="A436" s="138">
        <v>441329</v>
      </c>
      <c r="B436" s="131" t="s">
        <v>306</v>
      </c>
      <c r="C436" s="161">
        <v>1809249.5</v>
      </c>
      <c r="D436" s="161">
        <v>6122615.5999999996</v>
      </c>
      <c r="E436" s="162">
        <v>445849.59999999998</v>
      </c>
      <c r="F436" s="161">
        <v>5676766</v>
      </c>
      <c r="G436" s="161">
        <v>7486015.5</v>
      </c>
    </row>
    <row r="437" spans="1:7" ht="15" customHeight="1">
      <c r="A437" s="138">
        <v>44132901</v>
      </c>
      <c r="B437" s="131" t="s">
        <v>306</v>
      </c>
      <c r="C437" s="161">
        <v>1809249.5</v>
      </c>
      <c r="D437" s="161">
        <v>6122615.5999999996</v>
      </c>
      <c r="E437" s="162">
        <v>445849.59999999998</v>
      </c>
      <c r="F437" s="161">
        <v>5676766</v>
      </c>
      <c r="G437" s="161">
        <v>7486015.5</v>
      </c>
    </row>
    <row r="438" spans="1:7" ht="15" customHeight="1">
      <c r="A438" s="138">
        <v>441329014</v>
      </c>
      <c r="B438" s="131" t="s">
        <v>307</v>
      </c>
      <c r="C438" s="161">
        <v>220202.36</v>
      </c>
      <c r="D438" s="161">
        <v>92709.94</v>
      </c>
      <c r="E438" s="162">
        <v>38266.160000000003</v>
      </c>
      <c r="F438" s="161">
        <v>54443.78</v>
      </c>
      <c r="G438" s="161">
        <v>274646.14</v>
      </c>
    </row>
    <row r="439" spans="1:7" ht="15" customHeight="1">
      <c r="A439" s="138">
        <v>441329014000002</v>
      </c>
      <c r="B439" s="131" t="s">
        <v>308</v>
      </c>
      <c r="C439" s="161">
        <v>142674.10999999999</v>
      </c>
      <c r="D439" s="161">
        <v>76532.320000000007</v>
      </c>
      <c r="E439" s="162">
        <v>38266.160000000003</v>
      </c>
      <c r="F439" s="161">
        <v>38266.160000000003</v>
      </c>
      <c r="G439" s="161">
        <v>180940.27</v>
      </c>
    </row>
    <row r="440" spans="1:7" ht="15" customHeight="1">
      <c r="A440" s="138">
        <v>441329014000003</v>
      </c>
      <c r="B440" s="131" t="s">
        <v>309</v>
      </c>
      <c r="C440" s="161">
        <v>77528.25</v>
      </c>
      <c r="D440" s="161">
        <v>16177.62</v>
      </c>
      <c r="E440" s="162">
        <v>0</v>
      </c>
      <c r="F440" s="161">
        <v>16177.62</v>
      </c>
      <c r="G440" s="161">
        <v>93705.87</v>
      </c>
    </row>
    <row r="441" spans="1:7" ht="15" customHeight="1">
      <c r="A441" s="138">
        <v>441329017</v>
      </c>
      <c r="B441" s="131" t="s">
        <v>310</v>
      </c>
      <c r="C441" s="161">
        <v>1549213.34</v>
      </c>
      <c r="D441" s="161">
        <v>1227901.29</v>
      </c>
      <c r="E441" s="162">
        <v>396670.84</v>
      </c>
      <c r="F441" s="161">
        <v>831230.45</v>
      </c>
      <c r="G441" s="161">
        <v>2380443.79</v>
      </c>
    </row>
    <row r="442" spans="1:7" ht="15" customHeight="1">
      <c r="A442" s="138">
        <v>441329017000001</v>
      </c>
      <c r="B442" s="131" t="s">
        <v>311</v>
      </c>
      <c r="C442" s="161">
        <v>1520863.34</v>
      </c>
      <c r="D442" s="161">
        <v>1210524</v>
      </c>
      <c r="E442" s="162">
        <v>396670.84</v>
      </c>
      <c r="F442" s="161">
        <v>813853.16</v>
      </c>
      <c r="G442" s="161">
        <v>2334716.5</v>
      </c>
    </row>
    <row r="443" spans="1:7" ht="15" customHeight="1">
      <c r="A443" s="138">
        <v>441329017000003</v>
      </c>
      <c r="B443" s="131" t="s">
        <v>312</v>
      </c>
      <c r="C443" s="161">
        <v>28350</v>
      </c>
      <c r="D443" s="161">
        <v>17377.29</v>
      </c>
      <c r="E443" s="162">
        <v>0</v>
      </c>
      <c r="F443" s="161">
        <v>17377.29</v>
      </c>
      <c r="G443" s="161">
        <v>45727.29</v>
      </c>
    </row>
    <row r="444" spans="1:7" ht="15" customHeight="1">
      <c r="A444" s="138">
        <v>441329019</v>
      </c>
      <c r="B444" s="131" t="s">
        <v>313</v>
      </c>
      <c r="C444" s="161">
        <v>39833.800000000003</v>
      </c>
      <c r="D444" s="161">
        <v>4802004.37</v>
      </c>
      <c r="E444" s="162">
        <v>10912.6</v>
      </c>
      <c r="F444" s="161">
        <v>4791091.7699999996</v>
      </c>
      <c r="G444" s="161">
        <v>4830925.57</v>
      </c>
    </row>
    <row r="445" spans="1:7" ht="15" customHeight="1">
      <c r="A445" s="138">
        <v>441329019000001</v>
      </c>
      <c r="B445" s="131" t="s">
        <v>314</v>
      </c>
      <c r="C445" s="161">
        <v>25702.14</v>
      </c>
      <c r="D445" s="161">
        <v>8620.2000000000007</v>
      </c>
      <c r="E445" s="162">
        <v>322.72000000000003</v>
      </c>
      <c r="F445" s="161">
        <v>8297.48</v>
      </c>
      <c r="G445" s="161">
        <v>33999.620000000003</v>
      </c>
    </row>
    <row r="446" spans="1:7" ht="15" customHeight="1">
      <c r="A446" s="138">
        <v>441329019000002</v>
      </c>
      <c r="B446" s="131" t="s">
        <v>304</v>
      </c>
      <c r="C446" s="161">
        <v>14131.66</v>
      </c>
      <c r="D446" s="161">
        <v>21744.66</v>
      </c>
      <c r="E446" s="162">
        <v>0</v>
      </c>
      <c r="F446" s="161">
        <v>21744.66</v>
      </c>
      <c r="G446" s="161">
        <v>35876.32</v>
      </c>
    </row>
    <row r="447" spans="1:7" ht="15" customHeight="1">
      <c r="A447" s="138">
        <v>441329019000003</v>
      </c>
      <c r="B447" s="131" t="s">
        <v>315</v>
      </c>
      <c r="C447" s="161">
        <v>0</v>
      </c>
      <c r="D447" s="161">
        <v>4771639.51</v>
      </c>
      <c r="E447" s="162">
        <v>10589.88</v>
      </c>
      <c r="F447" s="161">
        <v>4761049.63</v>
      </c>
      <c r="G447" s="161">
        <v>4761049.63</v>
      </c>
    </row>
    <row r="448" spans="1:7" ht="15" customHeight="1">
      <c r="A448" s="138">
        <v>4419</v>
      </c>
      <c r="B448" s="131" t="s">
        <v>316</v>
      </c>
      <c r="C448" s="161">
        <v>883611.2</v>
      </c>
      <c r="D448" s="161">
        <v>22718310.34</v>
      </c>
      <c r="E448" s="162">
        <v>26896052.530000001</v>
      </c>
      <c r="F448" s="161">
        <v>-4177742.19</v>
      </c>
      <c r="G448" s="161">
        <v>-3294130.99</v>
      </c>
    </row>
    <row r="449" spans="1:7" ht="15" customHeight="1">
      <c r="A449" s="138">
        <v>44192</v>
      </c>
      <c r="B449" s="131" t="s">
        <v>317</v>
      </c>
      <c r="C449" s="161">
        <v>883611.2</v>
      </c>
      <c r="D449" s="161">
        <v>22718310.34</v>
      </c>
      <c r="E449" s="162">
        <v>26896052.530000001</v>
      </c>
      <c r="F449" s="161">
        <v>-4177742.19</v>
      </c>
      <c r="G449" s="161">
        <v>-3294130.99</v>
      </c>
    </row>
    <row r="450" spans="1:7" ht="15" customHeight="1">
      <c r="A450" s="138">
        <v>441929</v>
      </c>
      <c r="B450" s="131" t="s">
        <v>317</v>
      </c>
      <c r="C450" s="161">
        <v>883611.2</v>
      </c>
      <c r="D450" s="161">
        <v>22718310.34</v>
      </c>
      <c r="E450" s="162">
        <v>26896052.530000001</v>
      </c>
      <c r="F450" s="161">
        <v>-4177742.19</v>
      </c>
      <c r="G450" s="161">
        <v>-3294130.99</v>
      </c>
    </row>
    <row r="451" spans="1:7" ht="15" customHeight="1">
      <c r="A451" s="138">
        <v>44192901</v>
      </c>
      <c r="B451" s="131" t="s">
        <v>318</v>
      </c>
      <c r="C451" s="161">
        <v>883611.2</v>
      </c>
      <c r="D451" s="161">
        <v>22718310.34</v>
      </c>
      <c r="E451" s="162">
        <v>26896052.530000001</v>
      </c>
      <c r="F451" s="161">
        <v>-4177742.19</v>
      </c>
      <c r="G451" s="161">
        <v>-3294130.99</v>
      </c>
    </row>
    <row r="452" spans="1:7" ht="15" customHeight="1">
      <c r="A452" s="138">
        <v>441929011</v>
      </c>
      <c r="B452" s="131" t="s">
        <v>319</v>
      </c>
      <c r="C452" s="161">
        <v>16019212.48</v>
      </c>
      <c r="D452" s="161">
        <v>22718310.34</v>
      </c>
      <c r="E452" s="162">
        <v>0</v>
      </c>
      <c r="F452" s="161">
        <v>22718310.34</v>
      </c>
      <c r="G452" s="161">
        <v>38737522.82</v>
      </c>
    </row>
    <row r="453" spans="1:7" ht="15" customHeight="1">
      <c r="A453" s="138">
        <v>441929011000001</v>
      </c>
      <c r="B453" s="131" t="s">
        <v>319</v>
      </c>
      <c r="C453" s="161">
        <v>16019212.48</v>
      </c>
      <c r="D453" s="161">
        <v>22718310.34</v>
      </c>
      <c r="E453" s="162">
        <v>0</v>
      </c>
      <c r="F453" s="161">
        <v>22718310.34</v>
      </c>
      <c r="G453" s="161">
        <v>38737522.82</v>
      </c>
    </row>
    <row r="454" spans="1:7" ht="15" customHeight="1">
      <c r="A454" s="138">
        <v>441929019</v>
      </c>
      <c r="B454" s="131" t="s">
        <v>320</v>
      </c>
      <c r="C454" s="161">
        <v>-15135601.279999999</v>
      </c>
      <c r="D454" s="161">
        <v>0</v>
      </c>
      <c r="E454" s="162">
        <v>26896052.530000001</v>
      </c>
      <c r="F454" s="161">
        <v>-26896052.530000001</v>
      </c>
      <c r="G454" s="161">
        <v>-42031653.810000002</v>
      </c>
    </row>
    <row r="455" spans="1:7" ht="15" customHeight="1">
      <c r="A455" s="138">
        <v>441929019000001</v>
      </c>
      <c r="B455" s="131" t="s">
        <v>320</v>
      </c>
      <c r="C455" s="161">
        <v>-15135601.279999999</v>
      </c>
      <c r="D455" s="161">
        <v>0</v>
      </c>
      <c r="E455" s="162">
        <v>26896052.530000001</v>
      </c>
      <c r="F455" s="161">
        <v>-26896052.530000001</v>
      </c>
      <c r="G455" s="161">
        <v>-42031653.810000002</v>
      </c>
    </row>
    <row r="456" spans="1:7" ht="15" customHeight="1">
      <c r="A456" s="138">
        <v>45</v>
      </c>
      <c r="B456" s="131" t="s">
        <v>321</v>
      </c>
      <c r="C456" s="161">
        <v>17268.57</v>
      </c>
      <c r="D456" s="161">
        <v>375539.20000000001</v>
      </c>
      <c r="E456" s="162">
        <v>0</v>
      </c>
      <c r="F456" s="161">
        <v>375539.20000000001</v>
      </c>
      <c r="G456" s="161">
        <v>392807.77</v>
      </c>
    </row>
    <row r="457" spans="1:7" ht="15" customHeight="1">
      <c r="A457" s="138">
        <v>452</v>
      </c>
      <c r="B457" s="131" t="s">
        <v>322</v>
      </c>
      <c r="C457" s="161">
        <v>16.38</v>
      </c>
      <c r="D457" s="161">
        <v>12.43</v>
      </c>
      <c r="E457" s="162">
        <v>0</v>
      </c>
      <c r="F457" s="161">
        <v>12.43</v>
      </c>
      <c r="G457" s="161">
        <v>28.81</v>
      </c>
    </row>
    <row r="458" spans="1:7" ht="15" customHeight="1">
      <c r="A458" s="138">
        <v>4521</v>
      </c>
      <c r="B458" s="131" t="s">
        <v>322</v>
      </c>
      <c r="C458" s="161">
        <v>16.38</v>
      </c>
      <c r="D458" s="161">
        <v>12.43</v>
      </c>
      <c r="E458" s="162">
        <v>0</v>
      </c>
      <c r="F458" s="161">
        <v>12.43</v>
      </c>
      <c r="G458" s="161">
        <v>28.81</v>
      </c>
    </row>
    <row r="459" spans="1:7" ht="15" customHeight="1">
      <c r="A459" s="138">
        <v>45212</v>
      </c>
      <c r="B459" s="131" t="s">
        <v>322</v>
      </c>
      <c r="C459" s="161">
        <v>16.38</v>
      </c>
      <c r="D459" s="161">
        <v>12.43</v>
      </c>
      <c r="E459" s="162">
        <v>0</v>
      </c>
      <c r="F459" s="161">
        <v>12.43</v>
      </c>
      <c r="G459" s="161">
        <v>28.81</v>
      </c>
    </row>
    <row r="460" spans="1:7" ht="15" customHeight="1">
      <c r="A460" s="138">
        <v>452129</v>
      </c>
      <c r="B460" s="131" t="s">
        <v>322</v>
      </c>
      <c r="C460" s="161">
        <v>16.38</v>
      </c>
      <c r="D460" s="161">
        <v>12.43</v>
      </c>
      <c r="E460" s="162">
        <v>0</v>
      </c>
      <c r="F460" s="161">
        <v>12.43</v>
      </c>
      <c r="G460" s="161">
        <v>28.81</v>
      </c>
    </row>
    <row r="461" spans="1:7" ht="15" customHeight="1">
      <c r="A461" s="138">
        <v>45212901</v>
      </c>
      <c r="B461" s="131" t="s">
        <v>322</v>
      </c>
      <c r="C461" s="161">
        <v>16.38</v>
      </c>
      <c r="D461" s="161">
        <v>12.43</v>
      </c>
      <c r="E461" s="162">
        <v>0</v>
      </c>
      <c r="F461" s="161">
        <v>12.43</v>
      </c>
      <c r="G461" s="161">
        <v>28.81</v>
      </c>
    </row>
    <row r="462" spans="1:7" ht="15" customHeight="1">
      <c r="A462" s="138">
        <v>452129019</v>
      </c>
      <c r="B462" s="131" t="s">
        <v>323</v>
      </c>
      <c r="C462" s="161">
        <v>16.38</v>
      </c>
      <c r="D462" s="161">
        <v>12.43</v>
      </c>
      <c r="E462" s="162">
        <v>0</v>
      </c>
      <c r="F462" s="161">
        <v>12.43</v>
      </c>
      <c r="G462" s="161">
        <v>28.81</v>
      </c>
    </row>
    <row r="463" spans="1:7" ht="15" customHeight="1">
      <c r="A463" s="138">
        <v>452129019000001</v>
      </c>
      <c r="B463" s="131" t="s">
        <v>324</v>
      </c>
      <c r="C463" s="161">
        <v>16.38</v>
      </c>
      <c r="D463" s="161">
        <v>12.43</v>
      </c>
      <c r="E463" s="162">
        <v>0</v>
      </c>
      <c r="F463" s="161">
        <v>12.43</v>
      </c>
      <c r="G463" s="161">
        <v>28.81</v>
      </c>
    </row>
    <row r="464" spans="1:7" ht="15" customHeight="1">
      <c r="A464" s="138">
        <v>458</v>
      </c>
      <c r="B464" s="131" t="s">
        <v>325</v>
      </c>
      <c r="C464" s="161">
        <v>17252.189999999999</v>
      </c>
      <c r="D464" s="161">
        <v>375526.77</v>
      </c>
      <c r="E464" s="162">
        <v>0</v>
      </c>
      <c r="F464" s="161">
        <v>375526.77</v>
      </c>
      <c r="G464" s="161">
        <v>392778.96</v>
      </c>
    </row>
    <row r="465" spans="1:7" ht="15" customHeight="1">
      <c r="A465" s="138">
        <v>4581</v>
      </c>
      <c r="B465" s="131" t="s">
        <v>326</v>
      </c>
      <c r="C465" s="161">
        <v>17252.189999999999</v>
      </c>
      <c r="D465" s="161">
        <v>0</v>
      </c>
      <c r="E465" s="162">
        <v>0</v>
      </c>
      <c r="F465" s="161">
        <v>0</v>
      </c>
      <c r="G465" s="161">
        <v>17252.189999999999</v>
      </c>
    </row>
    <row r="466" spans="1:7" ht="15" customHeight="1">
      <c r="A466" s="138">
        <v>45811</v>
      </c>
      <c r="B466" s="131" t="s">
        <v>327</v>
      </c>
      <c r="C466" s="161">
        <v>17252.189999999999</v>
      </c>
      <c r="D466" s="161">
        <v>0</v>
      </c>
      <c r="E466" s="162">
        <v>0</v>
      </c>
      <c r="F466" s="161">
        <v>0</v>
      </c>
      <c r="G466" s="161">
        <v>17252.189999999999</v>
      </c>
    </row>
    <row r="467" spans="1:7" ht="15" customHeight="1">
      <c r="A467" s="138">
        <v>458119</v>
      </c>
      <c r="B467" s="131" t="s">
        <v>327</v>
      </c>
      <c r="C467" s="161">
        <v>17252.189999999999</v>
      </c>
      <c r="D467" s="161">
        <v>0</v>
      </c>
      <c r="E467" s="162">
        <v>0</v>
      </c>
      <c r="F467" s="161">
        <v>0</v>
      </c>
      <c r="G467" s="161">
        <v>17252.189999999999</v>
      </c>
    </row>
    <row r="468" spans="1:7" ht="15" customHeight="1">
      <c r="A468" s="138">
        <v>45811901</v>
      </c>
      <c r="B468" s="131" t="s">
        <v>326</v>
      </c>
      <c r="C468" s="161">
        <v>17252.189999999999</v>
      </c>
      <c r="D468" s="161">
        <v>0</v>
      </c>
      <c r="E468" s="162">
        <v>0</v>
      </c>
      <c r="F468" s="161">
        <v>0</v>
      </c>
      <c r="G468" s="161">
        <v>17252.189999999999</v>
      </c>
    </row>
    <row r="469" spans="1:7" ht="15" customHeight="1">
      <c r="A469" s="138">
        <v>458119011</v>
      </c>
      <c r="B469" s="131" t="s">
        <v>263</v>
      </c>
      <c r="C469" s="161">
        <v>17252.189999999999</v>
      </c>
      <c r="D469" s="161">
        <v>0</v>
      </c>
      <c r="E469" s="162">
        <v>0</v>
      </c>
      <c r="F469" s="161">
        <v>0</v>
      </c>
      <c r="G469" s="161">
        <v>17252.189999999999</v>
      </c>
    </row>
    <row r="470" spans="1:7" ht="15" customHeight="1">
      <c r="A470" s="138">
        <v>458119011000001</v>
      </c>
      <c r="B470" s="131" t="s">
        <v>328</v>
      </c>
      <c r="C470" s="161">
        <v>17252.189999999999</v>
      </c>
      <c r="D470" s="161">
        <v>0</v>
      </c>
      <c r="E470" s="162">
        <v>0</v>
      </c>
      <c r="F470" s="161">
        <v>0</v>
      </c>
      <c r="G470" s="161">
        <v>17252.189999999999</v>
      </c>
    </row>
    <row r="471" spans="1:7" ht="15" customHeight="1">
      <c r="A471" s="138">
        <v>4582</v>
      </c>
      <c r="B471" s="131" t="s">
        <v>329</v>
      </c>
      <c r="C471" s="161">
        <v>0</v>
      </c>
      <c r="D471" s="161">
        <v>374761.59</v>
      </c>
      <c r="E471" s="162">
        <v>0</v>
      </c>
      <c r="F471" s="161">
        <v>374761.59</v>
      </c>
      <c r="G471" s="161">
        <v>374761.59</v>
      </c>
    </row>
    <row r="472" spans="1:7" ht="15" customHeight="1">
      <c r="A472" s="138">
        <v>45821</v>
      </c>
      <c r="B472" s="131" t="s">
        <v>329</v>
      </c>
      <c r="C472" s="161">
        <v>0</v>
      </c>
      <c r="D472" s="161">
        <v>374761.59</v>
      </c>
      <c r="E472" s="162">
        <v>0</v>
      </c>
      <c r="F472" s="161">
        <v>374761.59</v>
      </c>
      <c r="G472" s="161">
        <v>374761.59</v>
      </c>
    </row>
    <row r="473" spans="1:7" ht="15" customHeight="1">
      <c r="A473" s="138">
        <v>458219</v>
      </c>
      <c r="B473" s="131" t="s">
        <v>330</v>
      </c>
      <c r="C473" s="161">
        <v>0</v>
      </c>
      <c r="D473" s="161">
        <v>374761.59</v>
      </c>
      <c r="E473" s="162">
        <v>0</v>
      </c>
      <c r="F473" s="161">
        <v>374761.59</v>
      </c>
      <c r="G473" s="161">
        <v>374761.59</v>
      </c>
    </row>
    <row r="474" spans="1:7" ht="15" customHeight="1">
      <c r="A474" s="138">
        <v>45821901</v>
      </c>
      <c r="B474" s="131" t="s">
        <v>330</v>
      </c>
      <c r="C474" s="161">
        <v>0</v>
      </c>
      <c r="D474" s="161">
        <v>374761.59</v>
      </c>
      <c r="E474" s="162">
        <v>0</v>
      </c>
      <c r="F474" s="161">
        <v>374761.59</v>
      </c>
      <c r="G474" s="161">
        <v>374761.59</v>
      </c>
    </row>
    <row r="475" spans="1:7" ht="15" customHeight="1">
      <c r="A475" s="138">
        <v>458219011</v>
      </c>
      <c r="B475" s="131" t="s">
        <v>331</v>
      </c>
      <c r="C475" s="161">
        <v>0</v>
      </c>
      <c r="D475" s="161">
        <v>374761.59</v>
      </c>
      <c r="E475" s="162">
        <v>0</v>
      </c>
      <c r="F475" s="161">
        <v>374761.59</v>
      </c>
      <c r="G475" s="161">
        <v>374761.59</v>
      </c>
    </row>
    <row r="476" spans="1:7" ht="15" customHeight="1">
      <c r="A476" s="138">
        <v>458219011000001</v>
      </c>
      <c r="B476" s="131" t="s">
        <v>332</v>
      </c>
      <c r="C476" s="161">
        <v>0</v>
      </c>
      <c r="D476" s="161">
        <v>374761.59</v>
      </c>
      <c r="E476" s="162">
        <v>0</v>
      </c>
      <c r="F476" s="161">
        <v>374761.59</v>
      </c>
      <c r="G476" s="161">
        <v>374761.59</v>
      </c>
    </row>
    <row r="477" spans="1:7" ht="15" customHeight="1">
      <c r="A477" s="138">
        <v>4584</v>
      </c>
      <c r="B477" s="131" t="s">
        <v>335</v>
      </c>
      <c r="C477" s="161">
        <v>0</v>
      </c>
      <c r="D477" s="161">
        <v>765.18</v>
      </c>
      <c r="E477" s="162">
        <v>0</v>
      </c>
      <c r="F477" s="161">
        <v>765.18</v>
      </c>
      <c r="G477" s="161">
        <v>765.18</v>
      </c>
    </row>
    <row r="478" spans="1:7" ht="15" customHeight="1">
      <c r="A478" s="138">
        <v>45841</v>
      </c>
      <c r="B478" s="131" t="s">
        <v>336</v>
      </c>
      <c r="C478" s="161">
        <v>0</v>
      </c>
      <c r="D478" s="161">
        <v>765.18</v>
      </c>
      <c r="E478" s="162">
        <v>0</v>
      </c>
      <c r="F478" s="161">
        <v>765.18</v>
      </c>
      <c r="G478" s="161">
        <v>765.18</v>
      </c>
    </row>
    <row r="479" spans="1:7" ht="15" customHeight="1">
      <c r="A479" s="138">
        <v>458419</v>
      </c>
      <c r="B479" s="131" t="s">
        <v>336</v>
      </c>
      <c r="C479" s="161">
        <v>0</v>
      </c>
      <c r="D479" s="161">
        <v>765.18</v>
      </c>
      <c r="E479" s="162">
        <v>0</v>
      </c>
      <c r="F479" s="161">
        <v>765.18</v>
      </c>
      <c r="G479" s="161">
        <v>765.18</v>
      </c>
    </row>
    <row r="480" spans="1:7">
      <c r="A480" s="138">
        <v>45841901</v>
      </c>
      <c r="B480" s="131" t="s">
        <v>335</v>
      </c>
      <c r="C480" s="161">
        <v>0</v>
      </c>
      <c r="D480" s="161">
        <v>765.18</v>
      </c>
      <c r="E480" s="162">
        <v>0</v>
      </c>
      <c r="F480" s="161">
        <v>765.18</v>
      </c>
      <c r="G480" s="161">
        <v>765.18</v>
      </c>
    </row>
    <row r="481" spans="1:7" ht="15" customHeight="1">
      <c r="A481" s="138">
        <v>458419012</v>
      </c>
      <c r="B481" s="131" t="s">
        <v>337</v>
      </c>
      <c r="C481" s="161">
        <v>0</v>
      </c>
      <c r="D481" s="161">
        <v>765.18</v>
      </c>
      <c r="E481" s="162">
        <v>0</v>
      </c>
      <c r="F481" s="161">
        <v>765.18</v>
      </c>
      <c r="G481" s="161">
        <v>765.18</v>
      </c>
    </row>
    <row r="482" spans="1:7" ht="15" customHeight="1">
      <c r="A482" s="138">
        <v>458419012000001</v>
      </c>
      <c r="B482" s="131" t="s">
        <v>338</v>
      </c>
      <c r="C482" s="161">
        <v>0</v>
      </c>
      <c r="D482" s="161">
        <v>765.18</v>
      </c>
      <c r="E482" s="162">
        <v>0</v>
      </c>
      <c r="F482" s="161">
        <v>765.18</v>
      </c>
      <c r="G482" s="161">
        <v>765.18</v>
      </c>
    </row>
    <row r="483" spans="1:7" ht="15" customHeight="1">
      <c r="A483" s="138">
        <v>46</v>
      </c>
      <c r="B483" s="131" t="s">
        <v>95</v>
      </c>
      <c r="C483" s="161">
        <v>7784751.29</v>
      </c>
      <c r="D483" s="161">
        <v>5378060.6900000004</v>
      </c>
      <c r="E483" s="162">
        <v>1342985.59</v>
      </c>
      <c r="F483" s="161">
        <v>4035075.1</v>
      </c>
      <c r="G483" s="161">
        <v>11819826.390000001</v>
      </c>
    </row>
    <row r="484" spans="1:7" ht="15" customHeight="1">
      <c r="A484" s="138">
        <v>461</v>
      </c>
      <c r="B484" s="131" t="s">
        <v>339</v>
      </c>
      <c r="C484" s="161">
        <v>2830440.98</v>
      </c>
      <c r="D484" s="161">
        <v>1970062.42</v>
      </c>
      <c r="E484" s="162">
        <v>793346.3</v>
      </c>
      <c r="F484" s="161">
        <v>1176716.1200000001</v>
      </c>
      <c r="G484" s="161">
        <v>4007157.1</v>
      </c>
    </row>
    <row r="485" spans="1:7" ht="15" customHeight="1">
      <c r="A485" s="138">
        <v>4612</v>
      </c>
      <c r="B485" s="131" t="s">
        <v>340</v>
      </c>
      <c r="C485" s="161">
        <v>1772529.9</v>
      </c>
      <c r="D485" s="161">
        <v>1169176.06</v>
      </c>
      <c r="E485" s="162">
        <v>345520.07</v>
      </c>
      <c r="F485" s="161">
        <v>823655.99</v>
      </c>
      <c r="G485" s="161">
        <v>2596185.89</v>
      </c>
    </row>
    <row r="486" spans="1:7" ht="15" customHeight="1">
      <c r="A486" s="138">
        <v>46121</v>
      </c>
      <c r="B486" s="131" t="s">
        <v>341</v>
      </c>
      <c r="C486" s="161">
        <v>1772529.9</v>
      </c>
      <c r="D486" s="161">
        <v>1169176.06</v>
      </c>
      <c r="E486" s="162">
        <v>345520.07</v>
      </c>
      <c r="F486" s="161">
        <v>823655.99</v>
      </c>
      <c r="G486" s="161">
        <v>2596185.89</v>
      </c>
    </row>
    <row r="487" spans="1:7">
      <c r="A487" s="138">
        <v>461219</v>
      </c>
      <c r="B487" s="131" t="s">
        <v>341</v>
      </c>
      <c r="C487" s="161">
        <v>1772529.9</v>
      </c>
      <c r="D487" s="161">
        <v>1169176.06</v>
      </c>
      <c r="E487" s="162">
        <v>345520.07</v>
      </c>
      <c r="F487" s="161">
        <v>823655.99</v>
      </c>
      <c r="G487" s="161">
        <v>2596185.89</v>
      </c>
    </row>
    <row r="488" spans="1:7" ht="15" customHeight="1">
      <c r="A488" s="138">
        <v>46121901</v>
      </c>
      <c r="B488" s="131" t="s">
        <v>340</v>
      </c>
      <c r="C488" s="161">
        <v>1772529.9</v>
      </c>
      <c r="D488" s="161">
        <v>1169176.06</v>
      </c>
      <c r="E488" s="162">
        <v>345520.07</v>
      </c>
      <c r="F488" s="161">
        <v>823655.99</v>
      </c>
      <c r="G488" s="161">
        <v>2596185.89</v>
      </c>
    </row>
    <row r="489" spans="1:7" ht="15" customHeight="1">
      <c r="A489" s="138">
        <v>461219011</v>
      </c>
      <c r="B489" s="131" t="s">
        <v>342</v>
      </c>
      <c r="C489" s="161">
        <v>1059083.54</v>
      </c>
      <c r="D489" s="161">
        <v>473052.37</v>
      </c>
      <c r="E489" s="162">
        <v>3385.67</v>
      </c>
      <c r="F489" s="161">
        <v>469666.7</v>
      </c>
      <c r="G489" s="161">
        <v>1528750.24</v>
      </c>
    </row>
    <row r="490" spans="1:7" ht="15" customHeight="1">
      <c r="A490" s="138">
        <v>461219011000001</v>
      </c>
      <c r="B490" s="131" t="s">
        <v>342</v>
      </c>
      <c r="C490" s="161">
        <v>1059083.54</v>
      </c>
      <c r="D490" s="161">
        <v>473052.37</v>
      </c>
      <c r="E490" s="162">
        <v>3385.67</v>
      </c>
      <c r="F490" s="161">
        <v>469666.7</v>
      </c>
      <c r="G490" s="161">
        <v>1528750.24</v>
      </c>
    </row>
    <row r="491" spans="1:7" ht="15" customHeight="1">
      <c r="A491" s="138">
        <v>461219012</v>
      </c>
      <c r="B491" s="131" t="s">
        <v>343</v>
      </c>
      <c r="C491" s="161">
        <v>1152.03</v>
      </c>
      <c r="D491" s="161">
        <v>1066.04</v>
      </c>
      <c r="E491" s="162">
        <v>0</v>
      </c>
      <c r="F491" s="161">
        <v>1066.04</v>
      </c>
      <c r="G491" s="161">
        <v>2218.0700000000002</v>
      </c>
    </row>
    <row r="492" spans="1:7" ht="15" customHeight="1">
      <c r="A492" s="138">
        <v>461219012000001</v>
      </c>
      <c r="B492" s="131" t="s">
        <v>344</v>
      </c>
      <c r="C492" s="161">
        <v>1152.03</v>
      </c>
      <c r="D492" s="161">
        <v>1066.04</v>
      </c>
      <c r="E492" s="162">
        <v>0</v>
      </c>
      <c r="F492" s="161">
        <v>1066.04</v>
      </c>
      <c r="G492" s="161">
        <v>2218.0700000000002</v>
      </c>
    </row>
    <row r="493" spans="1:7" ht="15" customHeight="1">
      <c r="A493" s="138">
        <v>461219013</v>
      </c>
      <c r="B493" s="131" t="s">
        <v>345</v>
      </c>
      <c r="C493" s="161">
        <v>47135.64</v>
      </c>
      <c r="D493" s="161">
        <v>303075.59999999998</v>
      </c>
      <c r="E493" s="162">
        <v>330049.78000000003</v>
      </c>
      <c r="F493" s="161">
        <v>-26974.18</v>
      </c>
      <c r="G493" s="161">
        <v>20161.46</v>
      </c>
    </row>
    <row r="494" spans="1:7" ht="15" customHeight="1">
      <c r="A494" s="138">
        <v>461219013000001</v>
      </c>
      <c r="B494" s="131" t="s">
        <v>345</v>
      </c>
      <c r="C494" s="161">
        <v>31761.84</v>
      </c>
      <c r="D494" s="161">
        <v>198249.04</v>
      </c>
      <c r="E494" s="162">
        <v>0</v>
      </c>
      <c r="F494" s="161">
        <v>198249.04</v>
      </c>
      <c r="G494" s="161">
        <v>230010.88</v>
      </c>
    </row>
    <row r="495" spans="1:7" ht="15" customHeight="1">
      <c r="A495" s="138">
        <v>461219013000002</v>
      </c>
      <c r="B495" s="131" t="s">
        <v>346</v>
      </c>
      <c r="C495" s="161">
        <v>15373.8</v>
      </c>
      <c r="D495" s="161">
        <v>104826.56</v>
      </c>
      <c r="E495" s="162">
        <v>330049.78000000003</v>
      </c>
      <c r="F495" s="161">
        <v>-225223.22</v>
      </c>
      <c r="G495" s="161">
        <v>-209849.42</v>
      </c>
    </row>
    <row r="496" spans="1:7" ht="15" customHeight="1">
      <c r="A496" s="138">
        <v>461219014</v>
      </c>
      <c r="B496" s="131" t="s">
        <v>347</v>
      </c>
      <c r="C496" s="161">
        <v>246751.01</v>
      </c>
      <c r="D496" s="161">
        <v>118743.34</v>
      </c>
      <c r="E496" s="162">
        <v>12084.62</v>
      </c>
      <c r="F496" s="161">
        <v>106658.72</v>
      </c>
      <c r="G496" s="161">
        <v>353409.73</v>
      </c>
    </row>
    <row r="497" spans="1:7" ht="15" customHeight="1">
      <c r="A497" s="138">
        <v>461219014000001</v>
      </c>
      <c r="B497" s="131" t="s">
        <v>348</v>
      </c>
      <c r="C497" s="161">
        <v>97066.240000000005</v>
      </c>
      <c r="D497" s="161">
        <v>47273.59</v>
      </c>
      <c r="E497" s="162">
        <v>638.20000000000005</v>
      </c>
      <c r="F497" s="161">
        <v>46635.39</v>
      </c>
      <c r="G497" s="161">
        <v>143701.63</v>
      </c>
    </row>
    <row r="498" spans="1:7" ht="15" customHeight="1">
      <c r="A498" s="138">
        <v>461219014000002</v>
      </c>
      <c r="B498" s="131" t="s">
        <v>349</v>
      </c>
      <c r="C498" s="161">
        <v>149684.76999999999</v>
      </c>
      <c r="D498" s="161">
        <v>71469.75</v>
      </c>
      <c r="E498" s="162">
        <v>11446.42</v>
      </c>
      <c r="F498" s="161">
        <v>60023.33</v>
      </c>
      <c r="G498" s="161">
        <v>209708.1</v>
      </c>
    </row>
    <row r="499" spans="1:7" ht="15" customHeight="1">
      <c r="A499" s="138">
        <v>461219017</v>
      </c>
      <c r="B499" s="131" t="s">
        <v>350</v>
      </c>
      <c r="C499" s="161">
        <v>398624.31</v>
      </c>
      <c r="D499" s="161">
        <v>261892.92</v>
      </c>
      <c r="E499" s="162">
        <v>0</v>
      </c>
      <c r="F499" s="161">
        <v>261892.92</v>
      </c>
      <c r="G499" s="161">
        <v>660517.23</v>
      </c>
    </row>
    <row r="500" spans="1:7" ht="15" customHeight="1">
      <c r="A500" s="138">
        <v>461219017000001</v>
      </c>
      <c r="B500" s="131" t="s">
        <v>351</v>
      </c>
      <c r="C500" s="161">
        <v>127079.92</v>
      </c>
      <c r="D500" s="161">
        <v>164991.96</v>
      </c>
      <c r="E500" s="162">
        <v>0</v>
      </c>
      <c r="F500" s="161">
        <v>164991.96</v>
      </c>
      <c r="G500" s="161">
        <v>292071.88</v>
      </c>
    </row>
    <row r="501" spans="1:7" ht="15" customHeight="1">
      <c r="A501" s="138">
        <v>461219017000002</v>
      </c>
      <c r="B501" s="131" t="s">
        <v>352</v>
      </c>
      <c r="C501" s="161">
        <v>32757.9</v>
      </c>
      <c r="D501" s="161">
        <v>16378.95</v>
      </c>
      <c r="E501" s="162">
        <v>0</v>
      </c>
      <c r="F501" s="161">
        <v>16378.95</v>
      </c>
      <c r="G501" s="161">
        <v>49136.85</v>
      </c>
    </row>
    <row r="502" spans="1:7" ht="15" customHeight="1">
      <c r="A502" s="138">
        <v>461219017000003</v>
      </c>
      <c r="B502" s="131" t="s">
        <v>353</v>
      </c>
      <c r="C502" s="161">
        <v>238786.49</v>
      </c>
      <c r="D502" s="161">
        <v>80522.009999999995</v>
      </c>
      <c r="E502" s="162">
        <v>0</v>
      </c>
      <c r="F502" s="161">
        <v>80522.009999999995</v>
      </c>
      <c r="G502" s="161">
        <v>319308.5</v>
      </c>
    </row>
    <row r="503" spans="1:7" ht="15" customHeight="1">
      <c r="A503" s="138">
        <v>461219019</v>
      </c>
      <c r="B503" s="131" t="s">
        <v>313</v>
      </c>
      <c r="C503" s="161">
        <v>19783.37</v>
      </c>
      <c r="D503" s="161">
        <v>11345.79</v>
      </c>
      <c r="E503" s="162">
        <v>0</v>
      </c>
      <c r="F503" s="161">
        <v>11345.79</v>
      </c>
      <c r="G503" s="161">
        <v>31129.16</v>
      </c>
    </row>
    <row r="504" spans="1:7" ht="15" customHeight="1">
      <c r="A504" s="138">
        <v>461219019000001</v>
      </c>
      <c r="B504" s="131" t="s">
        <v>354</v>
      </c>
      <c r="C504" s="161">
        <v>12125.15</v>
      </c>
      <c r="D504" s="161">
        <v>7554.94</v>
      </c>
      <c r="E504" s="162">
        <v>0</v>
      </c>
      <c r="F504" s="161">
        <v>7554.94</v>
      </c>
      <c r="G504" s="161">
        <v>19680.09</v>
      </c>
    </row>
    <row r="505" spans="1:7" ht="15" customHeight="1">
      <c r="A505" s="138">
        <v>461219019000003</v>
      </c>
      <c r="B505" s="131" t="s">
        <v>355</v>
      </c>
      <c r="C505" s="161">
        <v>7658.22</v>
      </c>
      <c r="D505" s="161">
        <v>3790.85</v>
      </c>
      <c r="E505" s="162">
        <v>0</v>
      </c>
      <c r="F505" s="161">
        <v>3790.85</v>
      </c>
      <c r="G505" s="161">
        <v>11449.07</v>
      </c>
    </row>
    <row r="506" spans="1:7" ht="15" customHeight="1">
      <c r="A506" s="138">
        <v>4613</v>
      </c>
      <c r="B506" s="131" t="s">
        <v>356</v>
      </c>
      <c r="C506" s="161">
        <v>23618.83</v>
      </c>
      <c r="D506" s="161">
        <v>614.09</v>
      </c>
      <c r="E506" s="162">
        <v>0</v>
      </c>
      <c r="F506" s="161">
        <v>614.09</v>
      </c>
      <c r="G506" s="161">
        <v>24232.92</v>
      </c>
    </row>
    <row r="507" spans="1:7" ht="15" customHeight="1">
      <c r="A507" s="138">
        <v>46131</v>
      </c>
      <c r="B507" s="131" t="s">
        <v>357</v>
      </c>
      <c r="C507" s="161">
        <v>23618.83</v>
      </c>
      <c r="D507" s="161">
        <v>614.09</v>
      </c>
      <c r="E507" s="162">
        <v>0</v>
      </c>
      <c r="F507" s="161">
        <v>614.09</v>
      </c>
      <c r="G507" s="161">
        <v>24232.92</v>
      </c>
    </row>
    <row r="508" spans="1:7" ht="15" customHeight="1">
      <c r="A508" s="138">
        <v>461319</v>
      </c>
      <c r="B508" s="131" t="s">
        <v>358</v>
      </c>
      <c r="C508" s="161">
        <v>23618.83</v>
      </c>
      <c r="D508" s="161">
        <v>614.09</v>
      </c>
      <c r="E508" s="162">
        <v>0</v>
      </c>
      <c r="F508" s="161">
        <v>614.09</v>
      </c>
      <c r="G508" s="161">
        <v>24232.92</v>
      </c>
    </row>
    <row r="509" spans="1:7" ht="15" customHeight="1">
      <c r="A509" s="138">
        <v>46131901</v>
      </c>
      <c r="B509" s="131" t="s">
        <v>356</v>
      </c>
      <c r="C509" s="161">
        <v>23618.83</v>
      </c>
      <c r="D509" s="161">
        <v>614.09</v>
      </c>
      <c r="E509" s="162">
        <v>0</v>
      </c>
      <c r="F509" s="161">
        <v>614.09</v>
      </c>
      <c r="G509" s="161">
        <v>24232.92</v>
      </c>
    </row>
    <row r="510" spans="1:7" ht="15" customHeight="1">
      <c r="A510" s="138">
        <v>461319011</v>
      </c>
      <c r="B510" s="131" t="s">
        <v>359</v>
      </c>
      <c r="C510" s="161">
        <v>23618.83</v>
      </c>
      <c r="D510" s="161">
        <v>614.09</v>
      </c>
      <c r="E510" s="162">
        <v>0</v>
      </c>
      <c r="F510" s="161">
        <v>614.09</v>
      </c>
      <c r="G510" s="161">
        <v>24232.92</v>
      </c>
    </row>
    <row r="511" spans="1:7" ht="15" customHeight="1">
      <c r="A511" s="138">
        <v>461319011000001</v>
      </c>
      <c r="B511" s="131" t="s">
        <v>359</v>
      </c>
      <c r="C511" s="161">
        <v>23618.83</v>
      </c>
      <c r="D511" s="161">
        <v>614.09</v>
      </c>
      <c r="E511" s="162">
        <v>0</v>
      </c>
      <c r="F511" s="161">
        <v>614.09</v>
      </c>
      <c r="G511" s="161">
        <v>24232.92</v>
      </c>
    </row>
    <row r="512" spans="1:7" ht="15" customHeight="1">
      <c r="A512" s="138">
        <v>4614</v>
      </c>
      <c r="B512" s="131" t="s">
        <v>360</v>
      </c>
      <c r="C512" s="161">
        <v>612071.36</v>
      </c>
      <c r="D512" s="161">
        <v>272202.12</v>
      </c>
      <c r="E512" s="162">
        <v>177234.77</v>
      </c>
      <c r="F512" s="161">
        <v>94967.35</v>
      </c>
      <c r="G512" s="161">
        <v>707038.71</v>
      </c>
    </row>
    <row r="513" spans="1:7" ht="15" customHeight="1">
      <c r="A513" s="138">
        <v>46141</v>
      </c>
      <c r="B513" s="131" t="s">
        <v>361</v>
      </c>
      <c r="C513" s="161">
        <v>612071.36</v>
      </c>
      <c r="D513" s="161">
        <v>272202.12</v>
      </c>
      <c r="E513" s="162">
        <v>177234.77</v>
      </c>
      <c r="F513" s="161">
        <v>94967.35</v>
      </c>
      <c r="G513" s="161">
        <v>707038.71</v>
      </c>
    </row>
    <row r="514" spans="1:7" ht="15" customHeight="1">
      <c r="A514" s="138">
        <v>461419</v>
      </c>
      <c r="B514" s="131" t="s">
        <v>361</v>
      </c>
      <c r="C514" s="161">
        <v>612071.36</v>
      </c>
      <c r="D514" s="161">
        <v>272202.12</v>
      </c>
      <c r="E514" s="162">
        <v>177234.77</v>
      </c>
      <c r="F514" s="161">
        <v>94967.35</v>
      </c>
      <c r="G514" s="161">
        <v>707038.71</v>
      </c>
    </row>
    <row r="515" spans="1:7" ht="15" customHeight="1">
      <c r="A515" s="138">
        <v>46141901</v>
      </c>
      <c r="B515" s="131" t="s">
        <v>360</v>
      </c>
      <c r="C515" s="161">
        <v>612071.36</v>
      </c>
      <c r="D515" s="161">
        <v>272202.12</v>
      </c>
      <c r="E515" s="162">
        <v>177234.77</v>
      </c>
      <c r="F515" s="161">
        <v>94967.35</v>
      </c>
      <c r="G515" s="161">
        <v>707038.71</v>
      </c>
    </row>
    <row r="516" spans="1:7" ht="15" customHeight="1">
      <c r="A516" s="138">
        <v>461419011</v>
      </c>
      <c r="B516" s="131" t="s">
        <v>362</v>
      </c>
      <c r="C516" s="161">
        <v>408675.8</v>
      </c>
      <c r="D516" s="161">
        <v>190413.5</v>
      </c>
      <c r="E516" s="162">
        <v>75966.83</v>
      </c>
      <c r="F516" s="161">
        <v>114446.67</v>
      </c>
      <c r="G516" s="161">
        <v>523122.47</v>
      </c>
    </row>
    <row r="517" spans="1:7" ht="15" customHeight="1">
      <c r="A517" s="138">
        <v>461419011000001</v>
      </c>
      <c r="B517" s="131" t="s">
        <v>363</v>
      </c>
      <c r="C517" s="161">
        <v>408675.8</v>
      </c>
      <c r="D517" s="161">
        <v>190413.5</v>
      </c>
      <c r="E517" s="162">
        <v>75966.83</v>
      </c>
      <c r="F517" s="161">
        <v>114446.67</v>
      </c>
      <c r="G517" s="161">
        <v>523122.47</v>
      </c>
    </row>
    <row r="518" spans="1:7" ht="15" customHeight="1">
      <c r="A518" s="138">
        <v>461419012</v>
      </c>
      <c r="B518" s="131" t="s">
        <v>364</v>
      </c>
      <c r="C518" s="161">
        <v>203395.56</v>
      </c>
      <c r="D518" s="161">
        <v>81788.62</v>
      </c>
      <c r="E518" s="162">
        <v>101267.94</v>
      </c>
      <c r="F518" s="161">
        <v>-19479.32</v>
      </c>
      <c r="G518" s="161">
        <v>183916.24</v>
      </c>
    </row>
    <row r="519" spans="1:7" ht="15" customHeight="1">
      <c r="A519" s="138">
        <v>461419012000001</v>
      </c>
      <c r="B519" s="131" t="s">
        <v>364</v>
      </c>
      <c r="C519" s="161">
        <v>203395.56</v>
      </c>
      <c r="D519" s="161">
        <v>81788.62</v>
      </c>
      <c r="E519" s="162">
        <v>101267.94</v>
      </c>
      <c r="F519" s="161">
        <v>-19479.32</v>
      </c>
      <c r="G519" s="161">
        <v>183916.24</v>
      </c>
    </row>
    <row r="520" spans="1:7">
      <c r="A520" s="138">
        <v>4615</v>
      </c>
      <c r="B520" s="131" t="s">
        <v>365</v>
      </c>
      <c r="C520" s="161">
        <v>225361.58</v>
      </c>
      <c r="D520" s="161">
        <v>205633.05</v>
      </c>
      <c r="E520" s="162">
        <v>95081.93</v>
      </c>
      <c r="F520" s="161">
        <v>110551.12</v>
      </c>
      <c r="G520" s="161">
        <v>335912.7</v>
      </c>
    </row>
    <row r="521" spans="1:7" ht="15" customHeight="1">
      <c r="A521" s="138">
        <v>46151</v>
      </c>
      <c r="B521" s="131" t="s">
        <v>366</v>
      </c>
      <c r="C521" s="161">
        <v>225361.58</v>
      </c>
      <c r="D521" s="161">
        <v>205633.05</v>
      </c>
      <c r="E521" s="162">
        <v>95081.93</v>
      </c>
      <c r="F521" s="161">
        <v>110551.12</v>
      </c>
      <c r="G521" s="161">
        <v>335912.7</v>
      </c>
    </row>
    <row r="522" spans="1:7" ht="15" customHeight="1">
      <c r="A522" s="138">
        <v>461519</v>
      </c>
      <c r="B522" s="131" t="s">
        <v>366</v>
      </c>
      <c r="C522" s="161">
        <v>225361.58</v>
      </c>
      <c r="D522" s="161">
        <v>205633.05</v>
      </c>
      <c r="E522" s="162">
        <v>95081.93</v>
      </c>
      <c r="F522" s="161">
        <v>110551.12</v>
      </c>
      <c r="G522" s="161">
        <v>335912.7</v>
      </c>
    </row>
    <row r="523" spans="1:7" ht="15" customHeight="1">
      <c r="A523" s="138">
        <v>46151901</v>
      </c>
      <c r="B523" s="131" t="s">
        <v>365</v>
      </c>
      <c r="C523" s="161">
        <v>225361.58</v>
      </c>
      <c r="D523" s="161">
        <v>205633.05</v>
      </c>
      <c r="E523" s="162">
        <v>95081.93</v>
      </c>
      <c r="F523" s="161">
        <v>110551.12</v>
      </c>
      <c r="G523" s="161">
        <v>335912.7</v>
      </c>
    </row>
    <row r="524" spans="1:7" ht="15" customHeight="1">
      <c r="A524" s="138">
        <v>461519011</v>
      </c>
      <c r="B524" s="131" t="s">
        <v>367</v>
      </c>
      <c r="C524" s="161">
        <v>225361.58</v>
      </c>
      <c r="D524" s="161">
        <v>205633.05</v>
      </c>
      <c r="E524" s="162">
        <v>95081.93</v>
      </c>
      <c r="F524" s="161">
        <v>110551.12</v>
      </c>
      <c r="G524" s="161">
        <v>335912.7</v>
      </c>
    </row>
    <row r="525" spans="1:7" ht="15" customHeight="1">
      <c r="A525" s="138">
        <v>461519011000001</v>
      </c>
      <c r="B525" s="131" t="s">
        <v>368</v>
      </c>
      <c r="C525" s="161">
        <v>163111.43</v>
      </c>
      <c r="D525" s="161">
        <v>174678.11</v>
      </c>
      <c r="E525" s="162">
        <v>95081.93</v>
      </c>
      <c r="F525" s="161">
        <v>79596.179999999993</v>
      </c>
      <c r="G525" s="161">
        <v>242707.61</v>
      </c>
    </row>
    <row r="526" spans="1:7" ht="15" customHeight="1">
      <c r="A526" s="138">
        <v>461519011000002</v>
      </c>
      <c r="B526" s="131" t="s">
        <v>369</v>
      </c>
      <c r="C526" s="161">
        <v>10903.52</v>
      </c>
      <c r="D526" s="161">
        <v>5451.76</v>
      </c>
      <c r="E526" s="162">
        <v>0</v>
      </c>
      <c r="F526" s="161">
        <v>5451.76</v>
      </c>
      <c r="G526" s="161">
        <v>16355.28</v>
      </c>
    </row>
    <row r="527" spans="1:7" ht="15" customHeight="1">
      <c r="A527" s="138">
        <v>461519011000004</v>
      </c>
      <c r="B527" s="131" t="s">
        <v>370</v>
      </c>
      <c r="C527" s="161">
        <v>51346.63</v>
      </c>
      <c r="D527" s="161">
        <v>25503.18</v>
      </c>
      <c r="E527" s="162">
        <v>0</v>
      </c>
      <c r="F527" s="161">
        <v>25503.18</v>
      </c>
      <c r="G527" s="161">
        <v>76849.81</v>
      </c>
    </row>
    <row r="528" spans="1:7" ht="15" customHeight="1">
      <c r="A528" s="138">
        <v>4617</v>
      </c>
      <c r="B528" s="131" t="s">
        <v>371</v>
      </c>
      <c r="C528" s="161">
        <v>182156.79999999999</v>
      </c>
      <c r="D528" s="161">
        <v>305359.25</v>
      </c>
      <c r="E528" s="162">
        <v>166122.15</v>
      </c>
      <c r="F528" s="161">
        <v>139237.1</v>
      </c>
      <c r="G528" s="161">
        <v>321393.90000000002</v>
      </c>
    </row>
    <row r="529" spans="1:7" ht="15" customHeight="1">
      <c r="A529" s="138">
        <v>46171</v>
      </c>
      <c r="B529" s="131" t="s">
        <v>372</v>
      </c>
      <c r="C529" s="161">
        <v>182156.79999999999</v>
      </c>
      <c r="D529" s="161">
        <v>305359.25</v>
      </c>
      <c r="E529" s="162">
        <v>166122.15</v>
      </c>
      <c r="F529" s="161">
        <v>139237.1</v>
      </c>
      <c r="G529" s="161">
        <v>321393.90000000002</v>
      </c>
    </row>
    <row r="530" spans="1:7">
      <c r="A530" s="138">
        <v>461719</v>
      </c>
      <c r="B530" s="131" t="s">
        <v>372</v>
      </c>
      <c r="C530" s="161">
        <v>182156.79999999999</v>
      </c>
      <c r="D530" s="161">
        <v>305359.25</v>
      </c>
      <c r="E530" s="162">
        <v>166122.15</v>
      </c>
      <c r="F530" s="161">
        <v>139237.1</v>
      </c>
      <c r="G530" s="161">
        <v>321393.90000000002</v>
      </c>
    </row>
    <row r="531" spans="1:7" ht="15" customHeight="1">
      <c r="A531" s="138">
        <v>46171901</v>
      </c>
      <c r="B531" s="131" t="s">
        <v>373</v>
      </c>
      <c r="C531" s="161">
        <v>182156.79999999999</v>
      </c>
      <c r="D531" s="161">
        <v>305359.25</v>
      </c>
      <c r="E531" s="162">
        <v>166122.15</v>
      </c>
      <c r="F531" s="161">
        <v>139237.1</v>
      </c>
      <c r="G531" s="161">
        <v>321393.90000000002</v>
      </c>
    </row>
    <row r="532" spans="1:7" ht="15" customHeight="1">
      <c r="A532" s="138">
        <v>461719011</v>
      </c>
      <c r="B532" s="131" t="s">
        <v>373</v>
      </c>
      <c r="C532" s="161">
        <v>182156.79999999999</v>
      </c>
      <c r="D532" s="161">
        <v>305359.25</v>
      </c>
      <c r="E532" s="162">
        <v>166122.15</v>
      </c>
      <c r="F532" s="161">
        <v>139237.1</v>
      </c>
      <c r="G532" s="161">
        <v>321393.90000000002</v>
      </c>
    </row>
    <row r="533" spans="1:7" ht="15" customHeight="1">
      <c r="A533" s="138">
        <v>461719011000001</v>
      </c>
      <c r="B533" s="131" t="s">
        <v>374</v>
      </c>
      <c r="C533" s="161">
        <v>102426.16</v>
      </c>
      <c r="D533" s="161">
        <v>124475.6</v>
      </c>
      <c r="E533" s="162">
        <v>67334.55</v>
      </c>
      <c r="F533" s="161">
        <v>57141.05</v>
      </c>
      <c r="G533" s="161">
        <v>159567.21</v>
      </c>
    </row>
    <row r="534" spans="1:7" ht="15" customHeight="1">
      <c r="A534" s="138">
        <v>461719011000002</v>
      </c>
      <c r="B534" s="131" t="s">
        <v>375</v>
      </c>
      <c r="C534" s="161">
        <v>79730.64</v>
      </c>
      <c r="D534" s="161">
        <v>180883.65</v>
      </c>
      <c r="E534" s="162">
        <v>98787.6</v>
      </c>
      <c r="F534" s="161">
        <v>82096.05</v>
      </c>
      <c r="G534" s="161">
        <v>161826.69</v>
      </c>
    </row>
    <row r="535" spans="1:7" ht="15" customHeight="1">
      <c r="A535" s="138">
        <v>4618</v>
      </c>
      <c r="B535" s="131" t="s">
        <v>376</v>
      </c>
      <c r="C535" s="161">
        <v>13982.51</v>
      </c>
      <c r="D535" s="161">
        <v>16475.669999999998</v>
      </c>
      <c r="E535" s="162">
        <v>9059.3799999999992</v>
      </c>
      <c r="F535" s="161">
        <v>7416.29</v>
      </c>
      <c r="G535" s="161">
        <v>21398.799999999999</v>
      </c>
    </row>
    <row r="536" spans="1:7" ht="15" customHeight="1">
      <c r="A536" s="138">
        <v>46181</v>
      </c>
      <c r="B536" s="131" t="s">
        <v>377</v>
      </c>
      <c r="C536" s="161">
        <v>13982.51</v>
      </c>
      <c r="D536" s="161">
        <v>16475.669999999998</v>
      </c>
      <c r="E536" s="162">
        <v>9059.3799999999992</v>
      </c>
      <c r="F536" s="161">
        <v>7416.29</v>
      </c>
      <c r="G536" s="161">
        <v>21398.799999999999</v>
      </c>
    </row>
    <row r="537" spans="1:7" ht="15" customHeight="1">
      <c r="A537" s="138">
        <v>461819</v>
      </c>
      <c r="B537" s="131" t="s">
        <v>377</v>
      </c>
      <c r="C537" s="161">
        <v>13982.51</v>
      </c>
      <c r="D537" s="161">
        <v>16475.669999999998</v>
      </c>
      <c r="E537" s="162">
        <v>9059.3799999999992</v>
      </c>
      <c r="F537" s="161">
        <v>7416.29</v>
      </c>
      <c r="G537" s="161">
        <v>21398.799999999999</v>
      </c>
    </row>
    <row r="538" spans="1:7" ht="15" customHeight="1">
      <c r="A538" s="138">
        <v>46181901</v>
      </c>
      <c r="B538" s="131" t="s">
        <v>376</v>
      </c>
      <c r="C538" s="161">
        <v>13982.51</v>
      </c>
      <c r="D538" s="161">
        <v>16475.669999999998</v>
      </c>
      <c r="E538" s="162">
        <v>9059.3799999999992</v>
      </c>
      <c r="F538" s="161">
        <v>7416.29</v>
      </c>
      <c r="G538" s="161">
        <v>21398.799999999999</v>
      </c>
    </row>
    <row r="539" spans="1:7" ht="15" customHeight="1">
      <c r="A539" s="138">
        <v>461819011</v>
      </c>
      <c r="B539" s="131" t="s">
        <v>378</v>
      </c>
      <c r="C539" s="161">
        <v>13982.51</v>
      </c>
      <c r="D539" s="161">
        <v>16475.669999999998</v>
      </c>
      <c r="E539" s="162">
        <v>9059.3799999999992</v>
      </c>
      <c r="F539" s="161">
        <v>7416.29</v>
      </c>
      <c r="G539" s="161">
        <v>21398.799999999999</v>
      </c>
    </row>
    <row r="540" spans="1:7" ht="15" customHeight="1">
      <c r="A540" s="138">
        <v>461819011000001</v>
      </c>
      <c r="B540" s="131" t="s">
        <v>378</v>
      </c>
      <c r="C540" s="161">
        <v>13982.51</v>
      </c>
      <c r="D540" s="161">
        <v>16475.669999999998</v>
      </c>
      <c r="E540" s="162">
        <v>9059.3799999999992</v>
      </c>
      <c r="F540" s="161">
        <v>7416.29</v>
      </c>
      <c r="G540" s="161">
        <v>21398.799999999999</v>
      </c>
    </row>
    <row r="541" spans="1:7" ht="15" customHeight="1">
      <c r="A541" s="138">
        <v>4619</v>
      </c>
      <c r="B541" s="131" t="s">
        <v>379</v>
      </c>
      <c r="C541" s="161">
        <v>720</v>
      </c>
      <c r="D541" s="161">
        <v>602.17999999999995</v>
      </c>
      <c r="E541" s="162">
        <v>328</v>
      </c>
      <c r="F541" s="161">
        <v>274.18</v>
      </c>
      <c r="G541" s="161">
        <v>994.18</v>
      </c>
    </row>
    <row r="542" spans="1:7" ht="15" customHeight="1">
      <c r="A542" s="138">
        <v>46191</v>
      </c>
      <c r="B542" s="131" t="s">
        <v>380</v>
      </c>
      <c r="C542" s="161">
        <v>720</v>
      </c>
      <c r="D542" s="161">
        <v>602.17999999999995</v>
      </c>
      <c r="E542" s="162">
        <v>328</v>
      </c>
      <c r="F542" s="161">
        <v>274.18</v>
      </c>
      <c r="G542" s="161">
        <v>994.18</v>
      </c>
    </row>
    <row r="543" spans="1:7" ht="15" customHeight="1">
      <c r="A543" s="138">
        <v>461919</v>
      </c>
      <c r="B543" s="131" t="s">
        <v>380</v>
      </c>
      <c r="C543" s="161">
        <v>720</v>
      </c>
      <c r="D543" s="161">
        <v>602.17999999999995</v>
      </c>
      <c r="E543" s="162">
        <v>328</v>
      </c>
      <c r="F543" s="161">
        <v>274.18</v>
      </c>
      <c r="G543" s="161">
        <v>994.18</v>
      </c>
    </row>
    <row r="544" spans="1:7" ht="15" customHeight="1">
      <c r="A544" s="138">
        <v>46191901</v>
      </c>
      <c r="B544" s="131" t="s">
        <v>379</v>
      </c>
      <c r="C544" s="161">
        <v>720</v>
      </c>
      <c r="D544" s="161">
        <v>602.17999999999995</v>
      </c>
      <c r="E544" s="162">
        <v>328</v>
      </c>
      <c r="F544" s="161">
        <v>274.18</v>
      </c>
      <c r="G544" s="161">
        <v>994.18</v>
      </c>
    </row>
    <row r="545" spans="1:7" ht="15" customHeight="1">
      <c r="A545" s="138">
        <v>461919019</v>
      </c>
      <c r="B545" s="131" t="s">
        <v>313</v>
      </c>
      <c r="C545" s="161">
        <v>720</v>
      </c>
      <c r="D545" s="161">
        <v>602.17999999999995</v>
      </c>
      <c r="E545" s="162">
        <v>328</v>
      </c>
      <c r="F545" s="161">
        <v>274.18</v>
      </c>
      <c r="G545" s="161">
        <v>994.18</v>
      </c>
    </row>
    <row r="546" spans="1:7" ht="15" customHeight="1">
      <c r="A546" s="138">
        <v>461919019000001</v>
      </c>
      <c r="B546" s="131" t="s">
        <v>313</v>
      </c>
      <c r="C546" s="161">
        <v>720</v>
      </c>
      <c r="D546" s="161">
        <v>568</v>
      </c>
      <c r="E546" s="162">
        <v>328</v>
      </c>
      <c r="F546" s="161">
        <v>240</v>
      </c>
      <c r="G546" s="161">
        <v>960</v>
      </c>
    </row>
    <row r="547" spans="1:7" ht="15" customHeight="1">
      <c r="A547" s="138">
        <v>461919019000006</v>
      </c>
      <c r="B547" s="131" t="s">
        <v>381</v>
      </c>
      <c r="C547" s="161">
        <v>0</v>
      </c>
      <c r="D547" s="161">
        <v>34.18</v>
      </c>
      <c r="E547" s="162">
        <v>0</v>
      </c>
      <c r="F547" s="161">
        <v>34.18</v>
      </c>
      <c r="G547" s="161">
        <v>34.18</v>
      </c>
    </row>
    <row r="548" spans="1:7" ht="15" customHeight="1">
      <c r="A548" s="138">
        <v>462</v>
      </c>
      <c r="B548" s="131" t="s">
        <v>382</v>
      </c>
      <c r="C548" s="161">
        <v>300211.73</v>
      </c>
      <c r="D548" s="161">
        <v>352654.96</v>
      </c>
      <c r="E548" s="162">
        <v>16586.36</v>
      </c>
      <c r="F548" s="161">
        <v>336068.6</v>
      </c>
      <c r="G548" s="161">
        <v>636280.32999999996</v>
      </c>
    </row>
    <row r="549" spans="1:7" ht="15" customHeight="1">
      <c r="A549" s="138">
        <v>4621</v>
      </c>
      <c r="B549" s="131" t="s">
        <v>383</v>
      </c>
      <c r="C549" s="161">
        <v>300211.73</v>
      </c>
      <c r="D549" s="161">
        <v>352654.96</v>
      </c>
      <c r="E549" s="162">
        <v>16586.36</v>
      </c>
      <c r="F549" s="161">
        <v>336068.6</v>
      </c>
      <c r="G549" s="161">
        <v>636280.32999999996</v>
      </c>
    </row>
    <row r="550" spans="1:7" ht="15" customHeight="1">
      <c r="A550" s="138">
        <v>46211</v>
      </c>
      <c r="B550" s="131" t="s">
        <v>384</v>
      </c>
      <c r="C550" s="161">
        <v>300211.73</v>
      </c>
      <c r="D550" s="161">
        <v>352654.96</v>
      </c>
      <c r="E550" s="162">
        <v>16586.36</v>
      </c>
      <c r="F550" s="161">
        <v>336068.6</v>
      </c>
      <c r="G550" s="161">
        <v>636280.32999999996</v>
      </c>
    </row>
    <row r="551" spans="1:7" ht="15" customHeight="1">
      <c r="A551" s="138">
        <v>462119</v>
      </c>
      <c r="B551" s="131" t="s">
        <v>384</v>
      </c>
      <c r="C551" s="161">
        <v>300211.73</v>
      </c>
      <c r="D551" s="161">
        <v>352654.96</v>
      </c>
      <c r="E551" s="162">
        <v>16586.36</v>
      </c>
      <c r="F551" s="161">
        <v>336068.6</v>
      </c>
      <c r="G551" s="161">
        <v>636280.32999999996</v>
      </c>
    </row>
    <row r="552" spans="1:7" ht="15" customHeight="1">
      <c r="A552" s="138">
        <v>462119011</v>
      </c>
      <c r="B552" s="131" t="s">
        <v>385</v>
      </c>
      <c r="C552" s="161">
        <v>32863.300000000003</v>
      </c>
      <c r="D552" s="161">
        <v>14821.95</v>
      </c>
      <c r="E552" s="162">
        <v>0</v>
      </c>
      <c r="F552" s="161">
        <v>14821.95</v>
      </c>
      <c r="G552" s="161">
        <v>47685.25</v>
      </c>
    </row>
    <row r="553" spans="1:7" ht="15" customHeight="1">
      <c r="A553" s="138">
        <v>462119011000001</v>
      </c>
      <c r="B553" s="131" t="s">
        <v>386</v>
      </c>
      <c r="C553" s="161">
        <v>27169.3</v>
      </c>
      <c r="D553" s="161">
        <v>14821.95</v>
      </c>
      <c r="E553" s="162">
        <v>0</v>
      </c>
      <c r="F553" s="161">
        <v>14821.95</v>
      </c>
      <c r="G553" s="161">
        <v>41991.25</v>
      </c>
    </row>
    <row r="554" spans="1:7" ht="15" customHeight="1">
      <c r="A554" s="138">
        <v>462119011000003</v>
      </c>
      <c r="B554" s="131" t="s">
        <v>387</v>
      </c>
      <c r="C554" s="161">
        <v>5694</v>
      </c>
      <c r="D554" s="161">
        <v>0</v>
      </c>
      <c r="E554" s="162">
        <v>0</v>
      </c>
      <c r="F554" s="161">
        <v>0</v>
      </c>
      <c r="G554" s="161">
        <v>5694</v>
      </c>
    </row>
    <row r="555" spans="1:7" ht="15" customHeight="1">
      <c r="A555" s="138">
        <v>462119012</v>
      </c>
      <c r="B555" s="131" t="s">
        <v>388</v>
      </c>
      <c r="C555" s="161">
        <v>3850</v>
      </c>
      <c r="D555" s="161">
        <v>1925</v>
      </c>
      <c r="E555" s="162">
        <v>0</v>
      </c>
      <c r="F555" s="161">
        <v>1925</v>
      </c>
      <c r="G555" s="161">
        <v>5775</v>
      </c>
    </row>
    <row r="556" spans="1:7" ht="15" customHeight="1">
      <c r="A556" s="138">
        <v>462119012000001</v>
      </c>
      <c r="B556" s="131" t="s">
        <v>389</v>
      </c>
      <c r="C556" s="161">
        <v>3850</v>
      </c>
      <c r="D556" s="161">
        <v>1925</v>
      </c>
      <c r="E556" s="162">
        <v>0</v>
      </c>
      <c r="F556" s="161">
        <v>1925</v>
      </c>
      <c r="G556" s="161">
        <v>5775</v>
      </c>
    </row>
    <row r="557" spans="1:7" ht="15" customHeight="1">
      <c r="A557" s="138">
        <v>462119013</v>
      </c>
      <c r="B557" s="131" t="s">
        <v>390</v>
      </c>
      <c r="C557" s="161">
        <v>14017.44</v>
      </c>
      <c r="D557" s="161">
        <v>6363.14</v>
      </c>
      <c r="E557" s="162">
        <v>0</v>
      </c>
      <c r="F557" s="161">
        <v>6363.14</v>
      </c>
      <c r="G557" s="161">
        <v>20380.580000000002</v>
      </c>
    </row>
    <row r="558" spans="1:7" ht="15" customHeight="1">
      <c r="A558" s="138">
        <v>462119013000002</v>
      </c>
      <c r="B558" s="131" t="s">
        <v>391</v>
      </c>
      <c r="C558" s="161">
        <v>3100</v>
      </c>
      <c r="D558" s="161">
        <v>0</v>
      </c>
      <c r="E558" s="162">
        <v>0</v>
      </c>
      <c r="F558" s="161">
        <v>0</v>
      </c>
      <c r="G558" s="161">
        <v>3100</v>
      </c>
    </row>
    <row r="559" spans="1:7" ht="15" customHeight="1">
      <c r="A559" s="138">
        <v>462119013000003</v>
      </c>
      <c r="B559" s="131" t="s">
        <v>392</v>
      </c>
      <c r="C559" s="161">
        <v>10917.44</v>
      </c>
      <c r="D559" s="161">
        <v>6363.14</v>
      </c>
      <c r="E559" s="162">
        <v>0</v>
      </c>
      <c r="F559" s="161">
        <v>6363.14</v>
      </c>
      <c r="G559" s="161">
        <v>17280.580000000002</v>
      </c>
    </row>
    <row r="560" spans="1:7" ht="15" customHeight="1">
      <c r="A560" s="138">
        <v>462119014</v>
      </c>
      <c r="B560" s="131" t="s">
        <v>393</v>
      </c>
      <c r="C560" s="161">
        <v>141813.34</v>
      </c>
      <c r="D560" s="161">
        <v>146814.38</v>
      </c>
      <c r="E560" s="162">
        <v>14221.76</v>
      </c>
      <c r="F560" s="161">
        <v>132592.62</v>
      </c>
      <c r="G560" s="161">
        <v>274405.96000000002</v>
      </c>
    </row>
    <row r="561" spans="1:7" ht="15" customHeight="1">
      <c r="A561" s="138">
        <v>462119014000002</v>
      </c>
      <c r="B561" s="131" t="s">
        <v>497</v>
      </c>
      <c r="C561" s="161">
        <v>0</v>
      </c>
      <c r="D561" s="161">
        <v>33000</v>
      </c>
      <c r="E561" s="162">
        <v>0</v>
      </c>
      <c r="F561" s="161">
        <v>33000</v>
      </c>
      <c r="G561" s="161">
        <v>33000</v>
      </c>
    </row>
    <row r="562" spans="1:7" ht="15" customHeight="1">
      <c r="A562" s="138">
        <v>462119014000004</v>
      </c>
      <c r="B562" s="131" t="s">
        <v>395</v>
      </c>
      <c r="C562" s="161">
        <v>40234.31</v>
      </c>
      <c r="D562" s="161">
        <v>56599.96</v>
      </c>
      <c r="E562" s="162">
        <v>2198.46</v>
      </c>
      <c r="F562" s="161">
        <v>54401.5</v>
      </c>
      <c r="G562" s="161">
        <v>94635.81</v>
      </c>
    </row>
    <row r="563" spans="1:7" ht="15" customHeight="1">
      <c r="A563" s="138">
        <v>462119014000005</v>
      </c>
      <c r="B563" s="131" t="s">
        <v>396</v>
      </c>
      <c r="C563" s="161">
        <v>5942.74</v>
      </c>
      <c r="D563" s="161">
        <v>2971.37</v>
      </c>
      <c r="E563" s="162">
        <v>0</v>
      </c>
      <c r="F563" s="161">
        <v>2971.37</v>
      </c>
      <c r="G563" s="161">
        <v>8914.11</v>
      </c>
    </row>
    <row r="564" spans="1:7" ht="15" customHeight="1">
      <c r="A564" s="138">
        <v>462119014000007</v>
      </c>
      <c r="B564" s="131" t="s">
        <v>397</v>
      </c>
      <c r="C564" s="161">
        <v>74186.66</v>
      </c>
      <c r="D564" s="161">
        <v>37093.33</v>
      </c>
      <c r="E564" s="162">
        <v>0</v>
      </c>
      <c r="F564" s="161">
        <v>37093.33</v>
      </c>
      <c r="G564" s="161">
        <v>111279.99</v>
      </c>
    </row>
    <row r="565" spans="1:7" ht="15" customHeight="1">
      <c r="A565" s="138">
        <v>462119014000012</v>
      </c>
      <c r="B565" s="131" t="s">
        <v>398</v>
      </c>
      <c r="C565" s="161">
        <v>21449.63</v>
      </c>
      <c r="D565" s="161">
        <v>17149.72</v>
      </c>
      <c r="E565" s="162">
        <v>12023.3</v>
      </c>
      <c r="F565" s="161">
        <v>5126.42</v>
      </c>
      <c r="G565" s="161">
        <v>26576.05</v>
      </c>
    </row>
    <row r="566" spans="1:7" ht="15" customHeight="1">
      <c r="A566" s="138">
        <v>462119015</v>
      </c>
      <c r="B566" s="131" t="s">
        <v>399</v>
      </c>
      <c r="C566" s="161">
        <v>1334.91</v>
      </c>
      <c r="D566" s="161">
        <v>466.4</v>
      </c>
      <c r="E566" s="162">
        <v>0</v>
      </c>
      <c r="F566" s="161">
        <v>466.4</v>
      </c>
      <c r="G566" s="161">
        <v>1801.31</v>
      </c>
    </row>
    <row r="567" spans="1:7" ht="15" customHeight="1">
      <c r="A567" s="138">
        <v>462119015000001</v>
      </c>
      <c r="B567" s="131" t="s">
        <v>400</v>
      </c>
      <c r="C567" s="161">
        <v>1334.91</v>
      </c>
      <c r="D567" s="161">
        <v>466.4</v>
      </c>
      <c r="E567" s="162">
        <v>0</v>
      </c>
      <c r="F567" s="161">
        <v>466.4</v>
      </c>
      <c r="G567" s="161">
        <v>1801.31</v>
      </c>
    </row>
    <row r="568" spans="1:7" ht="15" customHeight="1">
      <c r="A568" s="138">
        <v>462119019</v>
      </c>
      <c r="B568" s="131" t="s">
        <v>313</v>
      </c>
      <c r="C568" s="161">
        <v>106332.74</v>
      </c>
      <c r="D568" s="161">
        <v>182264.09</v>
      </c>
      <c r="E568" s="162">
        <v>2364.6</v>
      </c>
      <c r="F568" s="161">
        <v>179899.49</v>
      </c>
      <c r="G568" s="161">
        <v>286232.23</v>
      </c>
    </row>
    <row r="569" spans="1:7" ht="15" customHeight="1">
      <c r="A569" s="138">
        <v>462119019000002</v>
      </c>
      <c r="B569" s="131" t="s">
        <v>402</v>
      </c>
      <c r="C569" s="161">
        <v>104848.58</v>
      </c>
      <c r="D569" s="161">
        <v>71535.25</v>
      </c>
      <c r="E569" s="162">
        <v>2364.6</v>
      </c>
      <c r="F569" s="161">
        <v>69170.649999999994</v>
      </c>
      <c r="G569" s="161">
        <v>174019.23</v>
      </c>
    </row>
    <row r="570" spans="1:7" ht="15" customHeight="1">
      <c r="A570" s="138">
        <v>462119019000004</v>
      </c>
      <c r="B570" s="131" t="s">
        <v>403</v>
      </c>
      <c r="C570" s="161">
        <v>1484.16</v>
      </c>
      <c r="D570" s="161">
        <v>110728.84</v>
      </c>
      <c r="E570" s="162">
        <v>0</v>
      </c>
      <c r="F570" s="161">
        <v>110728.84</v>
      </c>
      <c r="G570" s="161">
        <v>112213</v>
      </c>
    </row>
    <row r="571" spans="1:7" ht="15" customHeight="1">
      <c r="A571" s="138">
        <v>463</v>
      </c>
      <c r="B571" s="131" t="s">
        <v>404</v>
      </c>
      <c r="C571" s="161">
        <v>248200.84</v>
      </c>
      <c r="D571" s="161">
        <v>293401.23</v>
      </c>
      <c r="E571" s="162">
        <v>159702.32999999999</v>
      </c>
      <c r="F571" s="161">
        <v>133698.9</v>
      </c>
      <c r="G571" s="161">
        <v>381899.74</v>
      </c>
    </row>
    <row r="572" spans="1:7" ht="15" customHeight="1">
      <c r="A572" s="138">
        <v>4631</v>
      </c>
      <c r="B572" s="131" t="s">
        <v>405</v>
      </c>
      <c r="C572" s="161">
        <v>46540.03</v>
      </c>
      <c r="D572" s="161">
        <v>34490.199999999997</v>
      </c>
      <c r="E572" s="162">
        <v>0</v>
      </c>
      <c r="F572" s="161">
        <v>34490.199999999997</v>
      </c>
      <c r="G572" s="161">
        <v>81030.23</v>
      </c>
    </row>
    <row r="573" spans="1:7" ht="15" customHeight="1">
      <c r="A573" s="138">
        <v>46311</v>
      </c>
      <c r="B573" s="131" t="s">
        <v>406</v>
      </c>
      <c r="C573" s="161">
        <v>46540.03</v>
      </c>
      <c r="D573" s="161">
        <v>34490.199999999997</v>
      </c>
      <c r="E573" s="162">
        <v>0</v>
      </c>
      <c r="F573" s="161">
        <v>34490.199999999997</v>
      </c>
      <c r="G573" s="161">
        <v>81030.23</v>
      </c>
    </row>
    <row r="574" spans="1:7" ht="15" customHeight="1">
      <c r="A574" s="138">
        <v>463119</v>
      </c>
      <c r="B574" s="131" t="s">
        <v>405</v>
      </c>
      <c r="C574" s="161">
        <v>46540.03</v>
      </c>
      <c r="D574" s="161">
        <v>34490.199999999997</v>
      </c>
      <c r="E574" s="162">
        <v>0</v>
      </c>
      <c r="F574" s="161">
        <v>34490.199999999997</v>
      </c>
      <c r="G574" s="161">
        <v>81030.23</v>
      </c>
    </row>
    <row r="575" spans="1:7" ht="15" customHeight="1">
      <c r="A575" s="138">
        <v>46311901</v>
      </c>
      <c r="B575" s="131" t="s">
        <v>405</v>
      </c>
      <c r="C575" s="161">
        <v>46540.03</v>
      </c>
      <c r="D575" s="161">
        <v>34490.199999999997</v>
      </c>
      <c r="E575" s="162">
        <v>0</v>
      </c>
      <c r="F575" s="161">
        <v>34490.199999999997</v>
      </c>
      <c r="G575" s="161">
        <v>81030.23</v>
      </c>
    </row>
    <row r="576" spans="1:7" ht="15" customHeight="1">
      <c r="A576" s="138">
        <v>463119011</v>
      </c>
      <c r="B576" s="131" t="s">
        <v>407</v>
      </c>
      <c r="C576" s="161">
        <v>38432.800000000003</v>
      </c>
      <c r="D576" s="161">
        <v>18275.740000000002</v>
      </c>
      <c r="E576" s="162">
        <v>0</v>
      </c>
      <c r="F576" s="161">
        <v>18275.740000000002</v>
      </c>
      <c r="G576" s="161">
        <v>56708.54</v>
      </c>
    </row>
    <row r="577" spans="1:7" ht="15" customHeight="1">
      <c r="A577" s="138">
        <v>463119011000001</v>
      </c>
      <c r="B577" s="131" t="s">
        <v>407</v>
      </c>
      <c r="C577" s="161">
        <v>38432.800000000003</v>
      </c>
      <c r="D577" s="161">
        <v>18275.740000000002</v>
      </c>
      <c r="E577" s="162">
        <v>0</v>
      </c>
      <c r="F577" s="161">
        <v>18275.740000000002</v>
      </c>
      <c r="G577" s="161">
        <v>56708.54</v>
      </c>
    </row>
    <row r="578" spans="1:7" ht="15" customHeight="1">
      <c r="A578" s="138">
        <v>463119013</v>
      </c>
      <c r="B578" s="131" t="s">
        <v>408</v>
      </c>
      <c r="C578" s="161">
        <v>8107.23</v>
      </c>
      <c r="D578" s="161">
        <v>16214.46</v>
      </c>
      <c r="E578" s="162">
        <v>0</v>
      </c>
      <c r="F578" s="161">
        <v>16214.46</v>
      </c>
      <c r="G578" s="161">
        <v>24321.69</v>
      </c>
    </row>
    <row r="579" spans="1:7" ht="15" customHeight="1">
      <c r="A579" s="138">
        <v>463119013000001</v>
      </c>
      <c r="B579" s="131" t="s">
        <v>409</v>
      </c>
      <c r="C579" s="161">
        <v>8107.23</v>
      </c>
      <c r="D579" s="161">
        <v>16214.46</v>
      </c>
      <c r="E579" s="162">
        <v>0</v>
      </c>
      <c r="F579" s="161">
        <v>16214.46</v>
      </c>
      <c r="G579" s="161">
        <v>24321.69</v>
      </c>
    </row>
    <row r="580" spans="1:7" ht="15" customHeight="1">
      <c r="A580" s="138">
        <v>4633</v>
      </c>
      <c r="B580" s="131" t="s">
        <v>410</v>
      </c>
      <c r="C580" s="161">
        <v>7582.74</v>
      </c>
      <c r="D580" s="161">
        <v>3442.91</v>
      </c>
      <c r="E580" s="162">
        <v>0</v>
      </c>
      <c r="F580" s="161">
        <v>3442.91</v>
      </c>
      <c r="G580" s="161">
        <v>11025.65</v>
      </c>
    </row>
    <row r="581" spans="1:7" ht="15" customHeight="1">
      <c r="A581" s="138">
        <v>46331</v>
      </c>
      <c r="B581" s="131" t="s">
        <v>411</v>
      </c>
      <c r="C581" s="161">
        <v>7582.74</v>
      </c>
      <c r="D581" s="161">
        <v>3442.91</v>
      </c>
      <c r="E581" s="162">
        <v>0</v>
      </c>
      <c r="F581" s="161">
        <v>3442.91</v>
      </c>
      <c r="G581" s="161">
        <v>11025.65</v>
      </c>
    </row>
    <row r="582" spans="1:7" ht="15" customHeight="1">
      <c r="A582" s="138">
        <v>463319</v>
      </c>
      <c r="B582" s="131" t="s">
        <v>411</v>
      </c>
      <c r="C582" s="161">
        <v>7582.74</v>
      </c>
      <c r="D582" s="161">
        <v>3442.91</v>
      </c>
      <c r="E582" s="162">
        <v>0</v>
      </c>
      <c r="F582" s="161">
        <v>3442.91</v>
      </c>
      <c r="G582" s="161">
        <v>11025.65</v>
      </c>
    </row>
    <row r="583" spans="1:7" ht="15" customHeight="1">
      <c r="A583" s="138">
        <v>46331901</v>
      </c>
      <c r="B583" s="131" t="s">
        <v>410</v>
      </c>
      <c r="C583" s="161">
        <v>7582.74</v>
      </c>
      <c r="D583" s="161">
        <v>3442.91</v>
      </c>
      <c r="E583" s="162">
        <v>0</v>
      </c>
      <c r="F583" s="161">
        <v>3442.91</v>
      </c>
      <c r="G583" s="161">
        <v>11025.65</v>
      </c>
    </row>
    <row r="584" spans="1:7" ht="15" customHeight="1">
      <c r="A584" s="138">
        <v>463319011</v>
      </c>
      <c r="B584" s="131" t="s">
        <v>407</v>
      </c>
      <c r="C584" s="161">
        <v>1023.88</v>
      </c>
      <c r="D584" s="161">
        <v>149.29</v>
      </c>
      <c r="E584" s="162">
        <v>0</v>
      </c>
      <c r="F584" s="161">
        <v>149.29</v>
      </c>
      <c r="G584" s="161">
        <v>1173.17</v>
      </c>
    </row>
    <row r="585" spans="1:7" ht="15" customHeight="1">
      <c r="A585" s="138">
        <v>463319011000002</v>
      </c>
      <c r="B585" s="131" t="s">
        <v>412</v>
      </c>
      <c r="C585" s="161">
        <v>1023.88</v>
      </c>
      <c r="D585" s="161">
        <v>149.29</v>
      </c>
      <c r="E585" s="162">
        <v>0</v>
      </c>
      <c r="F585" s="161">
        <v>149.29</v>
      </c>
      <c r="G585" s="161">
        <v>1173.17</v>
      </c>
    </row>
    <row r="586" spans="1:7" ht="15" customHeight="1">
      <c r="A586" s="138">
        <v>463319012</v>
      </c>
      <c r="B586" s="131" t="s">
        <v>413</v>
      </c>
      <c r="C586" s="161">
        <v>6228.86</v>
      </c>
      <c r="D586" s="161">
        <v>2990.02</v>
      </c>
      <c r="E586" s="162">
        <v>0</v>
      </c>
      <c r="F586" s="161">
        <v>2990.02</v>
      </c>
      <c r="G586" s="161">
        <v>9218.8799999999992</v>
      </c>
    </row>
    <row r="587" spans="1:7">
      <c r="A587" s="138">
        <v>463319012000002</v>
      </c>
      <c r="B587" s="131" t="s">
        <v>414</v>
      </c>
      <c r="C587" s="161">
        <v>6228.86</v>
      </c>
      <c r="D587" s="161">
        <v>2990.02</v>
      </c>
      <c r="E587" s="162">
        <v>0</v>
      </c>
      <c r="F587" s="161">
        <v>2990.02</v>
      </c>
      <c r="G587" s="161">
        <v>9218.8799999999992</v>
      </c>
    </row>
    <row r="588" spans="1:7" ht="15" customHeight="1">
      <c r="A588" s="138">
        <v>463319013</v>
      </c>
      <c r="B588" s="131" t="s">
        <v>415</v>
      </c>
      <c r="C588" s="161">
        <v>330</v>
      </c>
      <c r="D588" s="161">
        <v>303.60000000000002</v>
      </c>
      <c r="E588" s="162">
        <v>0</v>
      </c>
      <c r="F588" s="161">
        <v>303.60000000000002</v>
      </c>
      <c r="G588" s="161">
        <v>633.6</v>
      </c>
    </row>
    <row r="589" spans="1:7" ht="15" customHeight="1">
      <c r="A589" s="138">
        <v>463319013000001</v>
      </c>
      <c r="B589" s="131" t="s">
        <v>416</v>
      </c>
      <c r="C589" s="161">
        <v>330</v>
      </c>
      <c r="D589" s="161">
        <v>303.60000000000002</v>
      </c>
      <c r="E589" s="162">
        <v>0</v>
      </c>
      <c r="F589" s="161">
        <v>303.60000000000002</v>
      </c>
      <c r="G589" s="161">
        <v>633.6</v>
      </c>
    </row>
    <row r="590" spans="1:7" ht="15" customHeight="1">
      <c r="A590" s="138">
        <v>4637</v>
      </c>
      <c r="B590" s="131" t="s">
        <v>417</v>
      </c>
      <c r="C590" s="161">
        <v>5785.9</v>
      </c>
      <c r="D590" s="161">
        <v>0</v>
      </c>
      <c r="E590" s="162">
        <v>0</v>
      </c>
      <c r="F590" s="161">
        <v>0</v>
      </c>
      <c r="G590" s="161">
        <v>5785.9</v>
      </c>
    </row>
    <row r="591" spans="1:7" ht="15" customHeight="1">
      <c r="A591" s="138">
        <v>46371</v>
      </c>
      <c r="B591" s="131" t="s">
        <v>418</v>
      </c>
      <c r="C591" s="161">
        <v>5785.9</v>
      </c>
      <c r="D591" s="161">
        <v>0</v>
      </c>
      <c r="E591" s="162">
        <v>0</v>
      </c>
      <c r="F591" s="161">
        <v>0</v>
      </c>
      <c r="G591" s="161">
        <v>5785.9</v>
      </c>
    </row>
    <row r="592" spans="1:7" ht="15" customHeight="1">
      <c r="A592" s="138">
        <v>463719</v>
      </c>
      <c r="B592" s="131" t="s">
        <v>418</v>
      </c>
      <c r="C592" s="161">
        <v>5785.9</v>
      </c>
      <c r="D592" s="161">
        <v>0</v>
      </c>
      <c r="E592" s="162">
        <v>0</v>
      </c>
      <c r="F592" s="161">
        <v>0</v>
      </c>
      <c r="G592" s="161">
        <v>5785.9</v>
      </c>
    </row>
    <row r="593" spans="1:7" ht="15" customHeight="1">
      <c r="A593" s="138">
        <v>46371901</v>
      </c>
      <c r="B593" s="131" t="s">
        <v>419</v>
      </c>
      <c r="C593" s="161">
        <v>5785.9</v>
      </c>
      <c r="D593" s="161">
        <v>0</v>
      </c>
      <c r="E593" s="162">
        <v>0</v>
      </c>
      <c r="F593" s="161">
        <v>0</v>
      </c>
      <c r="G593" s="161">
        <v>5785.9</v>
      </c>
    </row>
    <row r="594" spans="1:7" ht="15" customHeight="1">
      <c r="A594" s="138">
        <v>463719011</v>
      </c>
      <c r="B594" s="131" t="s">
        <v>420</v>
      </c>
      <c r="C594" s="161">
        <v>5785.9</v>
      </c>
      <c r="D594" s="161">
        <v>0</v>
      </c>
      <c r="E594" s="162">
        <v>0</v>
      </c>
      <c r="F594" s="161">
        <v>0</v>
      </c>
      <c r="G594" s="161">
        <v>5785.9</v>
      </c>
    </row>
    <row r="595" spans="1:7" ht="15" customHeight="1">
      <c r="A595" s="138">
        <v>463719011000001</v>
      </c>
      <c r="B595" s="131" t="s">
        <v>421</v>
      </c>
      <c r="C595" s="161">
        <v>2363.8000000000002</v>
      </c>
      <c r="D595" s="161">
        <v>0</v>
      </c>
      <c r="E595" s="162">
        <v>0</v>
      </c>
      <c r="F595" s="161">
        <v>0</v>
      </c>
      <c r="G595" s="161">
        <v>2363.8000000000002</v>
      </c>
    </row>
    <row r="596" spans="1:7" ht="15" customHeight="1">
      <c r="A596" s="138">
        <v>463719011000002</v>
      </c>
      <c r="B596" s="131" t="s">
        <v>422</v>
      </c>
      <c r="C596" s="161">
        <v>1592.96</v>
      </c>
      <c r="D596" s="161">
        <v>0</v>
      </c>
      <c r="E596" s="162">
        <v>0</v>
      </c>
      <c r="F596" s="161">
        <v>0</v>
      </c>
      <c r="G596" s="161">
        <v>1592.96</v>
      </c>
    </row>
    <row r="597" spans="1:7" ht="15" customHeight="1">
      <c r="A597" s="138">
        <v>463719011000003</v>
      </c>
      <c r="B597" s="131" t="s">
        <v>423</v>
      </c>
      <c r="C597" s="161">
        <v>831.64</v>
      </c>
      <c r="D597" s="161">
        <v>0</v>
      </c>
      <c r="E597" s="162">
        <v>0</v>
      </c>
      <c r="F597" s="161">
        <v>0</v>
      </c>
      <c r="G597" s="161">
        <v>831.64</v>
      </c>
    </row>
    <row r="598" spans="1:7" ht="15" customHeight="1">
      <c r="A598" s="138">
        <v>463719011000004</v>
      </c>
      <c r="B598" s="131" t="s">
        <v>424</v>
      </c>
      <c r="C598" s="161">
        <v>997.5</v>
      </c>
      <c r="D598" s="161">
        <v>0</v>
      </c>
      <c r="E598" s="162">
        <v>0</v>
      </c>
      <c r="F598" s="161">
        <v>0</v>
      </c>
      <c r="G598" s="161">
        <v>997.5</v>
      </c>
    </row>
    <row r="599" spans="1:7" ht="15" customHeight="1">
      <c r="A599" s="138">
        <v>4638</v>
      </c>
      <c r="B599" s="131" t="s">
        <v>425</v>
      </c>
      <c r="C599" s="161">
        <v>64784.4</v>
      </c>
      <c r="D599" s="161">
        <v>191348.62</v>
      </c>
      <c r="E599" s="162">
        <v>159108.03</v>
      </c>
      <c r="F599" s="161">
        <v>32240.59</v>
      </c>
      <c r="G599" s="161">
        <v>97024.99</v>
      </c>
    </row>
    <row r="600" spans="1:7" ht="15" customHeight="1">
      <c r="A600" s="138">
        <v>46381</v>
      </c>
      <c r="B600" s="131" t="s">
        <v>426</v>
      </c>
      <c r="C600" s="161">
        <v>64784.4</v>
      </c>
      <c r="D600" s="161">
        <v>191348.62</v>
      </c>
      <c r="E600" s="162">
        <v>159108.03</v>
      </c>
      <c r="F600" s="161">
        <v>32240.59</v>
      </c>
      <c r="G600" s="161">
        <v>97024.99</v>
      </c>
    </row>
    <row r="601" spans="1:7" ht="15" customHeight="1">
      <c r="A601" s="138">
        <v>463819</v>
      </c>
      <c r="B601" s="131" t="s">
        <v>426</v>
      </c>
      <c r="C601" s="161">
        <v>64784.4</v>
      </c>
      <c r="D601" s="161">
        <v>191348.62</v>
      </c>
      <c r="E601" s="162">
        <v>159108.03</v>
      </c>
      <c r="F601" s="161">
        <v>32240.59</v>
      </c>
      <c r="G601" s="161">
        <v>97024.99</v>
      </c>
    </row>
    <row r="602" spans="1:7" ht="15" customHeight="1">
      <c r="A602" s="138">
        <v>46381901</v>
      </c>
      <c r="B602" s="131" t="s">
        <v>425</v>
      </c>
      <c r="C602" s="161">
        <v>64784.4</v>
      </c>
      <c r="D602" s="161">
        <v>191348.62</v>
      </c>
      <c r="E602" s="162">
        <v>159108.03</v>
      </c>
      <c r="F602" s="161">
        <v>32240.59</v>
      </c>
      <c r="G602" s="161">
        <v>97024.99</v>
      </c>
    </row>
    <row r="603" spans="1:7" ht="15" customHeight="1">
      <c r="A603" s="138">
        <v>463819011</v>
      </c>
      <c r="B603" s="131" t="s">
        <v>425</v>
      </c>
      <c r="C603" s="161">
        <v>64784.4</v>
      </c>
      <c r="D603" s="161">
        <v>191348.62</v>
      </c>
      <c r="E603" s="162">
        <v>159108.03</v>
      </c>
      <c r="F603" s="161">
        <v>32240.59</v>
      </c>
      <c r="G603" s="161">
        <v>97024.99</v>
      </c>
    </row>
    <row r="604" spans="1:7" ht="15" customHeight="1">
      <c r="A604" s="138">
        <v>463819011000002</v>
      </c>
      <c r="B604" s="131" t="s">
        <v>427</v>
      </c>
      <c r="C604" s="161">
        <v>26969.9</v>
      </c>
      <c r="D604" s="161">
        <v>13333.34</v>
      </c>
      <c r="E604" s="162">
        <v>0</v>
      </c>
      <c r="F604" s="161">
        <v>13333.34</v>
      </c>
      <c r="G604" s="161">
        <v>40303.24</v>
      </c>
    </row>
    <row r="605" spans="1:7" ht="15" customHeight="1">
      <c r="A605" s="138">
        <v>463819011000003</v>
      </c>
      <c r="B605" s="131" t="s">
        <v>428</v>
      </c>
      <c r="C605" s="161">
        <v>37814.5</v>
      </c>
      <c r="D605" s="161">
        <v>178015.28</v>
      </c>
      <c r="E605" s="162">
        <v>159108.03</v>
      </c>
      <c r="F605" s="161">
        <v>18907.25</v>
      </c>
      <c r="G605" s="161">
        <v>56721.75</v>
      </c>
    </row>
    <row r="606" spans="1:7" ht="15" customHeight="1">
      <c r="A606" s="138">
        <v>4639</v>
      </c>
      <c r="B606" s="131" t="s">
        <v>429</v>
      </c>
      <c r="C606" s="161">
        <v>123507.77</v>
      </c>
      <c r="D606" s="161">
        <v>64119.5</v>
      </c>
      <c r="E606" s="162">
        <v>594.29999999999995</v>
      </c>
      <c r="F606" s="161">
        <v>63525.2</v>
      </c>
      <c r="G606" s="161">
        <v>187032.97</v>
      </c>
    </row>
    <row r="607" spans="1:7" ht="15" customHeight="1">
      <c r="A607" s="138">
        <v>46391</v>
      </c>
      <c r="B607" s="131" t="s">
        <v>430</v>
      </c>
      <c r="C607" s="161">
        <v>123507.77</v>
      </c>
      <c r="D607" s="161">
        <v>64119.5</v>
      </c>
      <c r="E607" s="162">
        <v>594.29999999999995</v>
      </c>
      <c r="F607" s="161">
        <v>63525.2</v>
      </c>
      <c r="G607" s="161">
        <v>187032.97</v>
      </c>
    </row>
    <row r="608" spans="1:7" ht="15" customHeight="1">
      <c r="A608" s="138">
        <v>463919</v>
      </c>
      <c r="B608" s="131" t="s">
        <v>430</v>
      </c>
      <c r="C608" s="161">
        <v>123507.77</v>
      </c>
      <c r="D608" s="161">
        <v>64119.5</v>
      </c>
      <c r="E608" s="162">
        <v>594.29999999999995</v>
      </c>
      <c r="F608" s="161">
        <v>63525.2</v>
      </c>
      <c r="G608" s="161">
        <v>187032.97</v>
      </c>
    </row>
    <row r="609" spans="1:7" ht="15" customHeight="1">
      <c r="A609" s="138">
        <v>46391901</v>
      </c>
      <c r="B609" s="131" t="s">
        <v>429</v>
      </c>
      <c r="C609" s="161">
        <v>123507.77</v>
      </c>
      <c r="D609" s="161">
        <v>64119.5</v>
      </c>
      <c r="E609" s="162">
        <v>594.29999999999995</v>
      </c>
      <c r="F609" s="161">
        <v>63525.2</v>
      </c>
      <c r="G609" s="161">
        <v>187032.97</v>
      </c>
    </row>
    <row r="610" spans="1:7" ht="15" customHeight="1">
      <c r="A610" s="138">
        <v>463919011</v>
      </c>
      <c r="B610" s="131" t="s">
        <v>431</v>
      </c>
      <c r="C610" s="161">
        <v>-1792.05</v>
      </c>
      <c r="D610" s="161">
        <v>0</v>
      </c>
      <c r="E610" s="162">
        <v>0</v>
      </c>
      <c r="F610" s="161">
        <v>0</v>
      </c>
      <c r="G610" s="161">
        <v>-1792.05</v>
      </c>
    </row>
    <row r="611" spans="1:7" ht="15" customHeight="1">
      <c r="A611" s="138">
        <v>463919011000001</v>
      </c>
      <c r="B611" s="131" t="s">
        <v>432</v>
      </c>
      <c r="C611" s="161">
        <v>-1792.05</v>
      </c>
      <c r="D611" s="161">
        <v>0</v>
      </c>
      <c r="E611" s="162">
        <v>0</v>
      </c>
      <c r="F611" s="161">
        <v>0</v>
      </c>
      <c r="G611" s="161">
        <v>-1792.05</v>
      </c>
    </row>
    <row r="612" spans="1:7" ht="15" customHeight="1">
      <c r="A612" s="138">
        <v>463919012</v>
      </c>
      <c r="B612" s="131" t="s">
        <v>433</v>
      </c>
      <c r="C612" s="161">
        <v>4234.5</v>
      </c>
      <c r="D612" s="161">
        <v>2117.25</v>
      </c>
      <c r="E612" s="162">
        <v>0</v>
      </c>
      <c r="F612" s="161">
        <v>2117.25</v>
      </c>
      <c r="G612" s="161">
        <v>6351.75</v>
      </c>
    </row>
    <row r="613" spans="1:7" ht="15" customHeight="1">
      <c r="A613" s="138">
        <v>463919012000004</v>
      </c>
      <c r="B613" s="131" t="s">
        <v>434</v>
      </c>
      <c r="C613" s="161">
        <v>4234.5</v>
      </c>
      <c r="D613" s="161">
        <v>2117.25</v>
      </c>
      <c r="E613" s="162">
        <v>0</v>
      </c>
      <c r="F613" s="161">
        <v>2117.25</v>
      </c>
      <c r="G613" s="161">
        <v>6351.75</v>
      </c>
    </row>
    <row r="614" spans="1:7" ht="15" customHeight="1">
      <c r="A614" s="138">
        <v>463919013</v>
      </c>
      <c r="B614" s="131" t="s">
        <v>435</v>
      </c>
      <c r="C614" s="161">
        <v>18678.7</v>
      </c>
      <c r="D614" s="161">
        <v>3129.24</v>
      </c>
      <c r="E614" s="162">
        <v>594.29999999999995</v>
      </c>
      <c r="F614" s="161">
        <v>2534.94</v>
      </c>
      <c r="G614" s="161">
        <v>21213.64</v>
      </c>
    </row>
    <row r="615" spans="1:7" ht="15" customHeight="1">
      <c r="A615" s="138">
        <v>463919013000001</v>
      </c>
      <c r="B615" s="131" t="s">
        <v>436</v>
      </c>
      <c r="C615" s="161">
        <v>18678.7</v>
      </c>
      <c r="D615" s="161">
        <v>3129.24</v>
      </c>
      <c r="E615" s="162">
        <v>594.29999999999995</v>
      </c>
      <c r="F615" s="161">
        <v>2534.94</v>
      </c>
      <c r="G615" s="161">
        <v>21213.64</v>
      </c>
    </row>
    <row r="616" spans="1:7" ht="15" customHeight="1">
      <c r="A616" s="138">
        <v>463919014</v>
      </c>
      <c r="B616" s="131" t="s">
        <v>438</v>
      </c>
      <c r="C616" s="161">
        <v>40459.72</v>
      </c>
      <c r="D616" s="161">
        <v>17573.560000000001</v>
      </c>
      <c r="E616" s="162">
        <v>0</v>
      </c>
      <c r="F616" s="161">
        <v>17573.560000000001</v>
      </c>
      <c r="G616" s="161">
        <v>58033.279999999999</v>
      </c>
    </row>
    <row r="617" spans="1:7" ht="15" customHeight="1">
      <c r="A617" s="138">
        <v>463919014000002</v>
      </c>
      <c r="B617" s="131" t="s">
        <v>439</v>
      </c>
      <c r="C617" s="161">
        <v>0</v>
      </c>
      <c r="D617" s="161">
        <v>130</v>
      </c>
      <c r="E617" s="162">
        <v>0</v>
      </c>
      <c r="F617" s="161">
        <v>130</v>
      </c>
      <c r="G617" s="161">
        <v>130</v>
      </c>
    </row>
    <row r="618" spans="1:7" ht="15" customHeight="1">
      <c r="A618" s="138">
        <v>463919014000003</v>
      </c>
      <c r="B618" s="131" t="s">
        <v>440</v>
      </c>
      <c r="C618" s="161">
        <v>20012.34</v>
      </c>
      <c r="D618" s="161">
        <v>10006.17</v>
      </c>
      <c r="E618" s="162">
        <v>0</v>
      </c>
      <c r="F618" s="161">
        <v>10006.17</v>
      </c>
      <c r="G618" s="161">
        <v>30018.51</v>
      </c>
    </row>
    <row r="619" spans="1:7" ht="15" customHeight="1">
      <c r="A619" s="138">
        <v>463919014000004</v>
      </c>
      <c r="B619" s="131" t="s">
        <v>441</v>
      </c>
      <c r="C619" s="161">
        <v>13086</v>
      </c>
      <c r="D619" s="161">
        <v>5954.13</v>
      </c>
      <c r="E619" s="162">
        <v>0</v>
      </c>
      <c r="F619" s="161">
        <v>5954.13</v>
      </c>
      <c r="G619" s="161">
        <v>19040.13</v>
      </c>
    </row>
    <row r="620" spans="1:7" ht="15" customHeight="1">
      <c r="A620" s="138">
        <v>463919014000006</v>
      </c>
      <c r="B620" s="131" t="s">
        <v>442</v>
      </c>
      <c r="C620" s="161">
        <v>7361.38</v>
      </c>
      <c r="D620" s="161">
        <v>1483.26</v>
      </c>
      <c r="E620" s="162">
        <v>0</v>
      </c>
      <c r="F620" s="161">
        <v>1483.26</v>
      </c>
      <c r="G620" s="161">
        <v>8844.64</v>
      </c>
    </row>
    <row r="621" spans="1:7" ht="15" customHeight="1">
      <c r="A621" s="138">
        <v>463919019</v>
      </c>
      <c r="B621" s="131" t="s">
        <v>429</v>
      </c>
      <c r="C621" s="161">
        <v>61926.9</v>
      </c>
      <c r="D621" s="161">
        <v>41299.449999999997</v>
      </c>
      <c r="E621" s="162">
        <v>0</v>
      </c>
      <c r="F621" s="161">
        <v>41299.449999999997</v>
      </c>
      <c r="G621" s="161">
        <v>103226.35</v>
      </c>
    </row>
    <row r="622" spans="1:7" ht="15" customHeight="1">
      <c r="A622" s="138">
        <v>463919019000002</v>
      </c>
      <c r="B622" s="131" t="s">
        <v>443</v>
      </c>
      <c r="C622" s="161">
        <v>61774.77</v>
      </c>
      <c r="D622" s="161">
        <v>41299.449999999997</v>
      </c>
      <c r="E622" s="162">
        <v>0</v>
      </c>
      <c r="F622" s="161">
        <v>41299.449999999997</v>
      </c>
      <c r="G622" s="161">
        <v>103074.22</v>
      </c>
    </row>
    <row r="623" spans="1:7" ht="15" customHeight="1">
      <c r="A623" s="138">
        <v>463919019000005</v>
      </c>
      <c r="B623" s="131" t="s">
        <v>444</v>
      </c>
      <c r="C623" s="161">
        <v>152.13</v>
      </c>
      <c r="D623" s="161">
        <v>0</v>
      </c>
      <c r="E623" s="162">
        <v>0</v>
      </c>
      <c r="F623" s="161">
        <v>0</v>
      </c>
      <c r="G623" s="161">
        <v>152.13</v>
      </c>
    </row>
    <row r="624" spans="1:7" ht="15" customHeight="1">
      <c r="A624" s="138">
        <v>464</v>
      </c>
      <c r="B624" s="131" t="s">
        <v>445</v>
      </c>
      <c r="C624" s="161">
        <v>70453.320000000007</v>
      </c>
      <c r="D624" s="161">
        <v>102088</v>
      </c>
      <c r="E624" s="162">
        <v>35000</v>
      </c>
      <c r="F624" s="161">
        <v>67088</v>
      </c>
      <c r="G624" s="161">
        <v>137541.32</v>
      </c>
    </row>
    <row r="625" spans="1:7" ht="15" customHeight="1">
      <c r="A625" s="138">
        <v>4641</v>
      </c>
      <c r="B625" s="131" t="s">
        <v>446</v>
      </c>
      <c r="C625" s="161">
        <v>70453.320000000007</v>
      </c>
      <c r="D625" s="161">
        <v>102088</v>
      </c>
      <c r="E625" s="162">
        <v>35000</v>
      </c>
      <c r="F625" s="161">
        <v>67088</v>
      </c>
      <c r="G625" s="161">
        <v>137541.32</v>
      </c>
    </row>
    <row r="626" spans="1:7" ht="15" customHeight="1">
      <c r="A626" s="138">
        <v>46411</v>
      </c>
      <c r="B626" s="131" t="s">
        <v>447</v>
      </c>
      <c r="C626" s="161">
        <v>70453.320000000007</v>
      </c>
      <c r="D626" s="161">
        <v>102088</v>
      </c>
      <c r="E626" s="162">
        <v>35000</v>
      </c>
      <c r="F626" s="161">
        <v>67088</v>
      </c>
      <c r="G626" s="161">
        <v>137541.32</v>
      </c>
    </row>
    <row r="627" spans="1:7" ht="15" customHeight="1">
      <c r="A627" s="138">
        <v>464119</v>
      </c>
      <c r="B627" s="131" t="s">
        <v>447</v>
      </c>
      <c r="C627" s="161">
        <v>70453.320000000007</v>
      </c>
      <c r="D627" s="161">
        <v>102088</v>
      </c>
      <c r="E627" s="162">
        <v>35000</v>
      </c>
      <c r="F627" s="161">
        <v>67088</v>
      </c>
      <c r="G627" s="161">
        <v>137541.32</v>
      </c>
    </row>
    <row r="628" spans="1:7" ht="15" customHeight="1">
      <c r="A628" s="138">
        <v>46411901</v>
      </c>
      <c r="B628" s="131" t="s">
        <v>446</v>
      </c>
      <c r="C628" s="161">
        <v>70453.320000000007</v>
      </c>
      <c r="D628" s="161">
        <v>102088</v>
      </c>
      <c r="E628" s="162">
        <v>35000</v>
      </c>
      <c r="F628" s="161">
        <v>67088</v>
      </c>
      <c r="G628" s="161">
        <v>137541.32</v>
      </c>
    </row>
    <row r="629" spans="1:7" ht="15" customHeight="1">
      <c r="A629" s="138">
        <v>464119011</v>
      </c>
      <c r="B629" s="131" t="s">
        <v>446</v>
      </c>
      <c r="C629" s="161">
        <v>34977.32</v>
      </c>
      <c r="D629" s="161">
        <v>67900</v>
      </c>
      <c r="E629" s="162">
        <v>35000</v>
      </c>
      <c r="F629" s="161">
        <v>32900</v>
      </c>
      <c r="G629" s="161">
        <v>67877.320000000007</v>
      </c>
    </row>
    <row r="630" spans="1:7" ht="15" customHeight="1">
      <c r="A630" s="138">
        <v>464119011000017</v>
      </c>
      <c r="B630" s="131" t="s">
        <v>498</v>
      </c>
      <c r="C630" s="161">
        <v>8477.32</v>
      </c>
      <c r="D630" s="161">
        <v>0</v>
      </c>
      <c r="E630" s="162">
        <v>0</v>
      </c>
      <c r="F630" s="161">
        <v>0</v>
      </c>
      <c r="G630" s="161">
        <v>8477.32</v>
      </c>
    </row>
    <row r="631" spans="1:7" ht="15" customHeight="1">
      <c r="A631" s="138">
        <v>464119011000024</v>
      </c>
      <c r="B631" s="131" t="s">
        <v>449</v>
      </c>
      <c r="C631" s="161">
        <v>0</v>
      </c>
      <c r="D631" s="161">
        <v>35000</v>
      </c>
      <c r="E631" s="162">
        <v>35000</v>
      </c>
      <c r="F631" s="161">
        <v>0</v>
      </c>
      <c r="G631" s="161">
        <v>0</v>
      </c>
    </row>
    <row r="632" spans="1:7" ht="15" customHeight="1">
      <c r="A632" s="138">
        <v>464119011000028</v>
      </c>
      <c r="B632" s="131" t="s">
        <v>450</v>
      </c>
      <c r="C632" s="161">
        <v>26500</v>
      </c>
      <c r="D632" s="161">
        <v>32900</v>
      </c>
      <c r="E632" s="162">
        <v>0</v>
      </c>
      <c r="F632" s="161">
        <v>32900</v>
      </c>
      <c r="G632" s="161">
        <v>59400</v>
      </c>
    </row>
    <row r="633" spans="1:7" ht="15" customHeight="1">
      <c r="A633" s="138">
        <v>464119019</v>
      </c>
      <c r="B633" s="131" t="s">
        <v>313</v>
      </c>
      <c r="C633" s="161">
        <v>35476</v>
      </c>
      <c r="D633" s="161">
        <v>34188</v>
      </c>
      <c r="E633" s="162">
        <v>0</v>
      </c>
      <c r="F633" s="161">
        <v>34188</v>
      </c>
      <c r="G633" s="161">
        <v>69664</v>
      </c>
    </row>
    <row r="634" spans="1:7" ht="15" customHeight="1">
      <c r="A634" s="138">
        <v>464119019000002</v>
      </c>
      <c r="B634" s="131" t="s">
        <v>451</v>
      </c>
      <c r="C634" s="161">
        <v>35476</v>
      </c>
      <c r="D634" s="161">
        <v>34188</v>
      </c>
      <c r="E634" s="162">
        <v>0</v>
      </c>
      <c r="F634" s="161">
        <v>34188</v>
      </c>
      <c r="G634" s="161">
        <v>69664</v>
      </c>
    </row>
    <row r="635" spans="1:7" ht="15" customHeight="1">
      <c r="A635" s="138">
        <v>465</v>
      </c>
      <c r="B635" s="131" t="s">
        <v>452</v>
      </c>
      <c r="C635" s="161">
        <v>280589.02</v>
      </c>
      <c r="D635" s="161">
        <v>509814.8</v>
      </c>
      <c r="E635" s="162">
        <v>333598.94</v>
      </c>
      <c r="F635" s="161">
        <v>176215.86</v>
      </c>
      <c r="G635" s="161">
        <v>456804.88</v>
      </c>
    </row>
    <row r="636" spans="1:7" ht="15" customHeight="1">
      <c r="A636" s="138">
        <v>4653</v>
      </c>
      <c r="B636" s="131" t="s">
        <v>453</v>
      </c>
      <c r="C636" s="161">
        <v>222399.3</v>
      </c>
      <c r="D636" s="161">
        <v>480175.63</v>
      </c>
      <c r="E636" s="162">
        <v>333598.94</v>
      </c>
      <c r="F636" s="161">
        <v>146576.69</v>
      </c>
      <c r="G636" s="161">
        <v>368975.99</v>
      </c>
    </row>
    <row r="637" spans="1:7" ht="15" customHeight="1">
      <c r="A637" s="138">
        <v>46531</v>
      </c>
      <c r="B637" s="131" t="s">
        <v>454</v>
      </c>
      <c r="C637" s="161">
        <v>222399.3</v>
      </c>
      <c r="D637" s="161">
        <v>480175.63</v>
      </c>
      <c r="E637" s="162">
        <v>333598.94</v>
      </c>
      <c r="F637" s="161">
        <v>146576.69</v>
      </c>
      <c r="G637" s="161">
        <v>368975.99</v>
      </c>
    </row>
    <row r="638" spans="1:7" ht="15" customHeight="1">
      <c r="A638" s="138">
        <v>465319</v>
      </c>
      <c r="B638" s="131" t="s">
        <v>454</v>
      </c>
      <c r="C638" s="161">
        <v>222399.3</v>
      </c>
      <c r="D638" s="161">
        <v>480175.63</v>
      </c>
      <c r="E638" s="162">
        <v>333598.94</v>
      </c>
      <c r="F638" s="161">
        <v>146576.69</v>
      </c>
      <c r="G638" s="161">
        <v>368975.99</v>
      </c>
    </row>
    <row r="639" spans="1:7" ht="15" customHeight="1">
      <c r="A639" s="138">
        <v>46531901</v>
      </c>
      <c r="B639" s="131" t="s">
        <v>453</v>
      </c>
      <c r="C639" s="161">
        <v>222399.3</v>
      </c>
      <c r="D639" s="161">
        <v>480175.63</v>
      </c>
      <c r="E639" s="162">
        <v>333598.94</v>
      </c>
      <c r="F639" s="161">
        <v>146576.69</v>
      </c>
      <c r="G639" s="161">
        <v>368975.99</v>
      </c>
    </row>
    <row r="640" spans="1:7" ht="15" customHeight="1">
      <c r="A640" s="138">
        <v>465319011</v>
      </c>
      <c r="B640" s="131" t="s">
        <v>453</v>
      </c>
      <c r="C640" s="161">
        <v>222399.3</v>
      </c>
      <c r="D640" s="161">
        <v>480175.63</v>
      </c>
      <c r="E640" s="162">
        <v>333598.94</v>
      </c>
      <c r="F640" s="161">
        <v>146576.69</v>
      </c>
      <c r="G640" s="161">
        <v>368975.99</v>
      </c>
    </row>
    <row r="641" spans="1:7" ht="15" customHeight="1">
      <c r="A641" s="138">
        <v>465319011000001</v>
      </c>
      <c r="B641" s="131" t="s">
        <v>453</v>
      </c>
      <c r="C641" s="161">
        <v>222399.3</v>
      </c>
      <c r="D641" s="161">
        <v>480175.63</v>
      </c>
      <c r="E641" s="162">
        <v>333598.94</v>
      </c>
      <c r="F641" s="161">
        <v>146576.69</v>
      </c>
      <c r="G641" s="161">
        <v>368975.99</v>
      </c>
    </row>
    <row r="642" spans="1:7" ht="15" customHeight="1">
      <c r="A642" s="138">
        <v>4658</v>
      </c>
      <c r="B642" s="131" t="s">
        <v>455</v>
      </c>
      <c r="C642" s="161">
        <v>58189.72</v>
      </c>
      <c r="D642" s="161">
        <v>29639.17</v>
      </c>
      <c r="E642" s="162">
        <v>0</v>
      </c>
      <c r="F642" s="161">
        <v>29639.17</v>
      </c>
      <c r="G642" s="161">
        <v>87828.89</v>
      </c>
    </row>
    <row r="643" spans="1:7" ht="15" customHeight="1">
      <c r="A643" s="138">
        <v>46581</v>
      </c>
      <c r="B643" s="131" t="s">
        <v>456</v>
      </c>
      <c r="C643" s="161">
        <v>58189.72</v>
      </c>
      <c r="D643" s="161">
        <v>29639.17</v>
      </c>
      <c r="E643" s="162">
        <v>0</v>
      </c>
      <c r="F643" s="161">
        <v>29639.17</v>
      </c>
      <c r="G643" s="161">
        <v>87828.89</v>
      </c>
    </row>
    <row r="644" spans="1:7" ht="15" customHeight="1">
      <c r="A644" s="138">
        <v>465819</v>
      </c>
      <c r="B644" s="131" t="s">
        <v>456</v>
      </c>
      <c r="C644" s="161">
        <v>58189.72</v>
      </c>
      <c r="D644" s="161">
        <v>29639.17</v>
      </c>
      <c r="E644" s="162">
        <v>0</v>
      </c>
      <c r="F644" s="161">
        <v>29639.17</v>
      </c>
      <c r="G644" s="161">
        <v>87828.89</v>
      </c>
    </row>
    <row r="645" spans="1:7" ht="15" customHeight="1">
      <c r="A645" s="138">
        <v>46581901</v>
      </c>
      <c r="B645" s="131" t="s">
        <v>455</v>
      </c>
      <c r="C645" s="161">
        <v>58189.72</v>
      </c>
      <c r="D645" s="161">
        <v>29639.17</v>
      </c>
      <c r="E645" s="162">
        <v>0</v>
      </c>
      <c r="F645" s="161">
        <v>29639.17</v>
      </c>
      <c r="G645" s="161">
        <v>87828.89</v>
      </c>
    </row>
    <row r="646" spans="1:7" ht="15" customHeight="1">
      <c r="A646" s="138">
        <v>465819019</v>
      </c>
      <c r="B646" s="131" t="s">
        <v>455</v>
      </c>
      <c r="C646" s="161">
        <v>58189.72</v>
      </c>
      <c r="D646" s="161">
        <v>29639.17</v>
      </c>
      <c r="E646" s="162">
        <v>0</v>
      </c>
      <c r="F646" s="161">
        <v>29639.17</v>
      </c>
      <c r="G646" s="161">
        <v>87828.89</v>
      </c>
    </row>
    <row r="647" spans="1:7" ht="15" customHeight="1">
      <c r="A647" s="138">
        <v>465819019000002</v>
      </c>
      <c r="B647" s="131" t="s">
        <v>457</v>
      </c>
      <c r="C647" s="161">
        <v>58189.72</v>
      </c>
      <c r="D647" s="161">
        <v>29639.17</v>
      </c>
      <c r="E647" s="162">
        <v>0</v>
      </c>
      <c r="F647" s="161">
        <v>29639.17</v>
      </c>
      <c r="G647" s="161">
        <v>87828.89</v>
      </c>
    </row>
    <row r="648" spans="1:7" ht="15" customHeight="1">
      <c r="A648" s="138">
        <v>468</v>
      </c>
      <c r="B648" s="131" t="s">
        <v>458</v>
      </c>
      <c r="C648" s="161">
        <v>4054855.4</v>
      </c>
      <c r="D648" s="161">
        <v>2150039.2799999998</v>
      </c>
      <c r="E648" s="162">
        <v>4751.66</v>
      </c>
      <c r="F648" s="161">
        <v>2145287.62</v>
      </c>
      <c r="G648" s="161">
        <v>6200143.0199999996</v>
      </c>
    </row>
    <row r="649" spans="1:7" ht="15" customHeight="1">
      <c r="A649" s="138">
        <v>4681</v>
      </c>
      <c r="B649" s="131" t="s">
        <v>458</v>
      </c>
      <c r="C649" s="161">
        <v>4054855.4</v>
      </c>
      <c r="D649" s="161">
        <v>2150039.2799999998</v>
      </c>
      <c r="E649" s="162">
        <v>4751.66</v>
      </c>
      <c r="F649" s="161">
        <v>2145287.62</v>
      </c>
      <c r="G649" s="161">
        <v>6200143.0199999996</v>
      </c>
    </row>
    <row r="650" spans="1:7" ht="15" customHeight="1">
      <c r="A650" s="138">
        <v>46811</v>
      </c>
      <c r="B650" s="131" t="s">
        <v>459</v>
      </c>
      <c r="C650" s="161">
        <v>4054855.4</v>
      </c>
      <c r="D650" s="161">
        <v>2150039.2799999998</v>
      </c>
      <c r="E650" s="162">
        <v>4751.66</v>
      </c>
      <c r="F650" s="161">
        <v>2145287.62</v>
      </c>
      <c r="G650" s="161">
        <v>6200143.0199999996</v>
      </c>
    </row>
    <row r="651" spans="1:7" ht="15" customHeight="1">
      <c r="A651" s="138">
        <v>468119</v>
      </c>
      <c r="B651" s="131" t="s">
        <v>459</v>
      </c>
      <c r="C651" s="161">
        <v>4054855.4</v>
      </c>
      <c r="D651" s="161">
        <v>2150039.2799999998</v>
      </c>
      <c r="E651" s="162">
        <v>4751.66</v>
      </c>
      <c r="F651" s="161">
        <v>2145287.62</v>
      </c>
      <c r="G651" s="161">
        <v>6200143.0199999996</v>
      </c>
    </row>
    <row r="652" spans="1:7" ht="15" customHeight="1">
      <c r="A652" s="138">
        <v>46811901</v>
      </c>
      <c r="B652" s="131" t="s">
        <v>460</v>
      </c>
      <c r="C652" s="161">
        <v>4054855.4</v>
      </c>
      <c r="D652" s="161">
        <v>2150039.2799999998</v>
      </c>
      <c r="E652" s="162">
        <v>4751.66</v>
      </c>
      <c r="F652" s="161">
        <v>2145287.62</v>
      </c>
      <c r="G652" s="161">
        <v>6200143.0199999996</v>
      </c>
    </row>
    <row r="653" spans="1:7" ht="15" customHeight="1">
      <c r="A653" s="138">
        <v>468119011</v>
      </c>
      <c r="B653" s="131" t="s">
        <v>461</v>
      </c>
      <c r="C653" s="161">
        <v>2887.86</v>
      </c>
      <c r="D653" s="161">
        <v>1443.93</v>
      </c>
      <c r="E653" s="162">
        <v>0</v>
      </c>
      <c r="F653" s="161">
        <v>1443.93</v>
      </c>
      <c r="G653" s="161">
        <v>4331.79</v>
      </c>
    </row>
    <row r="654" spans="1:7" ht="15" customHeight="1">
      <c r="A654" s="138">
        <v>468119011000001</v>
      </c>
      <c r="B654" s="131" t="s">
        <v>461</v>
      </c>
      <c r="C654" s="161">
        <v>2887.86</v>
      </c>
      <c r="D654" s="161">
        <v>1443.93</v>
      </c>
      <c r="E654" s="162">
        <v>0</v>
      </c>
      <c r="F654" s="161">
        <v>1443.93</v>
      </c>
      <c r="G654" s="161">
        <v>4331.79</v>
      </c>
    </row>
    <row r="655" spans="1:7" ht="15" customHeight="1">
      <c r="A655" s="138">
        <v>468119012</v>
      </c>
      <c r="B655" s="131" t="s">
        <v>462</v>
      </c>
      <c r="C655" s="161">
        <v>39270.559999999998</v>
      </c>
      <c r="D655" s="161">
        <v>17200</v>
      </c>
      <c r="E655" s="162">
        <v>4146.26</v>
      </c>
      <c r="F655" s="161">
        <v>13053.74</v>
      </c>
      <c r="G655" s="161">
        <v>52324.3</v>
      </c>
    </row>
    <row r="656" spans="1:7" ht="15" customHeight="1">
      <c r="A656" s="138">
        <v>468119012000001</v>
      </c>
      <c r="B656" s="131" t="s">
        <v>499</v>
      </c>
      <c r="C656" s="161">
        <v>-1783.21</v>
      </c>
      <c r="D656" s="161">
        <v>0</v>
      </c>
      <c r="E656" s="162">
        <v>0</v>
      </c>
      <c r="F656" s="161">
        <v>0</v>
      </c>
      <c r="G656" s="161">
        <v>-1783.21</v>
      </c>
    </row>
    <row r="657" spans="1:7" ht="15" customHeight="1">
      <c r="A657" s="138">
        <v>468119012000002</v>
      </c>
      <c r="B657" s="131" t="s">
        <v>463</v>
      </c>
      <c r="C657" s="161">
        <v>41053.769999999997</v>
      </c>
      <c r="D657" s="161">
        <v>17200</v>
      </c>
      <c r="E657" s="162">
        <v>4146.26</v>
      </c>
      <c r="F657" s="161">
        <v>13053.74</v>
      </c>
      <c r="G657" s="161">
        <v>54107.51</v>
      </c>
    </row>
    <row r="658" spans="1:7" ht="15" customHeight="1">
      <c r="A658" s="138">
        <v>468119013</v>
      </c>
      <c r="B658" s="131" t="s">
        <v>464</v>
      </c>
      <c r="C658" s="161">
        <v>2874.12</v>
      </c>
      <c r="D658" s="161">
        <v>256.82</v>
      </c>
      <c r="E658" s="162">
        <v>0</v>
      </c>
      <c r="F658" s="161">
        <v>256.82</v>
      </c>
      <c r="G658" s="161">
        <v>3130.94</v>
      </c>
    </row>
    <row r="659" spans="1:7" ht="15" customHeight="1">
      <c r="A659" s="138">
        <v>468119013000001</v>
      </c>
      <c r="B659" s="131" t="s">
        <v>465</v>
      </c>
      <c r="C659" s="161">
        <v>0</v>
      </c>
      <c r="D659" s="161">
        <v>19</v>
      </c>
      <c r="E659" s="162">
        <v>0</v>
      </c>
      <c r="F659" s="161">
        <v>19</v>
      </c>
      <c r="G659" s="161">
        <v>19</v>
      </c>
    </row>
    <row r="660" spans="1:7" ht="15" customHeight="1">
      <c r="A660" s="138">
        <v>468119013000002</v>
      </c>
      <c r="B660" s="131" t="s">
        <v>466</v>
      </c>
      <c r="C660" s="161">
        <v>2874.12</v>
      </c>
      <c r="D660" s="161">
        <v>237.82</v>
      </c>
      <c r="E660" s="162">
        <v>0</v>
      </c>
      <c r="F660" s="161">
        <v>237.82</v>
      </c>
      <c r="G660" s="161">
        <v>3111.94</v>
      </c>
    </row>
    <row r="661" spans="1:7" ht="15" customHeight="1">
      <c r="A661" s="138">
        <v>468119019</v>
      </c>
      <c r="B661" s="131" t="s">
        <v>313</v>
      </c>
      <c r="C661" s="161">
        <v>4009822.86</v>
      </c>
      <c r="D661" s="161">
        <v>2131138.5299999998</v>
      </c>
      <c r="E661" s="162">
        <v>605.4</v>
      </c>
      <c r="F661" s="161">
        <v>2130533.13</v>
      </c>
      <c r="G661" s="161">
        <v>6140355.9900000002</v>
      </c>
    </row>
    <row r="662" spans="1:7" ht="15" customHeight="1">
      <c r="A662" s="138">
        <v>468119019000001</v>
      </c>
      <c r="B662" s="131" t="s">
        <v>467</v>
      </c>
      <c r="C662" s="161">
        <v>12349.55</v>
      </c>
      <c r="D662" s="161">
        <v>0</v>
      </c>
      <c r="E662" s="162">
        <v>0</v>
      </c>
      <c r="F662" s="161">
        <v>0</v>
      </c>
      <c r="G662" s="161">
        <v>12349.55</v>
      </c>
    </row>
    <row r="663" spans="1:7" ht="15" customHeight="1">
      <c r="A663" s="138">
        <v>468119019000002</v>
      </c>
      <c r="B663" s="131" t="s">
        <v>468</v>
      </c>
      <c r="C663" s="161">
        <v>1200.56</v>
      </c>
      <c r="D663" s="161">
        <v>0</v>
      </c>
      <c r="E663" s="162">
        <v>0</v>
      </c>
      <c r="F663" s="161">
        <v>0</v>
      </c>
      <c r="G663" s="161">
        <v>1200.56</v>
      </c>
    </row>
    <row r="664" spans="1:7" ht="15" customHeight="1">
      <c r="A664" s="138">
        <v>468119019000004</v>
      </c>
      <c r="B664" s="131" t="s">
        <v>469</v>
      </c>
      <c r="C664" s="161">
        <v>937.67</v>
      </c>
      <c r="D664" s="161">
        <v>1242.24</v>
      </c>
      <c r="E664" s="162">
        <v>202.1</v>
      </c>
      <c r="F664" s="161">
        <v>1040.1400000000001</v>
      </c>
      <c r="G664" s="161">
        <v>1977.81</v>
      </c>
    </row>
    <row r="665" spans="1:7" ht="15" customHeight="1">
      <c r="A665" s="138">
        <v>468119019000007</v>
      </c>
      <c r="B665" s="131" t="s">
        <v>470</v>
      </c>
      <c r="C665" s="161">
        <v>3309.8</v>
      </c>
      <c r="D665" s="161">
        <v>1225</v>
      </c>
      <c r="E665" s="162">
        <v>0</v>
      </c>
      <c r="F665" s="161">
        <v>1225</v>
      </c>
      <c r="G665" s="161">
        <v>4534.8</v>
      </c>
    </row>
    <row r="666" spans="1:7" ht="15" customHeight="1">
      <c r="A666" s="138">
        <v>468119019000008</v>
      </c>
      <c r="B666" s="131" t="s">
        <v>471</v>
      </c>
      <c r="C666" s="161">
        <v>12463.95</v>
      </c>
      <c r="D666" s="161">
        <v>6823.99</v>
      </c>
      <c r="E666" s="162">
        <v>153.30000000000001</v>
      </c>
      <c r="F666" s="161">
        <v>6670.69</v>
      </c>
      <c r="G666" s="161">
        <v>19134.64</v>
      </c>
    </row>
    <row r="667" spans="1:7" ht="15" customHeight="1">
      <c r="A667" s="138">
        <v>468119019000009</v>
      </c>
      <c r="B667" s="131" t="s">
        <v>472</v>
      </c>
      <c r="C667" s="161">
        <v>1656.83</v>
      </c>
      <c r="D667" s="161">
        <v>2249.6999999999998</v>
      </c>
      <c r="E667" s="162">
        <v>250</v>
      </c>
      <c r="F667" s="161">
        <v>1999.7</v>
      </c>
      <c r="G667" s="161">
        <v>3656.53</v>
      </c>
    </row>
    <row r="668" spans="1:7" ht="15" customHeight="1">
      <c r="A668" s="138">
        <v>468119019000011</v>
      </c>
      <c r="B668" s="131" t="s">
        <v>399</v>
      </c>
      <c r="C668" s="161">
        <v>390.06</v>
      </c>
      <c r="D668" s="161">
        <v>192.59</v>
      </c>
      <c r="E668" s="162">
        <v>0</v>
      </c>
      <c r="F668" s="161">
        <v>192.59</v>
      </c>
      <c r="G668" s="161">
        <v>582.65</v>
      </c>
    </row>
    <row r="669" spans="1:7" ht="15" customHeight="1">
      <c r="A669" s="138">
        <v>468119019000012</v>
      </c>
      <c r="B669" s="131" t="s">
        <v>473</v>
      </c>
      <c r="C669" s="161">
        <v>1546.74</v>
      </c>
      <c r="D669" s="161">
        <v>629.47</v>
      </c>
      <c r="E669" s="162">
        <v>0</v>
      </c>
      <c r="F669" s="161">
        <v>629.47</v>
      </c>
      <c r="G669" s="161">
        <v>2176.21</v>
      </c>
    </row>
    <row r="670" spans="1:7" ht="15" customHeight="1">
      <c r="A670" s="138">
        <v>468119019000013</v>
      </c>
      <c r="B670" s="131" t="s">
        <v>460</v>
      </c>
      <c r="C670" s="161">
        <v>4354.12</v>
      </c>
      <c r="D670" s="161">
        <v>3548.88</v>
      </c>
      <c r="E670" s="162">
        <v>0</v>
      </c>
      <c r="F670" s="161">
        <v>3548.88</v>
      </c>
      <c r="G670" s="161">
        <v>7903</v>
      </c>
    </row>
    <row r="671" spans="1:7" ht="15" customHeight="1">
      <c r="A671" s="138">
        <v>468119019000014</v>
      </c>
      <c r="B671" s="131" t="s">
        <v>474</v>
      </c>
      <c r="C671" s="161">
        <v>1989.3</v>
      </c>
      <c r="D671" s="161">
        <v>659.8</v>
      </c>
      <c r="E671" s="162">
        <v>0</v>
      </c>
      <c r="F671" s="161">
        <v>659.8</v>
      </c>
      <c r="G671" s="161">
        <v>2649.1</v>
      </c>
    </row>
    <row r="672" spans="1:7" ht="15" customHeight="1">
      <c r="A672" s="138">
        <v>468119019000022</v>
      </c>
      <c r="B672" s="131" t="s">
        <v>475</v>
      </c>
      <c r="C672" s="161">
        <v>8174.66</v>
      </c>
      <c r="D672" s="161">
        <v>141.6</v>
      </c>
      <c r="E672" s="162">
        <v>0</v>
      </c>
      <c r="F672" s="161">
        <v>141.6</v>
      </c>
      <c r="G672" s="161">
        <v>8316.26</v>
      </c>
    </row>
    <row r="673" spans="1:7" ht="15" customHeight="1">
      <c r="A673" s="138">
        <v>468119019000023</v>
      </c>
      <c r="B673" s="131" t="s">
        <v>476</v>
      </c>
      <c r="C673" s="161">
        <v>337.11</v>
      </c>
      <c r="D673" s="161">
        <v>170.16</v>
      </c>
      <c r="E673" s="162">
        <v>0</v>
      </c>
      <c r="F673" s="161">
        <v>170.16</v>
      </c>
      <c r="G673" s="161">
        <v>507.27</v>
      </c>
    </row>
    <row r="674" spans="1:7" ht="15" customHeight="1">
      <c r="A674" s="138">
        <v>468119019000024</v>
      </c>
      <c r="B674" s="131" t="s">
        <v>477</v>
      </c>
      <c r="C674" s="161">
        <v>3961112.51</v>
      </c>
      <c r="D674" s="161">
        <v>2114255.1</v>
      </c>
      <c r="E674" s="162">
        <v>0</v>
      </c>
      <c r="F674" s="161">
        <v>2114255.1</v>
      </c>
      <c r="G674" s="161">
        <v>6075367.6100000003</v>
      </c>
    </row>
    <row r="675" spans="1:7" ht="15" customHeight="1">
      <c r="A675" s="138">
        <v>6</v>
      </c>
      <c r="B675" s="131" t="s">
        <v>478</v>
      </c>
      <c r="C675" s="161">
        <v>905030.29</v>
      </c>
      <c r="D675" s="161">
        <v>15941335.15</v>
      </c>
      <c r="E675" s="162">
        <v>13554224.810000001</v>
      </c>
      <c r="F675" s="161">
        <v>2387110.34</v>
      </c>
      <c r="G675" s="161">
        <v>3292140.63</v>
      </c>
    </row>
    <row r="676" spans="1:7" ht="15" customHeight="1">
      <c r="A676" s="138">
        <v>61</v>
      </c>
      <c r="B676" s="131" t="s">
        <v>479</v>
      </c>
      <c r="C676" s="161">
        <v>905030.29</v>
      </c>
      <c r="D676" s="161">
        <v>13828833.359999999</v>
      </c>
      <c r="E676" s="162">
        <v>13554224.810000001</v>
      </c>
      <c r="F676" s="161">
        <v>274608.55</v>
      </c>
      <c r="G676" s="161">
        <v>1179638.8400000001</v>
      </c>
    </row>
    <row r="677" spans="1:7" ht="15" customHeight="1">
      <c r="A677" s="138">
        <v>611</v>
      </c>
      <c r="B677" s="131" t="s">
        <v>480</v>
      </c>
      <c r="C677" s="161">
        <v>905030.29</v>
      </c>
      <c r="D677" s="161">
        <v>13828833.359999999</v>
      </c>
      <c r="E677" s="162">
        <v>13554224.810000001</v>
      </c>
      <c r="F677" s="161">
        <v>274608.55</v>
      </c>
      <c r="G677" s="161">
        <v>1179638.8400000001</v>
      </c>
    </row>
    <row r="678" spans="1:7" ht="15" customHeight="1">
      <c r="A678" s="138">
        <v>6111</v>
      </c>
      <c r="B678" s="131" t="s">
        <v>69</v>
      </c>
      <c r="C678" s="161">
        <v>932196.31</v>
      </c>
      <c r="D678" s="161">
        <v>204964.14</v>
      </c>
      <c r="E678" s="162">
        <v>972365.52</v>
      </c>
      <c r="F678" s="161">
        <v>-767401.38</v>
      </c>
      <c r="G678" s="161">
        <v>164794.93</v>
      </c>
    </row>
    <row r="679" spans="1:7" ht="15" customHeight="1">
      <c r="A679" s="138">
        <v>61111</v>
      </c>
      <c r="B679" s="131" t="s">
        <v>481</v>
      </c>
      <c r="C679" s="161">
        <v>932196.31</v>
      </c>
      <c r="D679" s="161">
        <v>204964.14</v>
      </c>
      <c r="E679" s="162">
        <v>972365.52</v>
      </c>
      <c r="F679" s="161">
        <v>-767401.38</v>
      </c>
      <c r="G679" s="161">
        <v>164794.93</v>
      </c>
    </row>
    <row r="680" spans="1:7" ht="15" customHeight="1">
      <c r="A680" s="138">
        <v>611119</v>
      </c>
      <c r="B680" s="131" t="s">
        <v>481</v>
      </c>
      <c r="C680" s="161">
        <v>932196.31</v>
      </c>
      <c r="D680" s="161">
        <v>204964.14</v>
      </c>
      <c r="E680" s="162">
        <v>972365.52</v>
      </c>
      <c r="F680" s="161">
        <v>-767401.38</v>
      </c>
      <c r="G680" s="161">
        <v>164794.93</v>
      </c>
    </row>
    <row r="681" spans="1:7" ht="15" customHeight="1">
      <c r="A681" s="138">
        <v>61111901</v>
      </c>
      <c r="B681" s="131" t="s">
        <v>69</v>
      </c>
      <c r="C681" s="161">
        <v>932196.31</v>
      </c>
      <c r="D681" s="161">
        <v>204964.14</v>
      </c>
      <c r="E681" s="162">
        <v>972365.52</v>
      </c>
      <c r="F681" s="161">
        <v>-767401.38</v>
      </c>
      <c r="G681" s="161">
        <v>164794.93</v>
      </c>
    </row>
    <row r="682" spans="1:7" ht="15" customHeight="1">
      <c r="A682" s="138">
        <v>611119011</v>
      </c>
      <c r="B682" s="131" t="s">
        <v>482</v>
      </c>
      <c r="C682" s="161">
        <v>932196.31</v>
      </c>
      <c r="D682" s="161">
        <v>204964.14</v>
      </c>
      <c r="E682" s="162">
        <v>972365.52</v>
      </c>
      <c r="F682" s="161">
        <v>-767401.38</v>
      </c>
      <c r="G682" s="161">
        <v>164794.93</v>
      </c>
    </row>
    <row r="683" spans="1:7" ht="15" customHeight="1">
      <c r="A683" s="138">
        <v>611119011000001</v>
      </c>
      <c r="B683" s="131" t="s">
        <v>482</v>
      </c>
      <c r="C683" s="161">
        <v>932196.31</v>
      </c>
      <c r="D683" s="161">
        <v>204964.14</v>
      </c>
      <c r="E683" s="162">
        <v>972365.52</v>
      </c>
      <c r="F683" s="161">
        <v>-767401.38</v>
      </c>
      <c r="G683" s="161">
        <v>164794.93</v>
      </c>
    </row>
    <row r="684" spans="1:7" ht="15" customHeight="1">
      <c r="A684" s="138">
        <v>6112</v>
      </c>
      <c r="B684" s="131" t="s">
        <v>483</v>
      </c>
      <c r="C684" s="161">
        <v>335221.76000000001</v>
      </c>
      <c r="D684" s="161">
        <v>77814.649999999994</v>
      </c>
      <c r="E684" s="162">
        <v>360134.83</v>
      </c>
      <c r="F684" s="161">
        <v>-282320.18</v>
      </c>
      <c r="G684" s="161">
        <v>52901.58</v>
      </c>
    </row>
    <row r="685" spans="1:7" ht="15" customHeight="1">
      <c r="A685" s="138">
        <v>61121</v>
      </c>
      <c r="B685" s="131" t="s">
        <v>484</v>
      </c>
      <c r="C685" s="161">
        <v>335221.76000000001</v>
      </c>
      <c r="D685" s="161">
        <v>77814.649999999994</v>
      </c>
      <c r="E685" s="162">
        <v>360134.83</v>
      </c>
      <c r="F685" s="161">
        <v>-282320.18</v>
      </c>
      <c r="G685" s="161">
        <v>52901.58</v>
      </c>
    </row>
    <row r="686" spans="1:7" ht="15" customHeight="1">
      <c r="A686" s="138">
        <v>611219</v>
      </c>
      <c r="B686" s="131" t="s">
        <v>484</v>
      </c>
      <c r="C686" s="161">
        <v>335221.76000000001</v>
      </c>
      <c r="D686" s="161">
        <v>77814.649999999994</v>
      </c>
      <c r="E686" s="162">
        <v>360134.83</v>
      </c>
      <c r="F686" s="161">
        <v>-282320.18</v>
      </c>
      <c r="G686" s="161">
        <v>52901.58</v>
      </c>
    </row>
    <row r="687" spans="1:7" ht="15" customHeight="1">
      <c r="A687" s="138">
        <v>61121901</v>
      </c>
      <c r="B687" s="131" t="s">
        <v>483</v>
      </c>
      <c r="C687" s="161">
        <v>335221.76000000001</v>
      </c>
      <c r="D687" s="161">
        <v>77814.649999999994</v>
      </c>
      <c r="E687" s="162">
        <v>360134.83</v>
      </c>
      <c r="F687" s="161">
        <v>-282320.18</v>
      </c>
      <c r="G687" s="161">
        <v>52901.58</v>
      </c>
    </row>
    <row r="688" spans="1:7" ht="15" customHeight="1">
      <c r="A688" s="138">
        <v>611219011</v>
      </c>
      <c r="B688" s="131" t="s">
        <v>113</v>
      </c>
      <c r="C688" s="161">
        <v>335221.76000000001</v>
      </c>
      <c r="D688" s="161">
        <v>77814.649999999994</v>
      </c>
      <c r="E688" s="162">
        <v>360134.83</v>
      </c>
      <c r="F688" s="161">
        <v>-282320.18</v>
      </c>
      <c r="G688" s="161">
        <v>52901.58</v>
      </c>
    </row>
    <row r="689" spans="1:7" ht="15" customHeight="1">
      <c r="A689" s="138">
        <v>611219011000001</v>
      </c>
      <c r="B689" s="131" t="s">
        <v>113</v>
      </c>
      <c r="C689" s="161">
        <v>335221.76000000001</v>
      </c>
      <c r="D689" s="161">
        <v>77814.649999999994</v>
      </c>
      <c r="E689" s="162">
        <v>360134.83</v>
      </c>
      <c r="F689" s="161">
        <v>-282320.18</v>
      </c>
      <c r="G689" s="161">
        <v>52901.58</v>
      </c>
    </row>
    <row r="690" spans="1:7" ht="15" customHeight="1">
      <c r="A690" s="138">
        <v>6119</v>
      </c>
      <c r="B690" s="131" t="s">
        <v>485</v>
      </c>
      <c r="C690" s="161">
        <v>-362387.78</v>
      </c>
      <c r="D690" s="161">
        <v>13546054.57</v>
      </c>
      <c r="E690" s="162">
        <v>12221724.460000001</v>
      </c>
      <c r="F690" s="161">
        <v>1324330.1100000001</v>
      </c>
      <c r="G690" s="161">
        <v>961942.33</v>
      </c>
    </row>
    <row r="691" spans="1:7" ht="15" customHeight="1">
      <c r="A691" s="138">
        <v>61191</v>
      </c>
      <c r="B691" s="131" t="s">
        <v>486</v>
      </c>
      <c r="C691" s="161">
        <v>-362387.78</v>
      </c>
      <c r="D691" s="161">
        <v>13546054.57</v>
      </c>
      <c r="E691" s="162">
        <v>12221724.460000001</v>
      </c>
      <c r="F691" s="161">
        <v>1324330.1100000001</v>
      </c>
      <c r="G691" s="161">
        <v>961942.33</v>
      </c>
    </row>
    <row r="692" spans="1:7" ht="15" customHeight="1">
      <c r="A692" s="138">
        <v>611919</v>
      </c>
      <c r="B692" s="131" t="s">
        <v>486</v>
      </c>
      <c r="C692" s="161">
        <v>-362387.78</v>
      </c>
      <c r="D692" s="161">
        <v>13546054.57</v>
      </c>
      <c r="E692" s="162">
        <v>12221724.460000001</v>
      </c>
      <c r="F692" s="161">
        <v>1324330.1100000001</v>
      </c>
      <c r="G692" s="161">
        <v>961942.33</v>
      </c>
    </row>
    <row r="693" spans="1:7" ht="15" customHeight="1">
      <c r="A693" s="138">
        <v>61191901</v>
      </c>
      <c r="B693" s="131" t="s">
        <v>485</v>
      </c>
      <c r="C693" s="161">
        <v>-362387.78</v>
      </c>
      <c r="D693" s="161">
        <v>13546054.57</v>
      </c>
      <c r="E693" s="162">
        <v>12221724.460000001</v>
      </c>
      <c r="F693" s="161">
        <v>1324330.1100000001</v>
      </c>
      <c r="G693" s="161">
        <v>961942.33</v>
      </c>
    </row>
    <row r="694" spans="1:7" ht="15" customHeight="1">
      <c r="A694" s="138">
        <v>611919011</v>
      </c>
      <c r="B694" s="131" t="s">
        <v>485</v>
      </c>
      <c r="C694" s="161">
        <v>-362387.78</v>
      </c>
      <c r="D694" s="161">
        <v>13546054.57</v>
      </c>
      <c r="E694" s="162">
        <v>12221724.460000001</v>
      </c>
      <c r="F694" s="161">
        <v>1324330.1100000001</v>
      </c>
      <c r="G694" s="161">
        <v>961942.33</v>
      </c>
    </row>
    <row r="695" spans="1:7" ht="15" customHeight="1">
      <c r="A695" s="138">
        <v>611919011000001</v>
      </c>
      <c r="B695" s="131" t="s">
        <v>112</v>
      </c>
      <c r="C695" s="161">
        <v>388046.49</v>
      </c>
      <c r="D695" s="161">
        <v>5278358.75</v>
      </c>
      <c r="E695" s="162">
        <v>5614454.21</v>
      </c>
      <c r="F695" s="161">
        <v>-336095.46</v>
      </c>
      <c r="G695" s="161">
        <v>51951.03</v>
      </c>
    </row>
    <row r="696" spans="1:7" ht="15" customHeight="1">
      <c r="A696" s="138">
        <v>611919011000002</v>
      </c>
      <c r="B696" s="131" t="s">
        <v>114</v>
      </c>
      <c r="C696" s="161">
        <v>139696.74</v>
      </c>
      <c r="D696" s="161">
        <v>1900209.16</v>
      </c>
      <c r="E696" s="162">
        <v>2021203.52</v>
      </c>
      <c r="F696" s="161">
        <v>-120994.36</v>
      </c>
      <c r="G696" s="161">
        <v>18702.38</v>
      </c>
    </row>
    <row r="697" spans="1:7" ht="15" customHeight="1">
      <c r="A697" s="138">
        <v>611919011000003</v>
      </c>
      <c r="B697" s="131" t="s">
        <v>107</v>
      </c>
      <c r="C697" s="161">
        <v>-654508.1</v>
      </c>
      <c r="D697" s="161">
        <v>4681975.49</v>
      </c>
      <c r="E697" s="162">
        <v>3372107.89</v>
      </c>
      <c r="F697" s="161">
        <v>1309867.6000000001</v>
      </c>
      <c r="G697" s="161">
        <v>655359.5</v>
      </c>
    </row>
    <row r="698" spans="1:7" ht="15" customHeight="1">
      <c r="A698" s="138">
        <v>611919011000004</v>
      </c>
      <c r="B698" s="131" t="s">
        <v>109</v>
      </c>
      <c r="C698" s="161">
        <v>-235622.91</v>
      </c>
      <c r="D698" s="161">
        <v>1685511.17</v>
      </c>
      <c r="E698" s="162">
        <v>1213958.8400000001</v>
      </c>
      <c r="F698" s="161">
        <v>471552.33</v>
      </c>
      <c r="G698" s="161">
        <v>235929.42</v>
      </c>
    </row>
    <row r="699" spans="1:7" ht="15" customHeight="1">
      <c r="A699" s="138">
        <v>69</v>
      </c>
      <c r="B699" s="131" t="s">
        <v>487</v>
      </c>
      <c r="C699" s="161">
        <v>0</v>
      </c>
      <c r="D699" s="161">
        <v>2112501.79</v>
      </c>
      <c r="E699" s="162">
        <v>0</v>
      </c>
      <c r="F699" s="161">
        <v>2112501.79</v>
      </c>
      <c r="G699" s="161">
        <v>2112501.79</v>
      </c>
    </row>
    <row r="700" spans="1:7" ht="15" customHeight="1">
      <c r="A700" s="138">
        <v>691</v>
      </c>
      <c r="B700" s="131" t="s">
        <v>488</v>
      </c>
      <c r="C700" s="161">
        <v>0</v>
      </c>
      <c r="D700" s="161">
        <v>2112501.79</v>
      </c>
      <c r="E700" s="162">
        <v>0</v>
      </c>
      <c r="F700" s="161">
        <v>2112501.79</v>
      </c>
      <c r="G700" s="161">
        <v>2112501.79</v>
      </c>
    </row>
    <row r="701" spans="1:7" ht="15" customHeight="1">
      <c r="A701" s="138">
        <v>6911</v>
      </c>
      <c r="B701" s="131" t="s">
        <v>488</v>
      </c>
      <c r="C701" s="161">
        <v>0</v>
      </c>
      <c r="D701" s="161">
        <v>2112501.79</v>
      </c>
      <c r="E701" s="162">
        <v>0</v>
      </c>
      <c r="F701" s="161">
        <v>2112501.79</v>
      </c>
      <c r="G701" s="161">
        <v>2112501.79</v>
      </c>
    </row>
    <row r="702" spans="1:7" ht="15" customHeight="1">
      <c r="A702" s="138">
        <v>69111</v>
      </c>
      <c r="B702" s="131" t="s">
        <v>489</v>
      </c>
      <c r="C702" s="161">
        <v>0</v>
      </c>
      <c r="D702" s="161">
        <v>2112501.79</v>
      </c>
      <c r="E702" s="162">
        <v>0</v>
      </c>
      <c r="F702" s="161">
        <v>2112501.79</v>
      </c>
      <c r="G702" s="161">
        <v>2112501.79</v>
      </c>
    </row>
    <row r="703" spans="1:7" ht="15" customHeight="1">
      <c r="A703" s="138">
        <v>691119</v>
      </c>
      <c r="B703" s="131" t="s">
        <v>489</v>
      </c>
      <c r="C703" s="161">
        <v>0</v>
      </c>
      <c r="D703" s="161">
        <v>2112501.79</v>
      </c>
      <c r="E703" s="162">
        <v>0</v>
      </c>
      <c r="F703" s="161">
        <v>2112501.79</v>
      </c>
      <c r="G703" s="161">
        <v>2112501.79</v>
      </c>
    </row>
    <row r="704" spans="1:7" ht="15" customHeight="1">
      <c r="A704" s="138">
        <v>69111901</v>
      </c>
      <c r="B704" s="131" t="s">
        <v>488</v>
      </c>
      <c r="C704" s="161">
        <v>0</v>
      </c>
      <c r="D704" s="161">
        <v>2112501.79</v>
      </c>
      <c r="E704" s="162">
        <v>0</v>
      </c>
      <c r="F704" s="161">
        <v>2112501.79</v>
      </c>
      <c r="G704" s="161">
        <v>2112501.79</v>
      </c>
    </row>
    <row r="705" spans="1:7" ht="15" customHeight="1">
      <c r="A705" s="138">
        <v>691119011</v>
      </c>
      <c r="B705" s="131" t="s">
        <v>488</v>
      </c>
      <c r="C705" s="161">
        <v>0</v>
      </c>
      <c r="D705" s="161">
        <v>2112501.79</v>
      </c>
      <c r="E705" s="162">
        <v>0</v>
      </c>
      <c r="F705" s="161">
        <v>2112501.79</v>
      </c>
      <c r="G705" s="161">
        <v>2112501.79</v>
      </c>
    </row>
    <row r="706" spans="1:7" ht="15" customHeight="1">
      <c r="A706" s="138">
        <v>691119011000001</v>
      </c>
      <c r="B706" s="131" t="s">
        <v>488</v>
      </c>
      <c r="C706" s="161">
        <v>0</v>
      </c>
      <c r="D706" s="161">
        <v>2112501.79</v>
      </c>
      <c r="E706" s="162">
        <v>0</v>
      </c>
      <c r="F706" s="161">
        <v>2112501.79</v>
      </c>
      <c r="G706" s="161">
        <v>2112501.79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BE2CD-69BD-4278-A618-6D479903577A}">
  <dimension ref="A1:G748"/>
  <sheetViews>
    <sheetView workbookViewId="0">
      <selection activeCell="B18" sqref="B18"/>
    </sheetView>
  </sheetViews>
  <sheetFormatPr defaultRowHeight="15"/>
  <cols>
    <col min="1" max="1" width="42.42578125" style="139" bestFit="1" customWidth="1"/>
    <col min="2" max="2" width="46" style="50" bestFit="1" customWidth="1"/>
    <col min="3" max="3" width="12" style="171" bestFit="1" customWidth="1"/>
    <col min="4" max="5" width="12.42578125" style="171" bestFit="1" customWidth="1"/>
    <col min="6" max="7" width="11.7109375" style="171" bestFit="1" customWidth="1"/>
    <col min="8" max="16384" width="9.140625" style="50"/>
  </cols>
  <sheetData>
    <row r="1" spans="1:7" ht="16.5">
      <c r="A1" s="141" t="s">
        <v>511</v>
      </c>
      <c r="B1" s="52"/>
      <c r="C1" s="166"/>
      <c r="D1" s="166"/>
      <c r="E1" s="166"/>
      <c r="F1" s="166"/>
      <c r="G1" s="166"/>
    </row>
    <row r="2" spans="1:7">
      <c r="A2" s="142"/>
      <c r="B2" s="52"/>
      <c r="C2" s="166"/>
      <c r="D2" s="166"/>
      <c r="E2" s="166"/>
      <c r="F2" s="167"/>
      <c r="G2" s="166"/>
    </row>
    <row r="3" spans="1:7">
      <c r="A3" s="142"/>
      <c r="B3" s="52"/>
      <c r="C3" s="166"/>
      <c r="D3" s="166"/>
      <c r="E3" s="166"/>
      <c r="F3" s="167"/>
      <c r="G3" s="166"/>
    </row>
    <row r="4" spans="1:7">
      <c r="A4" s="143" t="s">
        <v>612</v>
      </c>
      <c r="B4" s="52"/>
      <c r="C4" s="166"/>
      <c r="D4" s="166"/>
      <c r="E4" s="166"/>
      <c r="F4" s="167"/>
      <c r="G4" s="166"/>
    </row>
    <row r="5" spans="1:7" ht="16.5">
      <c r="A5" s="144" t="s">
        <v>512</v>
      </c>
      <c r="B5" s="52"/>
      <c r="C5" s="166"/>
      <c r="D5" s="166"/>
      <c r="E5" s="166"/>
      <c r="F5" s="166"/>
      <c r="G5" s="166"/>
    </row>
    <row r="6" spans="1:7">
      <c r="A6" s="145" t="s">
        <v>513</v>
      </c>
      <c r="B6" s="52"/>
      <c r="C6" s="166"/>
      <c r="D6" s="166"/>
      <c r="E6" s="166"/>
      <c r="F6" s="166"/>
      <c r="G6" s="166"/>
    </row>
    <row r="7" spans="1:7">
      <c r="A7" s="146" t="s">
        <v>19</v>
      </c>
      <c r="B7" s="54" t="s">
        <v>20</v>
      </c>
      <c r="C7" s="168" t="s">
        <v>21</v>
      </c>
      <c r="D7" s="168" t="s">
        <v>22</v>
      </c>
      <c r="E7" s="169" t="s">
        <v>23</v>
      </c>
      <c r="F7" s="168" t="s">
        <v>24</v>
      </c>
      <c r="G7" s="168" t="s">
        <v>25</v>
      </c>
    </row>
    <row r="8" spans="1:7">
      <c r="A8" s="147">
        <v>1</v>
      </c>
      <c r="B8" s="140" t="s">
        <v>26</v>
      </c>
      <c r="C8" s="161">
        <v>95456491.780000001</v>
      </c>
      <c r="D8" s="161">
        <v>109302950.63</v>
      </c>
      <c r="E8" s="162">
        <v>112474910.54000001</v>
      </c>
      <c r="F8" s="161">
        <v>-3171959.91</v>
      </c>
      <c r="G8" s="161">
        <v>92284531.870000005</v>
      </c>
    </row>
    <row r="9" spans="1:7">
      <c r="A9" s="147">
        <v>12</v>
      </c>
      <c r="B9" s="140" t="s">
        <v>27</v>
      </c>
      <c r="C9" s="161">
        <v>14973132.43</v>
      </c>
      <c r="D9" s="161">
        <v>91094142.879999995</v>
      </c>
      <c r="E9" s="162">
        <v>93020693.549999997</v>
      </c>
      <c r="F9" s="161">
        <v>-1926550.67</v>
      </c>
      <c r="G9" s="161">
        <v>13046581.76</v>
      </c>
    </row>
    <row r="10" spans="1:7">
      <c r="A10" s="147">
        <v>121</v>
      </c>
      <c r="B10" s="140" t="s">
        <v>28</v>
      </c>
      <c r="C10" s="161">
        <v>120420.85</v>
      </c>
      <c r="D10" s="161">
        <v>63281030.380000003</v>
      </c>
      <c r="E10" s="162">
        <v>62658778.829999998</v>
      </c>
      <c r="F10" s="161">
        <v>622251.55000000005</v>
      </c>
      <c r="G10" s="161">
        <v>742672.4</v>
      </c>
    </row>
    <row r="11" spans="1:7">
      <c r="A11" s="147">
        <v>1213</v>
      </c>
      <c r="B11" s="140" t="s">
        <v>29</v>
      </c>
      <c r="C11" s="161">
        <v>120420.85</v>
      </c>
      <c r="D11" s="161">
        <v>63281030.380000003</v>
      </c>
      <c r="E11" s="162">
        <v>62658778.829999998</v>
      </c>
      <c r="F11" s="161">
        <v>622251.55000000005</v>
      </c>
      <c r="G11" s="161">
        <v>742672.4</v>
      </c>
    </row>
    <row r="12" spans="1:7">
      <c r="A12" s="147">
        <v>12131</v>
      </c>
      <c r="B12" s="140" t="s">
        <v>29</v>
      </c>
      <c r="C12" s="161">
        <v>120420.85</v>
      </c>
      <c r="D12" s="161">
        <v>63281030.380000003</v>
      </c>
      <c r="E12" s="162">
        <v>62658778.829999998</v>
      </c>
      <c r="F12" s="161">
        <v>622251.55000000005</v>
      </c>
      <c r="G12" s="161">
        <v>742672.4</v>
      </c>
    </row>
    <row r="13" spans="1:7">
      <c r="A13" s="147">
        <v>121319</v>
      </c>
      <c r="B13" s="140" t="s">
        <v>29</v>
      </c>
      <c r="C13" s="161">
        <v>120420.85</v>
      </c>
      <c r="D13" s="161">
        <v>63281030.380000003</v>
      </c>
      <c r="E13" s="162">
        <v>62658778.829999998</v>
      </c>
      <c r="F13" s="161">
        <v>622251.55000000005</v>
      </c>
      <c r="G13" s="161">
        <v>742672.4</v>
      </c>
    </row>
    <row r="14" spans="1:7">
      <c r="A14" s="147">
        <v>12131901</v>
      </c>
      <c r="B14" s="140" t="s">
        <v>29</v>
      </c>
      <c r="C14" s="161">
        <v>120420.85</v>
      </c>
      <c r="D14" s="161">
        <v>63281030.380000003</v>
      </c>
      <c r="E14" s="162">
        <v>62658778.829999998</v>
      </c>
      <c r="F14" s="161">
        <v>622251.55000000005</v>
      </c>
      <c r="G14" s="161">
        <v>742672.4</v>
      </c>
    </row>
    <row r="15" spans="1:7">
      <c r="A15" s="147">
        <v>121319011</v>
      </c>
      <c r="B15" s="140" t="s">
        <v>29</v>
      </c>
      <c r="C15" s="161">
        <v>120420.85</v>
      </c>
      <c r="D15" s="161">
        <v>63281030.380000003</v>
      </c>
      <c r="E15" s="162">
        <v>62658778.829999998</v>
      </c>
      <c r="F15" s="161">
        <v>622251.55000000005</v>
      </c>
      <c r="G15" s="161">
        <v>742672.4</v>
      </c>
    </row>
    <row r="16" spans="1:7">
      <c r="A16" s="147">
        <v>121319011000001</v>
      </c>
      <c r="B16" s="140" t="s">
        <v>30</v>
      </c>
      <c r="C16" s="161">
        <v>4553.46</v>
      </c>
      <c r="D16" s="161">
        <v>20973654.16</v>
      </c>
      <c r="E16" s="162">
        <v>20970601.609999999</v>
      </c>
      <c r="F16" s="161">
        <v>3052.55</v>
      </c>
      <c r="G16" s="161">
        <v>7606.01</v>
      </c>
    </row>
    <row r="17" spans="1:7">
      <c r="A17" s="147">
        <v>121319011000002</v>
      </c>
      <c r="B17" s="140" t="s">
        <v>31</v>
      </c>
      <c r="C17" s="161">
        <v>9568.5</v>
      </c>
      <c r="D17" s="161">
        <v>490000</v>
      </c>
      <c r="E17" s="162">
        <v>492357.44</v>
      </c>
      <c r="F17" s="161">
        <v>-2357.44</v>
      </c>
      <c r="G17" s="161">
        <v>7211.06</v>
      </c>
    </row>
    <row r="18" spans="1:7">
      <c r="A18" s="147">
        <v>121319011000003</v>
      </c>
      <c r="B18" s="140" t="s">
        <v>32</v>
      </c>
      <c r="C18" s="161">
        <v>21608.76</v>
      </c>
      <c r="D18" s="161">
        <v>6598.88</v>
      </c>
      <c r="E18" s="162">
        <v>2971.9</v>
      </c>
      <c r="F18" s="161">
        <v>3626.98</v>
      </c>
      <c r="G18" s="161">
        <v>25235.74</v>
      </c>
    </row>
    <row r="19" spans="1:7">
      <c r="A19" s="147">
        <v>121319011000004</v>
      </c>
      <c r="B19" s="140" t="s">
        <v>33</v>
      </c>
      <c r="C19" s="161">
        <v>-3547.82</v>
      </c>
      <c r="D19" s="161">
        <v>24702921.41</v>
      </c>
      <c r="E19" s="162">
        <v>24699038.27</v>
      </c>
      <c r="F19" s="161">
        <v>3883.14</v>
      </c>
      <c r="G19" s="161">
        <v>335.32</v>
      </c>
    </row>
    <row r="20" spans="1:7">
      <c r="A20" s="147">
        <v>121319011000005</v>
      </c>
      <c r="B20" s="140" t="s">
        <v>34</v>
      </c>
      <c r="C20" s="161">
        <v>88237.95</v>
      </c>
      <c r="D20" s="161">
        <v>17098422.260000002</v>
      </c>
      <c r="E20" s="162">
        <v>16484375.939999999</v>
      </c>
      <c r="F20" s="161">
        <v>614046.31999999995</v>
      </c>
      <c r="G20" s="161">
        <v>702284.27</v>
      </c>
    </row>
    <row r="21" spans="1:7">
      <c r="A21" s="147">
        <v>121319011000006</v>
      </c>
      <c r="B21" s="140" t="s">
        <v>35</v>
      </c>
      <c r="C21" s="161">
        <v>0</v>
      </c>
      <c r="D21" s="161">
        <v>9433.67</v>
      </c>
      <c r="E21" s="162">
        <v>9433.67</v>
      </c>
      <c r="F21" s="161">
        <v>0</v>
      </c>
      <c r="G21" s="161">
        <v>0</v>
      </c>
    </row>
    <row r="22" spans="1:7">
      <c r="A22" s="147">
        <v>122</v>
      </c>
      <c r="B22" s="140" t="s">
        <v>36</v>
      </c>
      <c r="C22" s="161">
        <v>7377911.9299999997</v>
      </c>
      <c r="D22" s="161">
        <v>7759929.3799999999</v>
      </c>
      <c r="E22" s="162">
        <v>10489414.23</v>
      </c>
      <c r="F22" s="161">
        <v>-2729484.85</v>
      </c>
      <c r="G22" s="161">
        <v>4648427.08</v>
      </c>
    </row>
    <row r="23" spans="1:7">
      <c r="A23" s="147">
        <v>1222</v>
      </c>
      <c r="B23" s="140" t="s">
        <v>43</v>
      </c>
      <c r="C23" s="161">
        <v>7377911.9299999997</v>
      </c>
      <c r="D23" s="161">
        <v>7759929.3799999999</v>
      </c>
      <c r="E23" s="162">
        <v>10489414.23</v>
      </c>
      <c r="F23" s="161">
        <v>-2729484.85</v>
      </c>
      <c r="G23" s="161">
        <v>4648427.08</v>
      </c>
    </row>
    <row r="24" spans="1:7">
      <c r="A24" s="147">
        <v>12221</v>
      </c>
      <c r="B24" s="140" t="s">
        <v>44</v>
      </c>
      <c r="C24" s="161">
        <v>7377911.9400000004</v>
      </c>
      <c r="D24" s="161">
        <v>7759929.3700000001</v>
      </c>
      <c r="E24" s="162">
        <v>10489414.23</v>
      </c>
      <c r="F24" s="161">
        <v>-2729484.86</v>
      </c>
      <c r="G24" s="161">
        <v>4648427.08</v>
      </c>
    </row>
    <row r="25" spans="1:7">
      <c r="A25" s="147">
        <v>122219</v>
      </c>
      <c r="B25" s="140" t="s">
        <v>44</v>
      </c>
      <c r="C25" s="161">
        <v>7377911.9400000004</v>
      </c>
      <c r="D25" s="161">
        <v>7759929.3700000001</v>
      </c>
      <c r="E25" s="162">
        <v>10489414.23</v>
      </c>
      <c r="F25" s="161">
        <v>-2729484.86</v>
      </c>
      <c r="G25" s="161">
        <v>4648427.08</v>
      </c>
    </row>
    <row r="26" spans="1:7">
      <c r="A26" s="147">
        <v>12221902</v>
      </c>
      <c r="B26" s="140" t="s">
        <v>45</v>
      </c>
      <c r="C26" s="161">
        <v>7377911.9400000004</v>
      </c>
      <c r="D26" s="161">
        <v>7759929.3700000001</v>
      </c>
      <c r="E26" s="162">
        <v>10489414.23</v>
      </c>
      <c r="F26" s="161">
        <v>-2729484.86</v>
      </c>
      <c r="G26" s="161">
        <v>4648427.08</v>
      </c>
    </row>
    <row r="27" spans="1:7">
      <c r="A27" s="147">
        <v>122219021</v>
      </c>
      <c r="B27" s="140" t="s">
        <v>40</v>
      </c>
      <c r="C27" s="161">
        <v>7377911.9400000004</v>
      </c>
      <c r="D27" s="161">
        <v>7759929.3700000001</v>
      </c>
      <c r="E27" s="162">
        <v>10489414.23</v>
      </c>
      <c r="F27" s="161">
        <v>-2729484.86</v>
      </c>
      <c r="G27" s="161">
        <v>4648427.08</v>
      </c>
    </row>
    <row r="28" spans="1:7">
      <c r="A28" s="147">
        <v>122219021000006</v>
      </c>
      <c r="B28" s="140" t="s">
        <v>517</v>
      </c>
      <c r="C28" s="161">
        <v>7377911.9400000004</v>
      </c>
      <c r="D28" s="161">
        <v>7759929.3700000001</v>
      </c>
      <c r="E28" s="162">
        <v>10489414.23</v>
      </c>
      <c r="F28" s="161">
        <v>-2729484.86</v>
      </c>
      <c r="G28" s="161">
        <v>4648427.08</v>
      </c>
    </row>
    <row r="29" spans="1:7">
      <c r="A29" s="147">
        <v>12222</v>
      </c>
      <c r="B29" s="140" t="s">
        <v>46</v>
      </c>
      <c r="C29" s="161">
        <v>-0.01</v>
      </c>
      <c r="D29" s="161">
        <v>0.01</v>
      </c>
      <c r="E29" s="162">
        <v>0</v>
      </c>
      <c r="F29" s="161">
        <v>0.01</v>
      </c>
      <c r="G29" s="161">
        <v>0</v>
      </c>
    </row>
    <row r="30" spans="1:7">
      <c r="A30" s="147">
        <v>122229</v>
      </c>
      <c r="B30" s="140" t="s">
        <v>46</v>
      </c>
      <c r="C30" s="161">
        <v>-0.01</v>
      </c>
      <c r="D30" s="161">
        <v>0.01</v>
      </c>
      <c r="E30" s="162">
        <v>0</v>
      </c>
      <c r="F30" s="161">
        <v>0.01</v>
      </c>
      <c r="G30" s="161">
        <v>0</v>
      </c>
    </row>
    <row r="31" spans="1:7">
      <c r="A31" s="147">
        <v>12222901</v>
      </c>
      <c r="B31" s="140" t="s">
        <v>47</v>
      </c>
      <c r="C31" s="161">
        <v>-0.01</v>
      </c>
      <c r="D31" s="161">
        <v>0.01</v>
      </c>
      <c r="E31" s="162">
        <v>0</v>
      </c>
      <c r="F31" s="161">
        <v>0.01</v>
      </c>
      <c r="G31" s="161">
        <v>0</v>
      </c>
    </row>
    <row r="32" spans="1:7">
      <c r="A32" s="147">
        <v>122229012</v>
      </c>
      <c r="B32" s="140" t="s">
        <v>42</v>
      </c>
      <c r="C32" s="161">
        <v>-0.01</v>
      </c>
      <c r="D32" s="161">
        <v>0.01</v>
      </c>
      <c r="E32" s="162">
        <v>0</v>
      </c>
      <c r="F32" s="161">
        <v>0.01</v>
      </c>
      <c r="G32" s="161">
        <v>0</v>
      </c>
    </row>
    <row r="33" spans="1:7">
      <c r="A33" s="147">
        <v>122229012000001</v>
      </c>
      <c r="B33" s="140" t="s">
        <v>102</v>
      </c>
      <c r="C33" s="161">
        <v>-0.01</v>
      </c>
      <c r="D33" s="161">
        <v>0.01</v>
      </c>
      <c r="E33" s="162">
        <v>0</v>
      </c>
      <c r="F33" s="161">
        <v>0.01</v>
      </c>
      <c r="G33" s="161">
        <v>0</v>
      </c>
    </row>
    <row r="34" spans="1:7">
      <c r="A34" s="147">
        <v>123</v>
      </c>
      <c r="B34" s="140" t="s">
        <v>49</v>
      </c>
      <c r="C34" s="161">
        <v>2981136.1</v>
      </c>
      <c r="D34" s="161">
        <v>19741806.27</v>
      </c>
      <c r="E34" s="162">
        <v>18135913.649999999</v>
      </c>
      <c r="F34" s="161">
        <v>1605892.62</v>
      </c>
      <c r="G34" s="161">
        <v>4587028.72</v>
      </c>
    </row>
    <row r="35" spans="1:7">
      <c r="A35" s="147">
        <v>1231</v>
      </c>
      <c r="B35" s="140" t="s">
        <v>50</v>
      </c>
      <c r="C35" s="161">
        <v>2936758.2</v>
      </c>
      <c r="D35" s="161">
        <v>19617202.870000001</v>
      </c>
      <c r="E35" s="162">
        <v>18056328.809999999</v>
      </c>
      <c r="F35" s="161">
        <v>1560874.06</v>
      </c>
      <c r="G35" s="161">
        <v>4497632.26</v>
      </c>
    </row>
    <row r="36" spans="1:7">
      <c r="A36" s="147">
        <v>12312</v>
      </c>
      <c r="B36" s="140" t="s">
        <v>51</v>
      </c>
      <c r="C36" s="161">
        <v>2936758.2</v>
      </c>
      <c r="D36" s="161">
        <v>19617202.870000001</v>
      </c>
      <c r="E36" s="162">
        <v>18056328.809999999</v>
      </c>
      <c r="F36" s="161">
        <v>1560874.06</v>
      </c>
      <c r="G36" s="161">
        <v>4497632.26</v>
      </c>
    </row>
    <row r="37" spans="1:7">
      <c r="A37" s="147">
        <v>123121</v>
      </c>
      <c r="B37" s="140" t="s">
        <v>52</v>
      </c>
      <c r="C37" s="161">
        <v>2663944.7000000002</v>
      </c>
      <c r="D37" s="161">
        <v>19030217.629999999</v>
      </c>
      <c r="E37" s="162">
        <v>17463165.609999999</v>
      </c>
      <c r="F37" s="161">
        <v>1567052.02</v>
      </c>
      <c r="G37" s="161">
        <v>4230996.72</v>
      </c>
    </row>
    <row r="38" spans="1:7">
      <c r="A38" s="147">
        <v>12312101</v>
      </c>
      <c r="B38" s="140" t="s">
        <v>53</v>
      </c>
      <c r="C38" s="161">
        <v>7857362.1799999997</v>
      </c>
      <c r="D38" s="161">
        <v>13836800.15</v>
      </c>
      <c r="E38" s="162">
        <v>12157821.33</v>
      </c>
      <c r="F38" s="161">
        <v>1678978.82</v>
      </c>
      <c r="G38" s="161">
        <v>9536341</v>
      </c>
    </row>
    <row r="39" spans="1:7">
      <c r="A39" s="147">
        <v>123121011</v>
      </c>
      <c r="B39" s="140" t="s">
        <v>54</v>
      </c>
      <c r="C39" s="161">
        <v>4460325.71</v>
      </c>
      <c r="D39" s="161">
        <v>1803449.65</v>
      </c>
      <c r="E39" s="162">
        <v>1752016.9</v>
      </c>
      <c r="F39" s="161">
        <v>51432.75</v>
      </c>
      <c r="G39" s="161">
        <v>4511758.46</v>
      </c>
    </row>
    <row r="40" spans="1:7">
      <c r="A40" s="147">
        <v>123121011000001</v>
      </c>
      <c r="B40" s="140" t="s">
        <v>55</v>
      </c>
      <c r="C40" s="161">
        <v>4460325.71</v>
      </c>
      <c r="D40" s="161">
        <v>1803449.65</v>
      </c>
      <c r="E40" s="162">
        <v>1752016.9</v>
      </c>
      <c r="F40" s="161">
        <v>51432.75</v>
      </c>
      <c r="G40" s="161">
        <v>4511758.46</v>
      </c>
    </row>
    <row r="41" spans="1:7">
      <c r="A41" s="147">
        <v>123121012</v>
      </c>
      <c r="B41" s="140" t="s">
        <v>56</v>
      </c>
      <c r="C41" s="161">
        <v>3397036.47</v>
      </c>
      <c r="D41" s="161">
        <v>12033350.5</v>
      </c>
      <c r="E41" s="162">
        <v>10405804.43</v>
      </c>
      <c r="F41" s="161">
        <v>1627546.07</v>
      </c>
      <c r="G41" s="161">
        <v>5024582.54</v>
      </c>
    </row>
    <row r="42" spans="1:7">
      <c r="A42" s="147">
        <v>123121012000001</v>
      </c>
      <c r="B42" s="140" t="s">
        <v>57</v>
      </c>
      <c r="C42" s="161">
        <v>3397036.47</v>
      </c>
      <c r="D42" s="161">
        <v>12033350.5</v>
      </c>
      <c r="E42" s="162">
        <v>10405804.43</v>
      </c>
      <c r="F42" s="161">
        <v>1627546.07</v>
      </c>
      <c r="G42" s="161">
        <v>5024582.54</v>
      </c>
    </row>
    <row r="43" spans="1:7">
      <c r="A43" s="147">
        <v>12312109</v>
      </c>
      <c r="B43" s="140" t="s">
        <v>58</v>
      </c>
      <c r="C43" s="161">
        <v>-5193417.4800000004</v>
      </c>
      <c r="D43" s="161">
        <v>5193417.4800000004</v>
      </c>
      <c r="E43" s="162">
        <v>5305344.28</v>
      </c>
      <c r="F43" s="161">
        <v>-111926.8</v>
      </c>
      <c r="G43" s="161">
        <v>-5305344.28</v>
      </c>
    </row>
    <row r="44" spans="1:7">
      <c r="A44" s="147">
        <v>123121091</v>
      </c>
      <c r="B44" s="140" t="s">
        <v>54</v>
      </c>
      <c r="C44" s="161">
        <v>-4458945.32</v>
      </c>
      <c r="D44" s="161">
        <v>4458945.32</v>
      </c>
      <c r="E44" s="162">
        <v>4488510.09</v>
      </c>
      <c r="F44" s="161">
        <v>-29564.77</v>
      </c>
      <c r="G44" s="161">
        <v>-4488510.09</v>
      </c>
    </row>
    <row r="45" spans="1:7">
      <c r="A45" s="147">
        <v>123121091000001</v>
      </c>
      <c r="B45" s="140" t="s">
        <v>59</v>
      </c>
      <c r="C45" s="161">
        <v>-4458945.32</v>
      </c>
      <c r="D45" s="161">
        <v>4458945.32</v>
      </c>
      <c r="E45" s="162">
        <v>4488510.09</v>
      </c>
      <c r="F45" s="161">
        <v>-29564.77</v>
      </c>
      <c r="G45" s="161">
        <v>-4488510.09</v>
      </c>
    </row>
    <row r="46" spans="1:7">
      <c r="A46" s="147">
        <v>123121092</v>
      </c>
      <c r="B46" s="140" t="s">
        <v>56</v>
      </c>
      <c r="C46" s="161">
        <v>-734472.16</v>
      </c>
      <c r="D46" s="161">
        <v>734472.16</v>
      </c>
      <c r="E46" s="162">
        <v>816834.19</v>
      </c>
      <c r="F46" s="161">
        <v>-82362.03</v>
      </c>
      <c r="G46" s="161">
        <v>-816834.19</v>
      </c>
    </row>
    <row r="47" spans="1:7">
      <c r="A47" s="147">
        <v>123121092000001</v>
      </c>
      <c r="B47" s="140" t="s">
        <v>60</v>
      </c>
      <c r="C47" s="161">
        <v>-734472.16</v>
      </c>
      <c r="D47" s="161">
        <v>734472.16</v>
      </c>
      <c r="E47" s="162">
        <v>816834.19</v>
      </c>
      <c r="F47" s="161">
        <v>-82362.03</v>
      </c>
      <c r="G47" s="161">
        <v>-816834.19</v>
      </c>
    </row>
    <row r="48" spans="1:7">
      <c r="A48" s="147">
        <v>123122</v>
      </c>
      <c r="B48" s="140" t="s">
        <v>61</v>
      </c>
      <c r="C48" s="161">
        <v>272813.5</v>
      </c>
      <c r="D48" s="161">
        <v>586985.24</v>
      </c>
      <c r="E48" s="162">
        <v>593163.19999999995</v>
      </c>
      <c r="F48" s="161">
        <v>-6177.96</v>
      </c>
      <c r="G48" s="161">
        <v>266635.53999999998</v>
      </c>
    </row>
    <row r="49" spans="1:7">
      <c r="A49" s="147">
        <v>12312201</v>
      </c>
      <c r="B49" s="140" t="s">
        <v>53</v>
      </c>
      <c r="C49" s="161">
        <v>272813.5</v>
      </c>
      <c r="D49" s="161">
        <v>586985.24</v>
      </c>
      <c r="E49" s="162">
        <v>593163.19999999995</v>
      </c>
      <c r="F49" s="161">
        <v>-6177.96</v>
      </c>
      <c r="G49" s="161">
        <v>266635.53999999998</v>
      </c>
    </row>
    <row r="50" spans="1:7">
      <c r="A50" s="147">
        <v>123122012</v>
      </c>
      <c r="B50" s="140" t="s">
        <v>56</v>
      </c>
      <c r="C50" s="161">
        <v>272813.5</v>
      </c>
      <c r="D50" s="161">
        <v>586985.24</v>
      </c>
      <c r="E50" s="162">
        <v>593163.19999999995</v>
      </c>
      <c r="F50" s="161">
        <v>-6177.96</v>
      </c>
      <c r="G50" s="161">
        <v>266635.53999999998</v>
      </c>
    </row>
    <row r="51" spans="1:7">
      <c r="A51" s="147">
        <v>123122012000001</v>
      </c>
      <c r="B51" s="140" t="s">
        <v>57</v>
      </c>
      <c r="C51" s="161">
        <v>272813.5</v>
      </c>
      <c r="D51" s="161">
        <v>586985.24</v>
      </c>
      <c r="E51" s="162">
        <v>593163.19999999995</v>
      </c>
      <c r="F51" s="161">
        <v>-6177.96</v>
      </c>
      <c r="G51" s="161">
        <v>266635.53999999998</v>
      </c>
    </row>
    <row r="52" spans="1:7">
      <c r="A52" s="147">
        <v>1233</v>
      </c>
      <c r="B52" s="140" t="s">
        <v>62</v>
      </c>
      <c r="C52" s="161">
        <v>44377.9</v>
      </c>
      <c r="D52" s="161">
        <v>124603.4</v>
      </c>
      <c r="E52" s="162">
        <v>79584.84</v>
      </c>
      <c r="F52" s="161">
        <v>45018.559999999998</v>
      </c>
      <c r="G52" s="161">
        <v>89396.46</v>
      </c>
    </row>
    <row r="53" spans="1:7">
      <c r="A53" s="147">
        <v>123321</v>
      </c>
      <c r="B53" s="140" t="s">
        <v>63</v>
      </c>
      <c r="C53" s="161">
        <v>44377.9</v>
      </c>
      <c r="D53" s="161">
        <v>124603.4</v>
      </c>
      <c r="E53" s="162">
        <v>79584.84</v>
      </c>
      <c r="F53" s="161">
        <v>45018.559999999998</v>
      </c>
      <c r="G53" s="161">
        <v>89396.46</v>
      </c>
    </row>
    <row r="54" spans="1:7">
      <c r="A54" s="147">
        <v>12332101</v>
      </c>
      <c r="B54" s="140" t="s">
        <v>62</v>
      </c>
      <c r="C54" s="161">
        <v>44377.9</v>
      </c>
      <c r="D54" s="161">
        <v>124603.4</v>
      </c>
      <c r="E54" s="162">
        <v>79584.84</v>
      </c>
      <c r="F54" s="161">
        <v>45018.559999999998</v>
      </c>
      <c r="G54" s="161">
        <v>89396.46</v>
      </c>
    </row>
    <row r="55" spans="1:7">
      <c r="A55" s="147">
        <v>123321011</v>
      </c>
      <c r="B55" s="140" t="s">
        <v>62</v>
      </c>
      <c r="C55" s="161">
        <v>44377.9</v>
      </c>
      <c r="D55" s="161">
        <v>124603.4</v>
      </c>
      <c r="E55" s="162">
        <v>79584.84</v>
      </c>
      <c r="F55" s="161">
        <v>45018.559999999998</v>
      </c>
      <c r="G55" s="161">
        <v>89396.46</v>
      </c>
    </row>
    <row r="56" spans="1:7">
      <c r="A56" s="147">
        <v>123321011000001</v>
      </c>
      <c r="B56" s="140" t="s">
        <v>64</v>
      </c>
      <c r="C56" s="161">
        <v>9551.93</v>
      </c>
      <c r="D56" s="161">
        <v>2525.12</v>
      </c>
      <c r="E56" s="162">
        <v>11351.42</v>
      </c>
      <c r="F56" s="161">
        <v>-8826.2999999999993</v>
      </c>
      <c r="G56" s="161">
        <v>725.63</v>
      </c>
    </row>
    <row r="57" spans="1:7">
      <c r="A57" s="147">
        <v>123321011000002</v>
      </c>
      <c r="B57" s="140" t="s">
        <v>65</v>
      </c>
      <c r="C57" s="161">
        <v>34825.97</v>
      </c>
      <c r="D57" s="161">
        <v>122078.28</v>
      </c>
      <c r="E57" s="162">
        <v>68233.42</v>
      </c>
      <c r="F57" s="161">
        <v>53844.86</v>
      </c>
      <c r="G57" s="161">
        <v>88670.83</v>
      </c>
    </row>
    <row r="58" spans="1:7">
      <c r="A58" s="147">
        <v>126</v>
      </c>
      <c r="B58" s="140" t="s">
        <v>66</v>
      </c>
      <c r="C58" s="161">
        <v>2490219.56</v>
      </c>
      <c r="D58" s="161">
        <v>10457.379999999999</v>
      </c>
      <c r="E58" s="162">
        <v>0</v>
      </c>
      <c r="F58" s="161">
        <v>10457.379999999999</v>
      </c>
      <c r="G58" s="161">
        <v>2500676.94</v>
      </c>
    </row>
    <row r="59" spans="1:7">
      <c r="A59" s="147">
        <v>1261</v>
      </c>
      <c r="B59" s="140" t="s">
        <v>67</v>
      </c>
      <c r="C59" s="161">
        <v>2490219.56</v>
      </c>
      <c r="D59" s="161">
        <v>10457.379999999999</v>
      </c>
      <c r="E59" s="162">
        <v>0</v>
      </c>
      <c r="F59" s="161">
        <v>10457.379999999999</v>
      </c>
      <c r="G59" s="161">
        <v>2500676.94</v>
      </c>
    </row>
    <row r="60" spans="1:7">
      <c r="A60" s="147">
        <v>12611</v>
      </c>
      <c r="B60" s="140" t="s">
        <v>68</v>
      </c>
      <c r="C60" s="161">
        <v>2490219.56</v>
      </c>
      <c r="D60" s="161">
        <v>10457.379999999999</v>
      </c>
      <c r="E60" s="162">
        <v>0</v>
      </c>
      <c r="F60" s="161">
        <v>10457.379999999999</v>
      </c>
      <c r="G60" s="161">
        <v>2500676.94</v>
      </c>
    </row>
    <row r="61" spans="1:7">
      <c r="A61" s="147">
        <v>126119</v>
      </c>
      <c r="B61" s="140" t="s">
        <v>68</v>
      </c>
      <c r="C61" s="161">
        <v>2490219.56</v>
      </c>
      <c r="D61" s="161">
        <v>10457.379999999999</v>
      </c>
      <c r="E61" s="162">
        <v>0</v>
      </c>
      <c r="F61" s="161">
        <v>10457.379999999999</v>
      </c>
      <c r="G61" s="161">
        <v>2500676.94</v>
      </c>
    </row>
    <row r="62" spans="1:7">
      <c r="A62" s="147">
        <v>12611901</v>
      </c>
      <c r="B62" s="140" t="s">
        <v>69</v>
      </c>
      <c r="C62" s="161">
        <v>2169916.42</v>
      </c>
      <c r="D62" s="161">
        <v>7799.82</v>
      </c>
      <c r="E62" s="162">
        <v>0</v>
      </c>
      <c r="F62" s="161">
        <v>7799.82</v>
      </c>
      <c r="G62" s="161">
        <v>2177716.2400000002</v>
      </c>
    </row>
    <row r="63" spans="1:7">
      <c r="A63" s="147">
        <v>126119011</v>
      </c>
      <c r="B63" s="140" t="s">
        <v>70</v>
      </c>
      <c r="C63" s="161">
        <v>2051899.16</v>
      </c>
      <c r="D63" s="161">
        <v>7799.82</v>
      </c>
      <c r="E63" s="162">
        <v>0</v>
      </c>
      <c r="F63" s="161">
        <v>7799.82</v>
      </c>
      <c r="G63" s="161">
        <v>2059698.98</v>
      </c>
    </row>
    <row r="64" spans="1:7">
      <c r="A64" s="147">
        <v>126119011000001</v>
      </c>
      <c r="B64" s="140" t="s">
        <v>71</v>
      </c>
      <c r="C64" s="161">
        <v>525491.39</v>
      </c>
      <c r="D64" s="161">
        <v>857.28</v>
      </c>
      <c r="E64" s="162">
        <v>0</v>
      </c>
      <c r="F64" s="161">
        <v>857.28</v>
      </c>
      <c r="G64" s="161">
        <v>526348.67000000004</v>
      </c>
    </row>
    <row r="65" spans="1:7">
      <c r="A65" s="147">
        <v>126119011000002</v>
      </c>
      <c r="B65" s="140" t="s">
        <v>72</v>
      </c>
      <c r="C65" s="161">
        <v>1526407.77</v>
      </c>
      <c r="D65" s="161">
        <v>6942.54</v>
      </c>
      <c r="E65" s="162">
        <v>0</v>
      </c>
      <c r="F65" s="161">
        <v>6942.54</v>
      </c>
      <c r="G65" s="161">
        <v>1533350.31</v>
      </c>
    </row>
    <row r="66" spans="1:7">
      <c r="A66" s="147">
        <v>126119012</v>
      </c>
      <c r="B66" s="140" t="s">
        <v>73</v>
      </c>
      <c r="C66" s="161">
        <v>118017.26</v>
      </c>
      <c r="D66" s="161">
        <v>0</v>
      </c>
      <c r="E66" s="162">
        <v>0</v>
      </c>
      <c r="F66" s="161">
        <v>0</v>
      </c>
      <c r="G66" s="161">
        <v>118017.26</v>
      </c>
    </row>
    <row r="67" spans="1:7">
      <c r="A67" s="147">
        <v>126119012000001</v>
      </c>
      <c r="B67" s="140" t="s">
        <v>501</v>
      </c>
      <c r="C67" s="161">
        <v>118017.26</v>
      </c>
      <c r="D67" s="161">
        <v>0</v>
      </c>
      <c r="E67" s="162">
        <v>0</v>
      </c>
      <c r="F67" s="161">
        <v>0</v>
      </c>
      <c r="G67" s="161">
        <v>118017.26</v>
      </c>
    </row>
    <row r="68" spans="1:7">
      <c r="A68" s="147">
        <v>12611902</v>
      </c>
      <c r="B68" s="140" t="s">
        <v>74</v>
      </c>
      <c r="C68" s="161">
        <v>6445.73</v>
      </c>
      <c r="D68" s="161">
        <v>571.52</v>
      </c>
      <c r="E68" s="162">
        <v>0</v>
      </c>
      <c r="F68" s="161">
        <v>571.52</v>
      </c>
      <c r="G68" s="161">
        <v>7017.25</v>
      </c>
    </row>
    <row r="69" spans="1:7">
      <c r="A69" s="147">
        <v>126119021</v>
      </c>
      <c r="B69" s="140" t="s">
        <v>75</v>
      </c>
      <c r="C69" s="161">
        <v>6445.73</v>
      </c>
      <c r="D69" s="161">
        <v>571.52</v>
      </c>
      <c r="E69" s="162">
        <v>0</v>
      </c>
      <c r="F69" s="161">
        <v>571.52</v>
      </c>
      <c r="G69" s="161">
        <v>7017.25</v>
      </c>
    </row>
    <row r="70" spans="1:7">
      <c r="A70" s="147">
        <v>126119021000001</v>
      </c>
      <c r="B70" s="140" t="s">
        <v>75</v>
      </c>
      <c r="C70" s="161">
        <v>6445.73</v>
      </c>
      <c r="D70" s="161">
        <v>571.52</v>
      </c>
      <c r="E70" s="162">
        <v>0</v>
      </c>
      <c r="F70" s="161">
        <v>571.52</v>
      </c>
      <c r="G70" s="161">
        <v>7017.25</v>
      </c>
    </row>
    <row r="71" spans="1:7">
      <c r="A71" s="147">
        <v>12611904</v>
      </c>
      <c r="B71" s="140" t="s">
        <v>76</v>
      </c>
      <c r="C71" s="161">
        <v>114184.07</v>
      </c>
      <c r="D71" s="161">
        <v>2086.04</v>
      </c>
      <c r="E71" s="162">
        <v>0</v>
      </c>
      <c r="F71" s="161">
        <v>2086.04</v>
      </c>
      <c r="G71" s="161">
        <v>116270.11</v>
      </c>
    </row>
    <row r="72" spans="1:7">
      <c r="A72" s="147">
        <v>126119041</v>
      </c>
      <c r="B72" s="140" t="s">
        <v>76</v>
      </c>
      <c r="C72" s="161">
        <v>114184.07</v>
      </c>
      <c r="D72" s="161">
        <v>2086.04</v>
      </c>
      <c r="E72" s="162">
        <v>0</v>
      </c>
      <c r="F72" s="161">
        <v>2086.04</v>
      </c>
      <c r="G72" s="161">
        <v>116270.11</v>
      </c>
    </row>
    <row r="73" spans="1:7">
      <c r="A73" s="147">
        <v>126119041000001</v>
      </c>
      <c r="B73" s="140" t="s">
        <v>77</v>
      </c>
      <c r="C73" s="161">
        <v>20742.009999999998</v>
      </c>
      <c r="D73" s="161">
        <v>371.49</v>
      </c>
      <c r="E73" s="162">
        <v>0</v>
      </c>
      <c r="F73" s="161">
        <v>371.49</v>
      </c>
      <c r="G73" s="161">
        <v>21113.5</v>
      </c>
    </row>
    <row r="74" spans="1:7">
      <c r="A74" s="147">
        <v>126119041000002</v>
      </c>
      <c r="B74" s="140" t="s">
        <v>78</v>
      </c>
      <c r="C74" s="161">
        <v>93442.06</v>
      </c>
      <c r="D74" s="161">
        <v>1714.55</v>
      </c>
      <c r="E74" s="162">
        <v>0</v>
      </c>
      <c r="F74" s="161">
        <v>1714.55</v>
      </c>
      <c r="G74" s="161">
        <v>95156.61</v>
      </c>
    </row>
    <row r="75" spans="1:7">
      <c r="A75" s="147">
        <v>12611908</v>
      </c>
      <c r="B75" s="140" t="s">
        <v>79</v>
      </c>
      <c r="C75" s="161">
        <v>199673.34</v>
      </c>
      <c r="D75" s="161">
        <v>0</v>
      </c>
      <c r="E75" s="162">
        <v>0</v>
      </c>
      <c r="F75" s="161">
        <v>0</v>
      </c>
      <c r="G75" s="161">
        <v>199673.34</v>
      </c>
    </row>
    <row r="76" spans="1:7">
      <c r="A76" s="147">
        <v>126119088</v>
      </c>
      <c r="B76" s="140" t="s">
        <v>79</v>
      </c>
      <c r="C76" s="161">
        <v>199673.34</v>
      </c>
      <c r="D76" s="161">
        <v>0</v>
      </c>
      <c r="E76" s="162">
        <v>0</v>
      </c>
      <c r="F76" s="161">
        <v>0</v>
      </c>
      <c r="G76" s="161">
        <v>199673.34</v>
      </c>
    </row>
    <row r="77" spans="1:7">
      <c r="A77" s="147">
        <v>126119088000001</v>
      </c>
      <c r="B77" s="140" t="s">
        <v>80</v>
      </c>
      <c r="C77" s="161">
        <v>146426.99</v>
      </c>
      <c r="D77" s="161">
        <v>0</v>
      </c>
      <c r="E77" s="162">
        <v>0</v>
      </c>
      <c r="F77" s="161">
        <v>0</v>
      </c>
      <c r="G77" s="161">
        <v>146426.99</v>
      </c>
    </row>
    <row r="78" spans="1:7">
      <c r="A78" s="147">
        <v>126119088000002</v>
      </c>
      <c r="B78" s="140" t="s">
        <v>81</v>
      </c>
      <c r="C78" s="161">
        <v>53246.35</v>
      </c>
      <c r="D78" s="161">
        <v>0</v>
      </c>
      <c r="E78" s="162">
        <v>0</v>
      </c>
      <c r="F78" s="161">
        <v>0</v>
      </c>
      <c r="G78" s="161">
        <v>53246.35</v>
      </c>
    </row>
    <row r="79" spans="1:7">
      <c r="A79" s="147">
        <v>127</v>
      </c>
      <c r="B79" s="140" t="s">
        <v>82</v>
      </c>
      <c r="C79" s="161">
        <v>1992857.77</v>
      </c>
      <c r="D79" s="161">
        <v>300919.46999999997</v>
      </c>
      <c r="E79" s="162">
        <v>1734469.59</v>
      </c>
      <c r="F79" s="161">
        <v>-1433550.12</v>
      </c>
      <c r="G79" s="161">
        <v>559307.65</v>
      </c>
    </row>
    <row r="80" spans="1:7">
      <c r="A80" s="147">
        <v>1278</v>
      </c>
      <c r="B80" s="140" t="s">
        <v>83</v>
      </c>
      <c r="C80" s="161">
        <v>1992857.77</v>
      </c>
      <c r="D80" s="161">
        <v>300919.46999999997</v>
      </c>
      <c r="E80" s="162">
        <v>1734469.59</v>
      </c>
      <c r="F80" s="161">
        <v>-1433550.12</v>
      </c>
      <c r="G80" s="161">
        <v>559307.65</v>
      </c>
    </row>
    <row r="81" spans="1:7">
      <c r="A81" s="147">
        <v>12781</v>
      </c>
      <c r="B81" s="140" t="s">
        <v>84</v>
      </c>
      <c r="C81" s="161">
        <v>1992857.77</v>
      </c>
      <c r="D81" s="161">
        <v>300919.46999999997</v>
      </c>
      <c r="E81" s="162">
        <v>1734469.59</v>
      </c>
      <c r="F81" s="161">
        <v>-1433550.12</v>
      </c>
      <c r="G81" s="161">
        <v>559307.65</v>
      </c>
    </row>
    <row r="82" spans="1:7">
      <c r="A82" s="147">
        <v>127819</v>
      </c>
      <c r="B82" s="140" t="s">
        <v>84</v>
      </c>
      <c r="C82" s="161">
        <v>1992857.77</v>
      </c>
      <c r="D82" s="161">
        <v>300919.46999999997</v>
      </c>
      <c r="E82" s="162">
        <v>1734469.59</v>
      </c>
      <c r="F82" s="161">
        <v>-1433550.12</v>
      </c>
      <c r="G82" s="161">
        <v>559307.65</v>
      </c>
    </row>
    <row r="83" spans="1:7">
      <c r="A83" s="147">
        <v>12781901</v>
      </c>
      <c r="B83" s="140" t="s">
        <v>85</v>
      </c>
      <c r="C83" s="161">
        <v>1992857.77</v>
      </c>
      <c r="D83" s="161">
        <v>300919.46999999997</v>
      </c>
      <c r="E83" s="162">
        <v>1734469.59</v>
      </c>
      <c r="F83" s="161">
        <v>-1433550.12</v>
      </c>
      <c r="G83" s="161">
        <v>559307.65</v>
      </c>
    </row>
    <row r="84" spans="1:7">
      <c r="A84" s="147">
        <v>127819015</v>
      </c>
      <c r="B84" s="140" t="s">
        <v>86</v>
      </c>
      <c r="C84" s="161">
        <v>516450.93</v>
      </c>
      <c r="D84" s="161">
        <v>300919.46999999997</v>
      </c>
      <c r="E84" s="162">
        <v>265337.94</v>
      </c>
      <c r="F84" s="161">
        <v>35581.53</v>
      </c>
      <c r="G84" s="161">
        <v>552032.46</v>
      </c>
    </row>
    <row r="85" spans="1:7">
      <c r="A85" s="147">
        <v>127819015000001</v>
      </c>
      <c r="B85" s="140" t="s">
        <v>87</v>
      </c>
      <c r="C85" s="161">
        <v>-1494.19</v>
      </c>
      <c r="D85" s="161">
        <v>239661.75</v>
      </c>
      <c r="E85" s="162">
        <v>238167.56</v>
      </c>
      <c r="F85" s="161">
        <v>1494.19</v>
      </c>
      <c r="G85" s="161">
        <v>0</v>
      </c>
    </row>
    <row r="86" spans="1:7">
      <c r="A86" s="147">
        <v>127819015000003</v>
      </c>
      <c r="B86" s="140" t="s">
        <v>88</v>
      </c>
      <c r="C86" s="161">
        <v>20344.439999999999</v>
      </c>
      <c r="D86" s="161">
        <v>59264.93</v>
      </c>
      <c r="E86" s="162">
        <v>15225.31</v>
      </c>
      <c r="F86" s="161">
        <v>44039.62</v>
      </c>
      <c r="G86" s="161">
        <v>64384.06</v>
      </c>
    </row>
    <row r="87" spans="1:7">
      <c r="A87" s="147">
        <v>127819015000004</v>
      </c>
      <c r="B87" s="140" t="s">
        <v>89</v>
      </c>
      <c r="C87" s="161">
        <v>297862.99</v>
      </c>
      <c r="D87" s="161">
        <v>1992.79</v>
      </c>
      <c r="E87" s="162">
        <v>1117.79</v>
      </c>
      <c r="F87" s="161">
        <v>875</v>
      </c>
      <c r="G87" s="161">
        <v>298737.99</v>
      </c>
    </row>
    <row r="88" spans="1:7">
      <c r="A88" s="147">
        <v>127819015000005</v>
      </c>
      <c r="B88" s="140" t="s">
        <v>90</v>
      </c>
      <c r="C88" s="161">
        <v>199737.69</v>
      </c>
      <c r="D88" s="161">
        <v>0</v>
      </c>
      <c r="E88" s="162">
        <v>10827.28</v>
      </c>
      <c r="F88" s="161">
        <v>-10827.28</v>
      </c>
      <c r="G88" s="161">
        <v>188910.41</v>
      </c>
    </row>
    <row r="89" spans="1:7">
      <c r="A89" s="147">
        <v>127819018</v>
      </c>
      <c r="B89" s="140" t="s">
        <v>91</v>
      </c>
      <c r="C89" s="161">
        <v>1603938.64</v>
      </c>
      <c r="D89" s="161">
        <v>0</v>
      </c>
      <c r="E89" s="162">
        <v>1469131.65</v>
      </c>
      <c r="F89" s="161">
        <v>-1469131.65</v>
      </c>
      <c r="G89" s="161">
        <v>134806.99</v>
      </c>
    </row>
    <row r="90" spans="1:7">
      <c r="A90" s="147">
        <v>127819018000001</v>
      </c>
      <c r="B90" s="140" t="s">
        <v>92</v>
      </c>
      <c r="C90" s="161">
        <v>1603938.64</v>
      </c>
      <c r="D90" s="161">
        <v>0</v>
      </c>
      <c r="E90" s="162">
        <v>1469131.65</v>
      </c>
      <c r="F90" s="161">
        <v>-1469131.65</v>
      </c>
      <c r="G90" s="161">
        <v>134806.99</v>
      </c>
    </row>
    <row r="91" spans="1:7">
      <c r="A91" s="147">
        <v>127819019</v>
      </c>
      <c r="B91" s="140" t="s">
        <v>58</v>
      </c>
      <c r="C91" s="161">
        <v>-127531.8</v>
      </c>
      <c r="D91" s="161">
        <v>0</v>
      </c>
      <c r="E91" s="162">
        <v>0</v>
      </c>
      <c r="F91" s="161">
        <v>0</v>
      </c>
      <c r="G91" s="161">
        <v>-127531.8</v>
      </c>
    </row>
    <row r="92" spans="1:7">
      <c r="A92" s="147">
        <v>127819019000001</v>
      </c>
      <c r="B92" s="140" t="s">
        <v>93</v>
      </c>
      <c r="C92" s="161">
        <v>-127531.8</v>
      </c>
      <c r="D92" s="161">
        <v>0</v>
      </c>
      <c r="E92" s="162">
        <v>0</v>
      </c>
      <c r="F92" s="161">
        <v>0</v>
      </c>
      <c r="G92" s="161">
        <v>-127531.8</v>
      </c>
    </row>
    <row r="93" spans="1:7">
      <c r="A93" s="147">
        <v>128</v>
      </c>
      <c r="B93" s="140" t="s">
        <v>94</v>
      </c>
      <c r="C93" s="161">
        <v>10586.22</v>
      </c>
      <c r="D93" s="161">
        <v>0</v>
      </c>
      <c r="E93" s="162">
        <v>2117.25</v>
      </c>
      <c r="F93" s="161">
        <v>-2117.25</v>
      </c>
      <c r="G93" s="161">
        <v>8468.9699999999993</v>
      </c>
    </row>
    <row r="94" spans="1:7">
      <c r="A94" s="147">
        <v>1281</v>
      </c>
      <c r="B94" s="140" t="s">
        <v>95</v>
      </c>
      <c r="C94" s="161">
        <v>10586.22</v>
      </c>
      <c r="D94" s="161">
        <v>0</v>
      </c>
      <c r="E94" s="162">
        <v>2117.25</v>
      </c>
      <c r="F94" s="161">
        <v>-2117.25</v>
      </c>
      <c r="G94" s="161">
        <v>8468.9699999999993</v>
      </c>
    </row>
    <row r="95" spans="1:7">
      <c r="A95" s="147">
        <v>12811</v>
      </c>
      <c r="B95" s="140" t="s">
        <v>12</v>
      </c>
      <c r="C95" s="161">
        <v>10586.22</v>
      </c>
      <c r="D95" s="161">
        <v>0</v>
      </c>
      <c r="E95" s="162">
        <v>2117.25</v>
      </c>
      <c r="F95" s="161">
        <v>-2117.25</v>
      </c>
      <c r="G95" s="161">
        <v>8468.9699999999993</v>
      </c>
    </row>
    <row r="96" spans="1:7">
      <c r="A96" s="147">
        <v>128119</v>
      </c>
      <c r="B96" s="140" t="s">
        <v>12</v>
      </c>
      <c r="C96" s="161">
        <v>10586.22</v>
      </c>
      <c r="D96" s="161">
        <v>0</v>
      </c>
      <c r="E96" s="162">
        <v>2117.25</v>
      </c>
      <c r="F96" s="161">
        <v>-2117.25</v>
      </c>
      <c r="G96" s="161">
        <v>8468.9699999999993</v>
      </c>
    </row>
    <row r="97" spans="1:7">
      <c r="A97" s="147">
        <v>12811901</v>
      </c>
      <c r="B97" s="140" t="s">
        <v>95</v>
      </c>
      <c r="C97" s="161">
        <v>10586.22</v>
      </c>
      <c r="D97" s="161">
        <v>0</v>
      </c>
      <c r="E97" s="162">
        <v>2117.25</v>
      </c>
      <c r="F97" s="161">
        <v>-2117.25</v>
      </c>
      <c r="G97" s="161">
        <v>8468.9699999999993</v>
      </c>
    </row>
    <row r="98" spans="1:7">
      <c r="A98" s="147">
        <v>128119011</v>
      </c>
      <c r="B98" s="140" t="s">
        <v>95</v>
      </c>
      <c r="C98" s="161">
        <v>10586.22</v>
      </c>
      <c r="D98" s="161">
        <v>0</v>
      </c>
      <c r="E98" s="162">
        <v>2117.25</v>
      </c>
      <c r="F98" s="161">
        <v>-2117.25</v>
      </c>
      <c r="G98" s="161">
        <v>8468.9699999999993</v>
      </c>
    </row>
    <row r="99" spans="1:7">
      <c r="A99" s="147">
        <v>128119011000001</v>
      </c>
      <c r="B99" s="140" t="s">
        <v>96</v>
      </c>
      <c r="C99" s="161">
        <v>10586.22</v>
      </c>
      <c r="D99" s="161">
        <v>0</v>
      </c>
      <c r="E99" s="162">
        <v>2117.25</v>
      </c>
      <c r="F99" s="161">
        <v>-2117.25</v>
      </c>
      <c r="G99" s="161">
        <v>8468.9699999999993</v>
      </c>
    </row>
    <row r="100" spans="1:7">
      <c r="A100" s="147">
        <v>13</v>
      </c>
      <c r="B100" s="140" t="s">
        <v>97</v>
      </c>
      <c r="C100" s="161">
        <v>80483359.349999994</v>
      </c>
      <c r="D100" s="161">
        <v>18208807.75</v>
      </c>
      <c r="E100" s="162">
        <v>19454216.989999998</v>
      </c>
      <c r="F100" s="161">
        <v>-1245409.24</v>
      </c>
      <c r="G100" s="161">
        <v>79237950.109999999</v>
      </c>
    </row>
    <row r="101" spans="1:7">
      <c r="A101" s="147">
        <v>131</v>
      </c>
      <c r="B101" s="140" t="s">
        <v>98</v>
      </c>
      <c r="C101" s="161">
        <v>79496858.439999998</v>
      </c>
      <c r="D101" s="161">
        <v>18208807.75</v>
      </c>
      <c r="E101" s="162">
        <v>19418931.850000001</v>
      </c>
      <c r="F101" s="161">
        <v>-1210124.1000000001</v>
      </c>
      <c r="G101" s="161">
        <v>78286734.340000004</v>
      </c>
    </row>
    <row r="102" spans="1:7">
      <c r="A102" s="147">
        <v>1311</v>
      </c>
      <c r="B102" s="140" t="s">
        <v>99</v>
      </c>
      <c r="C102" s="161">
        <v>15107045.220000001</v>
      </c>
      <c r="D102" s="161">
        <v>2978257.11</v>
      </c>
      <c r="E102" s="162">
        <v>3721014.12</v>
      </c>
      <c r="F102" s="161">
        <v>-742757.01</v>
      </c>
      <c r="G102" s="161">
        <v>14364288.210000001</v>
      </c>
    </row>
    <row r="103" spans="1:7">
      <c r="A103" s="147">
        <v>13112</v>
      </c>
      <c r="B103" s="140" t="s">
        <v>100</v>
      </c>
      <c r="C103" s="161">
        <v>15107045.220000001</v>
      </c>
      <c r="D103" s="161">
        <v>2978257.11</v>
      </c>
      <c r="E103" s="162">
        <v>3721014.12</v>
      </c>
      <c r="F103" s="161">
        <v>-742757.01</v>
      </c>
      <c r="G103" s="161">
        <v>14364288.210000001</v>
      </c>
    </row>
    <row r="104" spans="1:7">
      <c r="A104" s="147">
        <v>131129</v>
      </c>
      <c r="B104" s="140" t="s">
        <v>46</v>
      </c>
      <c r="C104" s="161">
        <v>15107045.220000001</v>
      </c>
      <c r="D104" s="161">
        <v>2978257.11</v>
      </c>
      <c r="E104" s="162">
        <v>3721014.12</v>
      </c>
      <c r="F104" s="161">
        <v>-742757.01</v>
      </c>
      <c r="G104" s="161">
        <v>14364288.210000001</v>
      </c>
    </row>
    <row r="105" spans="1:7">
      <c r="A105" s="147">
        <v>131129011000001</v>
      </c>
      <c r="B105" s="140" t="s">
        <v>101</v>
      </c>
      <c r="C105" s="161">
        <v>14780141.960000001</v>
      </c>
      <c r="D105" s="161">
        <v>526422.53</v>
      </c>
      <c r="E105" s="162">
        <v>411322.11</v>
      </c>
      <c r="F105" s="161">
        <v>115100.42</v>
      </c>
      <c r="G105" s="161">
        <v>14895242.380000001</v>
      </c>
    </row>
    <row r="106" spans="1:7">
      <c r="A106" s="147">
        <v>131129012000001</v>
      </c>
      <c r="B106" s="140" t="s">
        <v>102</v>
      </c>
      <c r="C106" s="161">
        <v>326903.26</v>
      </c>
      <c r="D106" s="161">
        <v>2451834.58</v>
      </c>
      <c r="E106" s="162">
        <v>3309692.01</v>
      </c>
      <c r="F106" s="161">
        <v>-857857.43</v>
      </c>
      <c r="G106" s="161">
        <v>-530954.17000000004</v>
      </c>
    </row>
    <row r="107" spans="1:7">
      <c r="A107" s="147">
        <v>1312</v>
      </c>
      <c r="B107" s="140" t="s">
        <v>43</v>
      </c>
      <c r="C107" s="161">
        <v>51653433.719999999</v>
      </c>
      <c r="D107" s="161">
        <v>734388.31</v>
      </c>
      <c r="E107" s="162">
        <v>2666062.2000000002</v>
      </c>
      <c r="F107" s="161">
        <v>-1931673.89</v>
      </c>
      <c r="G107" s="161">
        <v>49721759.829999998</v>
      </c>
    </row>
    <row r="108" spans="1:7">
      <c r="A108" s="147">
        <v>13122</v>
      </c>
      <c r="B108" s="140" t="s">
        <v>100</v>
      </c>
      <c r="C108" s="161">
        <v>51653433.719999999</v>
      </c>
      <c r="D108" s="161">
        <v>734388.31</v>
      </c>
      <c r="E108" s="162">
        <v>2666062.2000000002</v>
      </c>
      <c r="F108" s="161">
        <v>-1931673.89</v>
      </c>
      <c r="G108" s="161">
        <v>49721759.829999998</v>
      </c>
    </row>
    <row r="109" spans="1:7">
      <c r="A109" s="147">
        <v>131229</v>
      </c>
      <c r="B109" s="140" t="s">
        <v>100</v>
      </c>
      <c r="C109" s="161">
        <v>51653433.719999999</v>
      </c>
      <c r="D109" s="161">
        <v>734388.31</v>
      </c>
      <c r="E109" s="162">
        <v>2666062.2000000002</v>
      </c>
      <c r="F109" s="161">
        <v>-1931673.89</v>
      </c>
      <c r="G109" s="161">
        <v>49721759.829999998</v>
      </c>
    </row>
    <row r="110" spans="1:7">
      <c r="A110" s="147">
        <v>13122901</v>
      </c>
      <c r="B110" s="140" t="s">
        <v>47</v>
      </c>
      <c r="C110" s="161">
        <v>51653433.719999999</v>
      </c>
      <c r="D110" s="161">
        <v>734388.31</v>
      </c>
      <c r="E110" s="162">
        <v>2666062.2000000002</v>
      </c>
      <c r="F110" s="161">
        <v>-1931673.89</v>
      </c>
      <c r="G110" s="161">
        <v>49721759.829999998</v>
      </c>
    </row>
    <row r="111" spans="1:7">
      <c r="A111" s="147">
        <v>131229011</v>
      </c>
      <c r="B111" s="140" t="s">
        <v>40</v>
      </c>
      <c r="C111" s="161">
        <v>50189461.869999997</v>
      </c>
      <c r="D111" s="161">
        <v>469026.45</v>
      </c>
      <c r="E111" s="162">
        <v>0</v>
      </c>
      <c r="F111" s="161">
        <v>469026.45</v>
      </c>
      <c r="G111" s="161">
        <v>50658488.32</v>
      </c>
    </row>
    <row r="112" spans="1:7">
      <c r="A112" s="147">
        <v>131229011000002</v>
      </c>
      <c r="B112" s="140" t="s">
        <v>101</v>
      </c>
      <c r="C112" s="161">
        <v>50189461.869999997</v>
      </c>
      <c r="D112" s="161">
        <v>469026.45</v>
      </c>
      <c r="E112" s="162">
        <v>0</v>
      </c>
      <c r="F112" s="161">
        <v>469026.45</v>
      </c>
      <c r="G112" s="161">
        <v>50658488.32</v>
      </c>
    </row>
    <row r="113" spans="1:7">
      <c r="A113" s="147">
        <v>131229012</v>
      </c>
      <c r="B113" s="140" t="s">
        <v>42</v>
      </c>
      <c r="C113" s="161">
        <v>1463971.85</v>
      </c>
      <c r="D113" s="161">
        <v>265361.86</v>
      </c>
      <c r="E113" s="162">
        <v>2666062.2000000002</v>
      </c>
      <c r="F113" s="161">
        <v>-2400700.34</v>
      </c>
      <c r="G113" s="161">
        <v>-936728.49</v>
      </c>
    </row>
    <row r="114" spans="1:7">
      <c r="A114" s="147">
        <v>131229012000002</v>
      </c>
      <c r="B114" s="140" t="s">
        <v>102</v>
      </c>
      <c r="C114" s="161">
        <v>1463971.85</v>
      </c>
      <c r="D114" s="161">
        <v>265361.86</v>
      </c>
      <c r="E114" s="162">
        <v>2666062.2000000002</v>
      </c>
      <c r="F114" s="161">
        <v>-2400700.34</v>
      </c>
      <c r="G114" s="161">
        <v>-936728.49</v>
      </c>
    </row>
    <row r="115" spans="1:7">
      <c r="A115" s="147">
        <v>1316</v>
      </c>
      <c r="B115" s="140" t="s">
        <v>103</v>
      </c>
      <c r="C115" s="161">
        <v>13208511.119999999</v>
      </c>
      <c r="D115" s="161">
        <v>13977760.35</v>
      </c>
      <c r="E115" s="162">
        <v>13031785.17</v>
      </c>
      <c r="F115" s="161">
        <v>945975.18</v>
      </c>
      <c r="G115" s="161">
        <v>14154486.300000001</v>
      </c>
    </row>
    <row r="116" spans="1:7">
      <c r="A116" s="147">
        <v>13161</v>
      </c>
      <c r="B116" s="140" t="s">
        <v>104</v>
      </c>
      <c r="C116" s="161">
        <v>13208511.119999999</v>
      </c>
      <c r="D116" s="161">
        <v>13977760.35</v>
      </c>
      <c r="E116" s="162">
        <v>13031785.17</v>
      </c>
      <c r="F116" s="161">
        <v>945975.18</v>
      </c>
      <c r="G116" s="161">
        <v>14154486.300000001</v>
      </c>
    </row>
    <row r="117" spans="1:7">
      <c r="A117" s="147">
        <v>131618</v>
      </c>
      <c r="B117" s="140" t="s">
        <v>105</v>
      </c>
      <c r="C117" s="161">
        <v>5976028.1900000004</v>
      </c>
      <c r="D117" s="161">
        <v>5928730.2599999998</v>
      </c>
      <c r="E117" s="162">
        <v>5728648.8300000001</v>
      </c>
      <c r="F117" s="161">
        <v>200081.43</v>
      </c>
      <c r="G117" s="161">
        <v>6176109.6200000001</v>
      </c>
    </row>
    <row r="118" spans="1:7">
      <c r="A118" s="147">
        <v>13161801</v>
      </c>
      <c r="B118" s="140" t="s">
        <v>105</v>
      </c>
      <c r="C118" s="161">
        <v>5976028.1900000004</v>
      </c>
      <c r="D118" s="161">
        <v>5928730.2599999998</v>
      </c>
      <c r="E118" s="162">
        <v>5728648.8300000001</v>
      </c>
      <c r="F118" s="161">
        <v>200081.43</v>
      </c>
      <c r="G118" s="161">
        <v>6176109.6200000001</v>
      </c>
    </row>
    <row r="119" spans="1:7">
      <c r="A119" s="147">
        <v>131618011</v>
      </c>
      <c r="B119" s="140" t="s">
        <v>106</v>
      </c>
      <c r="C119" s="161">
        <v>4394138.38</v>
      </c>
      <c r="D119" s="161">
        <v>4359360.49</v>
      </c>
      <c r="E119" s="162">
        <v>4212241.79</v>
      </c>
      <c r="F119" s="161">
        <v>147118.70000000001</v>
      </c>
      <c r="G119" s="161">
        <v>4541257.08</v>
      </c>
    </row>
    <row r="120" spans="1:7">
      <c r="A120" s="147">
        <v>131618011000001</v>
      </c>
      <c r="B120" s="140" t="s">
        <v>107</v>
      </c>
      <c r="C120" s="161">
        <v>4394138.38</v>
      </c>
      <c r="D120" s="161">
        <v>4359360.49</v>
      </c>
      <c r="E120" s="162">
        <v>4212241.79</v>
      </c>
      <c r="F120" s="161">
        <v>147118.70000000001</v>
      </c>
      <c r="G120" s="161">
        <v>4541257.08</v>
      </c>
    </row>
    <row r="121" spans="1:7">
      <c r="A121" s="147">
        <v>131618012</v>
      </c>
      <c r="B121" s="140" t="s">
        <v>108</v>
      </c>
      <c r="C121" s="161">
        <v>1581889.81</v>
      </c>
      <c r="D121" s="161">
        <v>1569369.77</v>
      </c>
      <c r="E121" s="162">
        <v>1516407.04</v>
      </c>
      <c r="F121" s="161">
        <v>52962.73</v>
      </c>
      <c r="G121" s="161">
        <v>1634852.54</v>
      </c>
    </row>
    <row r="122" spans="1:7">
      <c r="A122" s="147">
        <v>131618012000001</v>
      </c>
      <c r="B122" s="140" t="s">
        <v>109</v>
      </c>
      <c r="C122" s="161">
        <v>1581889.81</v>
      </c>
      <c r="D122" s="161">
        <v>1569369.77</v>
      </c>
      <c r="E122" s="162">
        <v>1516407.04</v>
      </c>
      <c r="F122" s="161">
        <v>52962.73</v>
      </c>
      <c r="G122" s="161">
        <v>1634852.54</v>
      </c>
    </row>
    <row r="123" spans="1:7">
      <c r="A123" s="147">
        <v>131619</v>
      </c>
      <c r="B123" s="140" t="s">
        <v>104</v>
      </c>
      <c r="C123" s="161">
        <v>7232482.9299999997</v>
      </c>
      <c r="D123" s="161">
        <v>8049030.0899999999</v>
      </c>
      <c r="E123" s="162">
        <v>7303136.3399999999</v>
      </c>
      <c r="F123" s="161">
        <v>745893.75</v>
      </c>
      <c r="G123" s="161">
        <v>7978376.6799999997</v>
      </c>
    </row>
    <row r="124" spans="1:7">
      <c r="A124" s="147">
        <v>13161901</v>
      </c>
      <c r="B124" s="140" t="s">
        <v>110</v>
      </c>
      <c r="C124" s="161">
        <v>7232482.9299999997</v>
      </c>
      <c r="D124" s="161">
        <v>8049030.0899999999</v>
      </c>
      <c r="E124" s="162">
        <v>7303136.3399999999</v>
      </c>
      <c r="F124" s="161">
        <v>745893.75</v>
      </c>
      <c r="G124" s="161">
        <v>7978376.6799999997</v>
      </c>
    </row>
    <row r="125" spans="1:7">
      <c r="A125" s="147">
        <v>131619011</v>
      </c>
      <c r="B125" s="140" t="s">
        <v>111</v>
      </c>
      <c r="C125" s="161">
        <v>5318002.16</v>
      </c>
      <c r="D125" s="161">
        <v>5918404.4800000004</v>
      </c>
      <c r="E125" s="162">
        <v>5369953.1900000004</v>
      </c>
      <c r="F125" s="161">
        <v>548451.29</v>
      </c>
      <c r="G125" s="161">
        <v>5866453.4500000002</v>
      </c>
    </row>
    <row r="126" spans="1:7">
      <c r="A126" s="147">
        <v>131619011000001</v>
      </c>
      <c r="B126" s="140" t="s">
        <v>112</v>
      </c>
      <c r="C126" s="161">
        <v>5318002.16</v>
      </c>
      <c r="D126" s="161">
        <v>5551483.8200000003</v>
      </c>
      <c r="E126" s="162">
        <v>5369953.1900000004</v>
      </c>
      <c r="F126" s="161">
        <v>181530.63</v>
      </c>
      <c r="G126" s="161">
        <v>5499532.79</v>
      </c>
    </row>
    <row r="127" spans="1:7">
      <c r="A127" s="147">
        <v>131619011000002</v>
      </c>
      <c r="B127" s="140" t="s">
        <v>208</v>
      </c>
      <c r="C127" s="161">
        <v>0</v>
      </c>
      <c r="D127" s="161">
        <v>366920.66</v>
      </c>
      <c r="E127" s="162">
        <v>0</v>
      </c>
      <c r="F127" s="161">
        <v>366920.66</v>
      </c>
      <c r="G127" s="161">
        <v>366920.66</v>
      </c>
    </row>
    <row r="128" spans="1:7">
      <c r="A128" s="147">
        <v>131619012</v>
      </c>
      <c r="B128" s="140" t="s">
        <v>113</v>
      </c>
      <c r="C128" s="161">
        <v>1914480.77</v>
      </c>
      <c r="D128" s="161">
        <v>2130625.61</v>
      </c>
      <c r="E128" s="162">
        <v>1933183.15</v>
      </c>
      <c r="F128" s="161">
        <v>197442.46</v>
      </c>
      <c r="G128" s="161">
        <v>2111923.23</v>
      </c>
    </row>
    <row r="129" spans="1:7">
      <c r="A129" s="147">
        <v>131619012000001</v>
      </c>
      <c r="B129" s="140" t="s">
        <v>114</v>
      </c>
      <c r="C129" s="161">
        <v>1914480.77</v>
      </c>
      <c r="D129" s="161">
        <v>1998534.17</v>
      </c>
      <c r="E129" s="162">
        <v>1933183.15</v>
      </c>
      <c r="F129" s="161">
        <v>65351.02</v>
      </c>
      <c r="G129" s="161">
        <v>1979831.79</v>
      </c>
    </row>
    <row r="130" spans="1:7">
      <c r="A130" s="147">
        <v>131619012000002</v>
      </c>
      <c r="B130" s="140" t="s">
        <v>210</v>
      </c>
      <c r="C130" s="161">
        <v>0</v>
      </c>
      <c r="D130" s="161">
        <v>132091.44</v>
      </c>
      <c r="E130" s="162">
        <v>0</v>
      </c>
      <c r="F130" s="161">
        <v>132091.44</v>
      </c>
      <c r="G130" s="161">
        <v>132091.44</v>
      </c>
    </row>
    <row r="131" spans="1:7">
      <c r="A131" s="147">
        <v>1317</v>
      </c>
      <c r="B131" s="140" t="s">
        <v>115</v>
      </c>
      <c r="C131" s="161">
        <v>46200</v>
      </c>
      <c r="D131" s="161">
        <v>0</v>
      </c>
      <c r="E131" s="162">
        <v>0</v>
      </c>
      <c r="F131" s="161">
        <v>0</v>
      </c>
      <c r="G131" s="161">
        <v>46200</v>
      </c>
    </row>
    <row r="132" spans="1:7">
      <c r="A132" s="147">
        <v>13171</v>
      </c>
      <c r="B132" s="140" t="s">
        <v>115</v>
      </c>
      <c r="C132" s="161">
        <v>46200</v>
      </c>
      <c r="D132" s="161">
        <v>0</v>
      </c>
      <c r="E132" s="162">
        <v>0</v>
      </c>
      <c r="F132" s="161">
        <v>0</v>
      </c>
      <c r="G132" s="161">
        <v>46200</v>
      </c>
    </row>
    <row r="133" spans="1:7">
      <c r="A133" s="147">
        <v>131719</v>
      </c>
      <c r="B133" s="140" t="s">
        <v>115</v>
      </c>
      <c r="C133" s="161">
        <v>46200</v>
      </c>
      <c r="D133" s="161">
        <v>0</v>
      </c>
      <c r="E133" s="162">
        <v>0</v>
      </c>
      <c r="F133" s="161">
        <v>0</v>
      </c>
      <c r="G133" s="161">
        <v>46200</v>
      </c>
    </row>
    <row r="134" spans="1:7">
      <c r="A134" s="147">
        <v>13171901</v>
      </c>
      <c r="B134" s="140" t="s">
        <v>115</v>
      </c>
      <c r="C134" s="161">
        <v>46200</v>
      </c>
      <c r="D134" s="161">
        <v>0</v>
      </c>
      <c r="E134" s="162">
        <v>0</v>
      </c>
      <c r="F134" s="161">
        <v>0</v>
      </c>
      <c r="G134" s="161">
        <v>46200</v>
      </c>
    </row>
    <row r="135" spans="1:7">
      <c r="A135" s="147">
        <v>131719013</v>
      </c>
      <c r="B135" s="140" t="s">
        <v>116</v>
      </c>
      <c r="C135" s="161">
        <v>46200</v>
      </c>
      <c r="D135" s="161">
        <v>0</v>
      </c>
      <c r="E135" s="162">
        <v>0</v>
      </c>
      <c r="F135" s="161">
        <v>0</v>
      </c>
      <c r="G135" s="161">
        <v>46200</v>
      </c>
    </row>
    <row r="136" spans="1:7">
      <c r="A136" s="147">
        <v>131719013000001</v>
      </c>
      <c r="B136" s="140" t="s">
        <v>117</v>
      </c>
      <c r="C136" s="161">
        <v>46200</v>
      </c>
      <c r="D136" s="161">
        <v>0</v>
      </c>
      <c r="E136" s="162">
        <v>0</v>
      </c>
      <c r="F136" s="161">
        <v>0</v>
      </c>
      <c r="G136" s="161">
        <v>46200</v>
      </c>
    </row>
    <row r="137" spans="1:7">
      <c r="A137" s="147">
        <v>1318</v>
      </c>
      <c r="B137" s="140" t="s">
        <v>490</v>
      </c>
      <c r="C137" s="161">
        <v>-518331.62</v>
      </c>
      <c r="D137" s="161">
        <v>518401.98</v>
      </c>
      <c r="E137" s="162">
        <v>70.36</v>
      </c>
      <c r="F137" s="161">
        <v>518331.62</v>
      </c>
      <c r="G137" s="161">
        <v>0</v>
      </c>
    </row>
    <row r="138" spans="1:7">
      <c r="A138" s="147">
        <v>13181</v>
      </c>
      <c r="B138" s="140" t="s">
        <v>491</v>
      </c>
      <c r="C138" s="161">
        <v>-518331.62</v>
      </c>
      <c r="D138" s="161">
        <v>518401.98</v>
      </c>
      <c r="E138" s="162">
        <v>70.36</v>
      </c>
      <c r="F138" s="161">
        <v>518331.62</v>
      </c>
      <c r="G138" s="161">
        <v>0</v>
      </c>
    </row>
    <row r="139" spans="1:7">
      <c r="A139" s="147">
        <v>131819</v>
      </c>
      <c r="B139" s="140" t="s">
        <v>491</v>
      </c>
      <c r="C139" s="161">
        <v>-518331.62</v>
      </c>
      <c r="D139" s="161">
        <v>518401.98</v>
      </c>
      <c r="E139" s="162">
        <v>70.36</v>
      </c>
      <c r="F139" s="161">
        <v>518331.62</v>
      </c>
      <c r="G139" s="161">
        <v>0</v>
      </c>
    </row>
    <row r="140" spans="1:7">
      <c r="A140" s="147">
        <v>13181901</v>
      </c>
      <c r="B140" s="140" t="s">
        <v>490</v>
      </c>
      <c r="C140" s="161">
        <v>-518331.62</v>
      </c>
      <c r="D140" s="161">
        <v>518401.98</v>
      </c>
      <c r="E140" s="162">
        <v>70.36</v>
      </c>
      <c r="F140" s="161">
        <v>518331.62</v>
      </c>
      <c r="G140" s="161">
        <v>0</v>
      </c>
    </row>
    <row r="141" spans="1:7">
      <c r="A141" s="147">
        <v>131819011</v>
      </c>
      <c r="B141" s="140" t="s">
        <v>490</v>
      </c>
      <c r="C141" s="161">
        <v>-518331.62</v>
      </c>
      <c r="D141" s="161">
        <v>518401.98</v>
      </c>
      <c r="E141" s="162">
        <v>70.36</v>
      </c>
      <c r="F141" s="161">
        <v>518331.62</v>
      </c>
      <c r="G141" s="161">
        <v>0</v>
      </c>
    </row>
    <row r="142" spans="1:7">
      <c r="A142" s="147">
        <v>131819011000001</v>
      </c>
      <c r="B142" s="140" t="s">
        <v>492</v>
      </c>
      <c r="C142" s="161">
        <v>-518331.62</v>
      </c>
      <c r="D142" s="161">
        <v>518401.98</v>
      </c>
      <c r="E142" s="162">
        <v>70.36</v>
      </c>
      <c r="F142" s="161">
        <v>518331.62</v>
      </c>
      <c r="G142" s="161">
        <v>0</v>
      </c>
    </row>
    <row r="143" spans="1:7">
      <c r="A143" s="147">
        <v>133</v>
      </c>
      <c r="B143" s="140" t="s">
        <v>118</v>
      </c>
      <c r="C143" s="161">
        <v>42053.279999999999</v>
      </c>
      <c r="D143" s="161">
        <v>0</v>
      </c>
      <c r="E143" s="162">
        <v>2892.94</v>
      </c>
      <c r="F143" s="161">
        <v>-2892.94</v>
      </c>
      <c r="G143" s="161">
        <v>39160.339999999997</v>
      </c>
    </row>
    <row r="144" spans="1:7">
      <c r="A144" s="147">
        <v>1332</v>
      </c>
      <c r="B144" s="140" t="s">
        <v>119</v>
      </c>
      <c r="C144" s="161">
        <v>42053.279999999999</v>
      </c>
      <c r="D144" s="161">
        <v>0</v>
      </c>
      <c r="E144" s="162">
        <v>2892.94</v>
      </c>
      <c r="F144" s="161">
        <v>-2892.94</v>
      </c>
      <c r="G144" s="161">
        <v>39160.339999999997</v>
      </c>
    </row>
    <row r="145" spans="1:7">
      <c r="A145" s="147">
        <v>13321</v>
      </c>
      <c r="B145" s="140" t="s">
        <v>120</v>
      </c>
      <c r="C145" s="161">
        <v>16508.32</v>
      </c>
      <c r="D145" s="161">
        <v>0</v>
      </c>
      <c r="E145" s="162">
        <v>796.48</v>
      </c>
      <c r="F145" s="161">
        <v>-796.48</v>
      </c>
      <c r="G145" s="161">
        <v>15711.84</v>
      </c>
    </row>
    <row r="146" spans="1:7">
      <c r="A146" s="147">
        <v>133219</v>
      </c>
      <c r="B146" s="140" t="s">
        <v>120</v>
      </c>
      <c r="C146" s="161">
        <v>16508.32</v>
      </c>
      <c r="D146" s="161">
        <v>0</v>
      </c>
      <c r="E146" s="162">
        <v>796.48</v>
      </c>
      <c r="F146" s="161">
        <v>-796.48</v>
      </c>
      <c r="G146" s="161">
        <v>15711.84</v>
      </c>
    </row>
    <row r="147" spans="1:7">
      <c r="A147" s="147">
        <v>13321901</v>
      </c>
      <c r="B147" s="140" t="s">
        <v>121</v>
      </c>
      <c r="C147" s="161">
        <v>95578.6</v>
      </c>
      <c r="D147" s="161">
        <v>0</v>
      </c>
      <c r="E147" s="162">
        <v>0</v>
      </c>
      <c r="F147" s="161">
        <v>0</v>
      </c>
      <c r="G147" s="161">
        <v>95578.6</v>
      </c>
    </row>
    <row r="148" spans="1:7">
      <c r="A148" s="147">
        <v>133219012</v>
      </c>
      <c r="B148" s="140" t="s">
        <v>122</v>
      </c>
      <c r="C148" s="161">
        <v>95578.6</v>
      </c>
      <c r="D148" s="161">
        <v>0</v>
      </c>
      <c r="E148" s="162">
        <v>0</v>
      </c>
      <c r="F148" s="161">
        <v>0</v>
      </c>
      <c r="G148" s="161">
        <v>95578.6</v>
      </c>
    </row>
    <row r="149" spans="1:7">
      <c r="A149" s="147">
        <v>133219012000001</v>
      </c>
      <c r="B149" s="140" t="s">
        <v>123</v>
      </c>
      <c r="C149" s="161">
        <v>95578.6</v>
      </c>
      <c r="D149" s="161">
        <v>0</v>
      </c>
      <c r="E149" s="162">
        <v>0</v>
      </c>
      <c r="F149" s="161">
        <v>0</v>
      </c>
      <c r="G149" s="161">
        <v>95578.6</v>
      </c>
    </row>
    <row r="150" spans="1:7">
      <c r="A150" s="147">
        <v>13321903</v>
      </c>
      <c r="B150" s="140" t="s">
        <v>124</v>
      </c>
      <c r="C150" s="161">
        <v>-79070.28</v>
      </c>
      <c r="D150" s="161">
        <v>0</v>
      </c>
      <c r="E150" s="162">
        <v>796.48</v>
      </c>
      <c r="F150" s="161">
        <v>-796.48</v>
      </c>
      <c r="G150" s="161">
        <v>-79866.759999999995</v>
      </c>
    </row>
    <row r="151" spans="1:7">
      <c r="A151" s="147">
        <v>133219032</v>
      </c>
      <c r="B151" s="140" t="s">
        <v>122</v>
      </c>
      <c r="C151" s="161">
        <v>-79070.28</v>
      </c>
      <c r="D151" s="161">
        <v>0</v>
      </c>
      <c r="E151" s="162">
        <v>796.48</v>
      </c>
      <c r="F151" s="161">
        <v>-796.48</v>
      </c>
      <c r="G151" s="161">
        <v>-79866.759999999995</v>
      </c>
    </row>
    <row r="152" spans="1:7">
      <c r="A152" s="147">
        <v>133219032000001</v>
      </c>
      <c r="B152" s="140" t="s">
        <v>124</v>
      </c>
      <c r="C152" s="161">
        <v>-79070.28</v>
      </c>
      <c r="D152" s="161">
        <v>0</v>
      </c>
      <c r="E152" s="162">
        <v>796.48</v>
      </c>
      <c r="F152" s="161">
        <v>-796.48</v>
      </c>
      <c r="G152" s="161">
        <v>-79866.759999999995</v>
      </c>
    </row>
    <row r="153" spans="1:7">
      <c r="A153" s="147">
        <v>13322</v>
      </c>
      <c r="B153" s="140" t="s">
        <v>125</v>
      </c>
      <c r="C153" s="161">
        <v>25544.959999999999</v>
      </c>
      <c r="D153" s="161">
        <v>0</v>
      </c>
      <c r="E153" s="162">
        <v>2096.46</v>
      </c>
      <c r="F153" s="161">
        <v>-2096.46</v>
      </c>
      <c r="G153" s="161">
        <v>23448.5</v>
      </c>
    </row>
    <row r="154" spans="1:7">
      <c r="A154" s="147">
        <v>133229</v>
      </c>
      <c r="B154" s="140" t="s">
        <v>125</v>
      </c>
      <c r="C154" s="161">
        <v>25544.959999999999</v>
      </c>
      <c r="D154" s="161">
        <v>0</v>
      </c>
      <c r="E154" s="162">
        <v>2096.46</v>
      </c>
      <c r="F154" s="161">
        <v>-2096.46</v>
      </c>
      <c r="G154" s="161">
        <v>23448.5</v>
      </c>
    </row>
    <row r="155" spans="1:7">
      <c r="A155" s="147">
        <v>13322901</v>
      </c>
      <c r="B155" s="140" t="s">
        <v>121</v>
      </c>
      <c r="C155" s="161">
        <v>1116084.06</v>
      </c>
      <c r="D155" s="161">
        <v>0</v>
      </c>
      <c r="E155" s="162">
        <v>0</v>
      </c>
      <c r="F155" s="161">
        <v>0</v>
      </c>
      <c r="G155" s="161">
        <v>1116084.06</v>
      </c>
    </row>
    <row r="156" spans="1:7">
      <c r="A156" s="147">
        <v>133229011</v>
      </c>
      <c r="B156" s="140" t="s">
        <v>119</v>
      </c>
      <c r="C156" s="161">
        <v>141828.04</v>
      </c>
      <c r="D156" s="161">
        <v>0</v>
      </c>
      <c r="E156" s="162">
        <v>0</v>
      </c>
      <c r="F156" s="161">
        <v>0</v>
      </c>
      <c r="G156" s="161">
        <v>141828.04</v>
      </c>
    </row>
    <row r="157" spans="1:7">
      <c r="A157" s="147">
        <v>133229011000001</v>
      </c>
      <c r="B157" s="140" t="s">
        <v>126</v>
      </c>
      <c r="C157" s="161">
        <v>141828.04</v>
      </c>
      <c r="D157" s="161">
        <v>0</v>
      </c>
      <c r="E157" s="162">
        <v>0</v>
      </c>
      <c r="F157" s="161">
        <v>0</v>
      </c>
      <c r="G157" s="161">
        <v>141828.04</v>
      </c>
    </row>
    <row r="158" spans="1:7">
      <c r="A158" s="147">
        <v>133229012</v>
      </c>
      <c r="B158" s="140" t="s">
        <v>122</v>
      </c>
      <c r="C158" s="161">
        <v>94855.5</v>
      </c>
      <c r="D158" s="161">
        <v>0</v>
      </c>
      <c r="E158" s="162">
        <v>0</v>
      </c>
      <c r="F158" s="161">
        <v>0</v>
      </c>
      <c r="G158" s="161">
        <v>94855.5</v>
      </c>
    </row>
    <row r="159" spans="1:7">
      <c r="A159" s="147">
        <v>133229012000001</v>
      </c>
      <c r="B159" s="140" t="s">
        <v>123</v>
      </c>
      <c r="C159" s="161">
        <v>94855.5</v>
      </c>
      <c r="D159" s="161">
        <v>0</v>
      </c>
      <c r="E159" s="162">
        <v>0</v>
      </c>
      <c r="F159" s="161">
        <v>0</v>
      </c>
      <c r="G159" s="161">
        <v>94855.5</v>
      </c>
    </row>
    <row r="160" spans="1:7">
      <c r="A160" s="147">
        <v>133229013</v>
      </c>
      <c r="B160" s="140" t="s">
        <v>127</v>
      </c>
      <c r="C160" s="161">
        <v>612029.47</v>
      </c>
      <c r="D160" s="161">
        <v>0</v>
      </c>
      <c r="E160" s="162">
        <v>0</v>
      </c>
      <c r="F160" s="161">
        <v>0</v>
      </c>
      <c r="G160" s="161">
        <v>612029.47</v>
      </c>
    </row>
    <row r="161" spans="1:7">
      <c r="A161" s="147">
        <v>133229013000001</v>
      </c>
      <c r="B161" s="140" t="s">
        <v>127</v>
      </c>
      <c r="C161" s="161">
        <v>612029.47</v>
      </c>
      <c r="D161" s="161">
        <v>0</v>
      </c>
      <c r="E161" s="162">
        <v>0</v>
      </c>
      <c r="F161" s="161">
        <v>0</v>
      </c>
      <c r="G161" s="161">
        <v>612029.47</v>
      </c>
    </row>
    <row r="162" spans="1:7">
      <c r="A162" s="147">
        <v>133229014</v>
      </c>
      <c r="B162" s="140" t="s">
        <v>128</v>
      </c>
      <c r="C162" s="161">
        <v>267371.05</v>
      </c>
      <c r="D162" s="161">
        <v>0</v>
      </c>
      <c r="E162" s="162">
        <v>0</v>
      </c>
      <c r="F162" s="161">
        <v>0</v>
      </c>
      <c r="G162" s="161">
        <v>267371.05</v>
      </c>
    </row>
    <row r="163" spans="1:7">
      <c r="A163" s="147">
        <v>133229014000001</v>
      </c>
      <c r="B163" s="140" t="s">
        <v>129</v>
      </c>
      <c r="C163" s="161">
        <v>267371.05</v>
      </c>
      <c r="D163" s="161">
        <v>0</v>
      </c>
      <c r="E163" s="162">
        <v>0</v>
      </c>
      <c r="F163" s="161">
        <v>0</v>
      </c>
      <c r="G163" s="161">
        <v>267371.05</v>
      </c>
    </row>
    <row r="164" spans="1:7">
      <c r="A164" s="147">
        <v>13322903</v>
      </c>
      <c r="B164" s="140" t="s">
        <v>124</v>
      </c>
      <c r="C164" s="161">
        <v>-1090539.1000000001</v>
      </c>
      <c r="D164" s="161">
        <v>0</v>
      </c>
      <c r="E164" s="162">
        <v>2096.46</v>
      </c>
      <c r="F164" s="161">
        <v>-2096.46</v>
      </c>
      <c r="G164" s="161">
        <v>-1092635.56</v>
      </c>
    </row>
    <row r="165" spans="1:7">
      <c r="A165" s="147">
        <v>133229031</v>
      </c>
      <c r="B165" s="140" t="s">
        <v>119</v>
      </c>
      <c r="C165" s="161">
        <v>-128434.83</v>
      </c>
      <c r="D165" s="161">
        <v>0</v>
      </c>
      <c r="E165" s="162">
        <v>1181.9000000000001</v>
      </c>
      <c r="F165" s="161">
        <v>-1181.9000000000001</v>
      </c>
      <c r="G165" s="161">
        <v>-129616.73</v>
      </c>
    </row>
    <row r="166" spans="1:7">
      <c r="A166" s="147">
        <v>133229031000001</v>
      </c>
      <c r="B166" s="140" t="s">
        <v>124</v>
      </c>
      <c r="C166" s="161">
        <v>-128434.83</v>
      </c>
      <c r="D166" s="161">
        <v>0</v>
      </c>
      <c r="E166" s="162">
        <v>1181.9000000000001</v>
      </c>
      <c r="F166" s="161">
        <v>-1181.9000000000001</v>
      </c>
      <c r="G166" s="161">
        <v>-129616.73</v>
      </c>
    </row>
    <row r="167" spans="1:7">
      <c r="A167" s="147">
        <v>133229032</v>
      </c>
      <c r="B167" s="140" t="s">
        <v>122</v>
      </c>
      <c r="C167" s="161">
        <v>-89494.81</v>
      </c>
      <c r="D167" s="161">
        <v>0</v>
      </c>
      <c r="E167" s="162">
        <v>415.82</v>
      </c>
      <c r="F167" s="161">
        <v>-415.82</v>
      </c>
      <c r="G167" s="161">
        <v>-89910.63</v>
      </c>
    </row>
    <row r="168" spans="1:7">
      <c r="A168" s="147">
        <v>133229032000001</v>
      </c>
      <c r="B168" s="140" t="s">
        <v>124</v>
      </c>
      <c r="C168" s="161">
        <v>-89494.81</v>
      </c>
      <c r="D168" s="161">
        <v>0</v>
      </c>
      <c r="E168" s="162">
        <v>415.82</v>
      </c>
      <c r="F168" s="161">
        <v>-415.82</v>
      </c>
      <c r="G168" s="161">
        <v>-89910.63</v>
      </c>
    </row>
    <row r="169" spans="1:7">
      <c r="A169" s="147">
        <v>133229033</v>
      </c>
      <c r="B169" s="140" t="s">
        <v>127</v>
      </c>
      <c r="C169" s="161">
        <v>-605238.41</v>
      </c>
      <c r="D169" s="161">
        <v>0</v>
      </c>
      <c r="E169" s="162">
        <v>498.74</v>
      </c>
      <c r="F169" s="161">
        <v>-498.74</v>
      </c>
      <c r="G169" s="161">
        <v>-605737.15</v>
      </c>
    </row>
    <row r="170" spans="1:7">
      <c r="A170" s="147">
        <v>133229033000001</v>
      </c>
      <c r="B170" s="140" t="s">
        <v>124</v>
      </c>
      <c r="C170" s="161">
        <v>-605238.41</v>
      </c>
      <c r="D170" s="161">
        <v>0</v>
      </c>
      <c r="E170" s="162">
        <v>498.74</v>
      </c>
      <c r="F170" s="161">
        <v>-498.74</v>
      </c>
      <c r="G170" s="161">
        <v>-605737.15</v>
      </c>
    </row>
    <row r="171" spans="1:7">
      <c r="A171" s="147">
        <v>133229034</v>
      </c>
      <c r="B171" s="140" t="s">
        <v>128</v>
      </c>
      <c r="C171" s="161">
        <v>-267371.05</v>
      </c>
      <c r="D171" s="161">
        <v>0</v>
      </c>
      <c r="E171" s="162">
        <v>0</v>
      </c>
      <c r="F171" s="161">
        <v>0</v>
      </c>
      <c r="G171" s="161">
        <v>-267371.05</v>
      </c>
    </row>
    <row r="172" spans="1:7">
      <c r="A172" s="147">
        <v>133229034000001</v>
      </c>
      <c r="B172" s="140" t="s">
        <v>124</v>
      </c>
      <c r="C172" s="161">
        <v>-267371.05</v>
      </c>
      <c r="D172" s="161">
        <v>0</v>
      </c>
      <c r="E172" s="162">
        <v>0</v>
      </c>
      <c r="F172" s="161">
        <v>0</v>
      </c>
      <c r="G172" s="161">
        <v>-267371.05</v>
      </c>
    </row>
    <row r="173" spans="1:7">
      <c r="A173" s="147">
        <v>134</v>
      </c>
      <c r="B173" s="140" t="s">
        <v>130</v>
      </c>
      <c r="C173" s="161">
        <v>944447.63</v>
      </c>
      <c r="D173" s="161">
        <v>0</v>
      </c>
      <c r="E173" s="162">
        <v>32392.2</v>
      </c>
      <c r="F173" s="161">
        <v>-32392.2</v>
      </c>
      <c r="G173" s="161">
        <v>912055.43</v>
      </c>
    </row>
    <row r="174" spans="1:7">
      <c r="A174" s="147">
        <v>1341</v>
      </c>
      <c r="B174" s="140" t="s">
        <v>131</v>
      </c>
      <c r="C174" s="161">
        <v>944447.63</v>
      </c>
      <c r="D174" s="161">
        <v>0</v>
      </c>
      <c r="E174" s="162">
        <v>32392.2</v>
      </c>
      <c r="F174" s="161">
        <v>-32392.2</v>
      </c>
      <c r="G174" s="161">
        <v>912055.43</v>
      </c>
    </row>
    <row r="175" spans="1:7">
      <c r="A175" s="147">
        <v>13412</v>
      </c>
      <c r="B175" s="140" t="s">
        <v>132</v>
      </c>
      <c r="C175" s="161">
        <v>944447.63</v>
      </c>
      <c r="D175" s="161">
        <v>0</v>
      </c>
      <c r="E175" s="162">
        <v>32392.2</v>
      </c>
      <c r="F175" s="161">
        <v>-32392.2</v>
      </c>
      <c r="G175" s="161">
        <v>912055.43</v>
      </c>
    </row>
    <row r="176" spans="1:7">
      <c r="A176" s="147">
        <v>134129</v>
      </c>
      <c r="B176" s="140" t="s">
        <v>132</v>
      </c>
      <c r="C176" s="161">
        <v>944447.63</v>
      </c>
      <c r="D176" s="161">
        <v>0</v>
      </c>
      <c r="E176" s="162">
        <v>32392.2</v>
      </c>
      <c r="F176" s="161">
        <v>-32392.2</v>
      </c>
      <c r="G176" s="161">
        <v>912055.43</v>
      </c>
    </row>
    <row r="177" spans="1:7">
      <c r="A177" s="147">
        <v>13412901</v>
      </c>
      <c r="B177" s="140" t="s">
        <v>121</v>
      </c>
      <c r="C177" s="161">
        <v>2097447.4700000002</v>
      </c>
      <c r="D177" s="161">
        <v>0</v>
      </c>
      <c r="E177" s="162">
        <v>0</v>
      </c>
      <c r="F177" s="161">
        <v>0</v>
      </c>
      <c r="G177" s="161">
        <v>2097447.4700000002</v>
      </c>
    </row>
    <row r="178" spans="1:7">
      <c r="A178" s="147">
        <v>134129011</v>
      </c>
      <c r="B178" s="140" t="s">
        <v>133</v>
      </c>
      <c r="C178" s="161">
        <v>2097447.4700000002</v>
      </c>
      <c r="D178" s="161">
        <v>0</v>
      </c>
      <c r="E178" s="162">
        <v>0</v>
      </c>
      <c r="F178" s="161">
        <v>0</v>
      </c>
      <c r="G178" s="161">
        <v>2097447.4700000002</v>
      </c>
    </row>
    <row r="179" spans="1:7">
      <c r="A179" s="147">
        <v>134129011000001</v>
      </c>
      <c r="B179" s="140" t="s">
        <v>133</v>
      </c>
      <c r="C179" s="161">
        <v>963012.63</v>
      </c>
      <c r="D179" s="161">
        <v>0</v>
      </c>
      <c r="E179" s="162">
        <v>0</v>
      </c>
      <c r="F179" s="161">
        <v>0</v>
      </c>
      <c r="G179" s="161">
        <v>963012.63</v>
      </c>
    </row>
    <row r="180" spans="1:7">
      <c r="A180" s="147">
        <v>134129011000002</v>
      </c>
      <c r="B180" s="140" t="s">
        <v>134</v>
      </c>
      <c r="C180" s="161">
        <v>1134434.8400000001</v>
      </c>
      <c r="D180" s="161">
        <v>0</v>
      </c>
      <c r="E180" s="162">
        <v>0</v>
      </c>
      <c r="F180" s="161">
        <v>0</v>
      </c>
      <c r="G180" s="161">
        <v>1134434.8400000001</v>
      </c>
    </row>
    <row r="181" spans="1:7">
      <c r="A181" s="147">
        <v>13412903</v>
      </c>
      <c r="B181" s="140" t="s">
        <v>135</v>
      </c>
      <c r="C181" s="161">
        <v>-1152999.8400000001</v>
      </c>
      <c r="D181" s="161">
        <v>0</v>
      </c>
      <c r="E181" s="162">
        <v>32392.2</v>
      </c>
      <c r="F181" s="161">
        <v>-32392.2</v>
      </c>
      <c r="G181" s="161">
        <v>-1185392.04</v>
      </c>
    </row>
    <row r="182" spans="1:7">
      <c r="A182" s="147">
        <v>134129031</v>
      </c>
      <c r="B182" s="140" t="s">
        <v>136</v>
      </c>
      <c r="C182" s="161">
        <v>-1152999.8400000001</v>
      </c>
      <c r="D182" s="161">
        <v>0</v>
      </c>
      <c r="E182" s="162">
        <v>32392.2</v>
      </c>
      <c r="F182" s="161">
        <v>-32392.2</v>
      </c>
      <c r="G182" s="161">
        <v>-1185392.04</v>
      </c>
    </row>
    <row r="183" spans="1:7">
      <c r="A183" s="147">
        <v>134129031000001</v>
      </c>
      <c r="B183" s="140" t="s">
        <v>136</v>
      </c>
      <c r="C183" s="161">
        <v>-574004.01</v>
      </c>
      <c r="D183" s="161">
        <v>0</v>
      </c>
      <c r="E183" s="162">
        <v>13484.95</v>
      </c>
      <c r="F183" s="161">
        <v>-13484.95</v>
      </c>
      <c r="G183" s="161">
        <v>-587488.96</v>
      </c>
    </row>
    <row r="184" spans="1:7">
      <c r="A184" s="147">
        <v>134129031000002</v>
      </c>
      <c r="B184" s="140" t="s">
        <v>137</v>
      </c>
      <c r="C184" s="161">
        <v>-578995.82999999996</v>
      </c>
      <c r="D184" s="161">
        <v>0</v>
      </c>
      <c r="E184" s="162">
        <v>18907.25</v>
      </c>
      <c r="F184" s="161">
        <v>-18907.25</v>
      </c>
      <c r="G184" s="161">
        <v>-597903.07999999996</v>
      </c>
    </row>
    <row r="185" spans="1:7">
      <c r="A185" s="147">
        <v>2</v>
      </c>
      <c r="B185" s="140" t="s">
        <v>138</v>
      </c>
      <c r="C185" s="161">
        <v>-95929894.819999993</v>
      </c>
      <c r="D185" s="161">
        <v>52661232.520000003</v>
      </c>
      <c r="E185" s="162">
        <v>48995092.310000002</v>
      </c>
      <c r="F185" s="161">
        <v>3666140.21</v>
      </c>
      <c r="G185" s="161">
        <v>-92263754.609999999</v>
      </c>
    </row>
    <row r="186" spans="1:7">
      <c r="A186" s="147">
        <v>21</v>
      </c>
      <c r="B186" s="140" t="s">
        <v>139</v>
      </c>
      <c r="C186" s="161">
        <v>-26289846.399999999</v>
      </c>
      <c r="D186" s="161">
        <v>40388938.409999996</v>
      </c>
      <c r="E186" s="162">
        <v>41982495.420000002</v>
      </c>
      <c r="F186" s="161">
        <v>-1593557.01</v>
      </c>
      <c r="G186" s="161">
        <v>-27883403.41</v>
      </c>
    </row>
    <row r="187" spans="1:7">
      <c r="A187" s="147">
        <v>211</v>
      </c>
      <c r="B187" s="140" t="s">
        <v>140</v>
      </c>
      <c r="C187" s="161">
        <v>-10084650.74</v>
      </c>
      <c r="D187" s="161">
        <v>13718430.27</v>
      </c>
      <c r="E187" s="162">
        <v>14233022.869999999</v>
      </c>
      <c r="F187" s="161">
        <v>-514592.6</v>
      </c>
      <c r="G187" s="161">
        <v>-10599243.34</v>
      </c>
    </row>
    <row r="188" spans="1:7">
      <c r="A188" s="147">
        <v>2111</v>
      </c>
      <c r="B188" s="140" t="s">
        <v>141</v>
      </c>
      <c r="C188" s="161">
        <v>-10084650.74</v>
      </c>
      <c r="D188" s="161">
        <v>13718430.27</v>
      </c>
      <c r="E188" s="162">
        <v>14233022.869999999</v>
      </c>
      <c r="F188" s="161">
        <v>-514592.6</v>
      </c>
      <c r="G188" s="161">
        <v>-10599243.34</v>
      </c>
    </row>
    <row r="189" spans="1:7">
      <c r="A189" s="147">
        <v>21112</v>
      </c>
      <c r="B189" s="140" t="s">
        <v>142</v>
      </c>
      <c r="C189" s="161">
        <v>-10084650.74</v>
      </c>
      <c r="D189" s="161">
        <v>13718430.27</v>
      </c>
      <c r="E189" s="162">
        <v>14233022.869999999</v>
      </c>
      <c r="F189" s="161">
        <v>-514592.6</v>
      </c>
      <c r="G189" s="161">
        <v>-10599243.34</v>
      </c>
    </row>
    <row r="190" spans="1:7">
      <c r="A190" s="147">
        <v>211129</v>
      </c>
      <c r="B190" s="140" t="s">
        <v>142</v>
      </c>
      <c r="C190" s="161">
        <v>-10084650.74</v>
      </c>
      <c r="D190" s="161">
        <v>13718430.27</v>
      </c>
      <c r="E190" s="162">
        <v>14233022.869999999</v>
      </c>
      <c r="F190" s="161">
        <v>-514592.6</v>
      </c>
      <c r="G190" s="161">
        <v>-10599243.34</v>
      </c>
    </row>
    <row r="191" spans="1:7">
      <c r="A191" s="147">
        <v>21112901</v>
      </c>
      <c r="B191" s="140" t="s">
        <v>143</v>
      </c>
      <c r="C191" s="161">
        <v>-97076.22</v>
      </c>
      <c r="D191" s="161">
        <v>97076.22</v>
      </c>
      <c r="E191" s="162">
        <v>98025.53</v>
      </c>
      <c r="F191" s="161">
        <v>-949.31</v>
      </c>
      <c r="G191" s="161">
        <v>-98025.53</v>
      </c>
    </row>
    <row r="192" spans="1:7">
      <c r="A192" s="147">
        <v>211129011</v>
      </c>
      <c r="B192" s="140" t="s">
        <v>144</v>
      </c>
      <c r="C192" s="161">
        <v>-97076.22</v>
      </c>
      <c r="D192" s="161">
        <v>97076.22</v>
      </c>
      <c r="E192" s="162">
        <v>98025.53</v>
      </c>
      <c r="F192" s="161">
        <v>-949.31</v>
      </c>
      <c r="G192" s="161">
        <v>-98025.53</v>
      </c>
    </row>
    <row r="193" spans="1:7">
      <c r="A193" s="147">
        <v>211129011000001</v>
      </c>
      <c r="B193" s="140" t="s">
        <v>145</v>
      </c>
      <c r="C193" s="161">
        <v>-97076.22</v>
      </c>
      <c r="D193" s="161">
        <v>97076.22</v>
      </c>
      <c r="E193" s="162">
        <v>98025.53</v>
      </c>
      <c r="F193" s="161">
        <v>-949.31</v>
      </c>
      <c r="G193" s="161">
        <v>-98025.53</v>
      </c>
    </row>
    <row r="194" spans="1:7">
      <c r="A194" s="147">
        <v>21112903</v>
      </c>
      <c r="B194" s="140" t="s">
        <v>146</v>
      </c>
      <c r="C194" s="161">
        <v>-3469191.55</v>
      </c>
      <c r="D194" s="161">
        <v>7102971.0800000001</v>
      </c>
      <c r="E194" s="162">
        <v>7465204.5499999998</v>
      </c>
      <c r="F194" s="161">
        <v>-362233.47</v>
      </c>
      <c r="G194" s="161">
        <v>-3831425.02</v>
      </c>
    </row>
    <row r="195" spans="1:7">
      <c r="A195" s="147">
        <v>211129031</v>
      </c>
      <c r="B195" s="140" t="s">
        <v>147</v>
      </c>
      <c r="C195" s="161">
        <v>-3469191.55</v>
      </c>
      <c r="D195" s="161">
        <v>7102971.0800000001</v>
      </c>
      <c r="E195" s="162">
        <v>7465204.5499999998</v>
      </c>
      <c r="F195" s="161">
        <v>-362233.47</v>
      </c>
      <c r="G195" s="161">
        <v>-3831425.02</v>
      </c>
    </row>
    <row r="196" spans="1:7">
      <c r="A196" s="147">
        <v>211129031000001</v>
      </c>
      <c r="B196" s="140" t="s">
        <v>147</v>
      </c>
      <c r="C196" s="161">
        <v>-3469191.55</v>
      </c>
      <c r="D196" s="161">
        <v>7102971.0800000001</v>
      </c>
      <c r="E196" s="162">
        <v>7465204.5499999998</v>
      </c>
      <c r="F196" s="161">
        <v>-362233.47</v>
      </c>
      <c r="G196" s="161">
        <v>-3831425.02</v>
      </c>
    </row>
    <row r="197" spans="1:7">
      <c r="A197" s="147">
        <v>21112904</v>
      </c>
      <c r="B197" s="140" t="s">
        <v>148</v>
      </c>
      <c r="C197" s="161">
        <v>-6518382.9699999997</v>
      </c>
      <c r="D197" s="161">
        <v>6518382.9699999997</v>
      </c>
      <c r="E197" s="162">
        <v>6669792.79</v>
      </c>
      <c r="F197" s="161">
        <v>-151409.82</v>
      </c>
      <c r="G197" s="161">
        <v>-6669792.79</v>
      </c>
    </row>
    <row r="198" spans="1:7">
      <c r="A198" s="147">
        <v>211129041</v>
      </c>
      <c r="B198" s="140" t="s">
        <v>148</v>
      </c>
      <c r="C198" s="161">
        <v>-6518382.9699999997</v>
      </c>
      <c r="D198" s="161">
        <v>6518382.9699999997</v>
      </c>
      <c r="E198" s="162">
        <v>6669792.79</v>
      </c>
      <c r="F198" s="161">
        <v>-151409.82</v>
      </c>
      <c r="G198" s="161">
        <v>-6669792.79</v>
      </c>
    </row>
    <row r="199" spans="1:7">
      <c r="A199" s="147">
        <v>211129041000001</v>
      </c>
      <c r="B199" s="140" t="s">
        <v>148</v>
      </c>
      <c r="C199" s="161">
        <v>-6518382.9699999997</v>
      </c>
      <c r="D199" s="161">
        <v>6518382.9699999997</v>
      </c>
      <c r="E199" s="162">
        <v>6669792.79</v>
      </c>
      <c r="F199" s="161">
        <v>-151409.82</v>
      </c>
      <c r="G199" s="161">
        <v>-6669792.79</v>
      </c>
    </row>
    <row r="200" spans="1:7">
      <c r="A200" s="147">
        <v>213</v>
      </c>
      <c r="B200" s="140" t="s">
        <v>149</v>
      </c>
      <c r="C200" s="161">
        <v>-52775.48</v>
      </c>
      <c r="D200" s="161">
        <v>1835468.94</v>
      </c>
      <c r="E200" s="162">
        <v>1835468.94</v>
      </c>
      <c r="F200" s="161">
        <v>0</v>
      </c>
      <c r="G200" s="161">
        <v>-52775.48</v>
      </c>
    </row>
    <row r="201" spans="1:7">
      <c r="A201" s="147">
        <v>2134</v>
      </c>
      <c r="B201" s="140" t="s">
        <v>150</v>
      </c>
      <c r="C201" s="161">
        <v>-52775.48</v>
      </c>
      <c r="D201" s="161">
        <v>1835468.94</v>
      </c>
      <c r="E201" s="162">
        <v>1835468.94</v>
      </c>
      <c r="F201" s="161">
        <v>0</v>
      </c>
      <c r="G201" s="161">
        <v>-52775.48</v>
      </c>
    </row>
    <row r="202" spans="1:7">
      <c r="A202" s="147">
        <v>21342</v>
      </c>
      <c r="B202" s="140" t="s">
        <v>151</v>
      </c>
      <c r="C202" s="161">
        <v>-52775.48</v>
      </c>
      <c r="D202" s="161">
        <v>1835468.94</v>
      </c>
      <c r="E202" s="162">
        <v>1835468.94</v>
      </c>
      <c r="F202" s="161">
        <v>0</v>
      </c>
      <c r="G202" s="161">
        <v>-52775.48</v>
      </c>
    </row>
    <row r="203" spans="1:7">
      <c r="A203" s="147">
        <v>213429</v>
      </c>
      <c r="B203" s="140" t="s">
        <v>151</v>
      </c>
      <c r="C203" s="161">
        <v>-52775.48</v>
      </c>
      <c r="D203" s="161">
        <v>1835468.94</v>
      </c>
      <c r="E203" s="162">
        <v>1835468.94</v>
      </c>
      <c r="F203" s="161">
        <v>0</v>
      </c>
      <c r="G203" s="161">
        <v>-52775.48</v>
      </c>
    </row>
    <row r="204" spans="1:7">
      <c r="A204" s="147">
        <v>21342901</v>
      </c>
      <c r="B204" s="140" t="s">
        <v>152</v>
      </c>
      <c r="C204" s="161">
        <v>-52775.48</v>
      </c>
      <c r="D204" s="161">
        <v>1835468.94</v>
      </c>
      <c r="E204" s="162">
        <v>1835468.94</v>
      </c>
      <c r="F204" s="161">
        <v>0</v>
      </c>
      <c r="G204" s="161">
        <v>-52775.48</v>
      </c>
    </row>
    <row r="205" spans="1:7">
      <c r="A205" s="147">
        <v>213429012</v>
      </c>
      <c r="B205" s="140" t="s">
        <v>153</v>
      </c>
      <c r="C205" s="161">
        <v>-52775.48</v>
      </c>
      <c r="D205" s="161">
        <v>1835468.94</v>
      </c>
      <c r="E205" s="162">
        <v>1835468.94</v>
      </c>
      <c r="F205" s="161">
        <v>0</v>
      </c>
      <c r="G205" s="161">
        <v>-52775.48</v>
      </c>
    </row>
    <row r="206" spans="1:7">
      <c r="A206" s="147">
        <v>213429012000001</v>
      </c>
      <c r="B206" s="140" t="s">
        <v>154</v>
      </c>
      <c r="C206" s="161">
        <v>-52775.48</v>
      </c>
      <c r="D206" s="161">
        <v>1835468.94</v>
      </c>
      <c r="E206" s="162">
        <v>1835468.94</v>
      </c>
      <c r="F206" s="161">
        <v>0</v>
      </c>
      <c r="G206" s="161">
        <v>-52775.48</v>
      </c>
    </row>
    <row r="207" spans="1:7">
      <c r="A207" s="147">
        <v>216</v>
      </c>
      <c r="B207" s="140" t="s">
        <v>155</v>
      </c>
      <c r="C207" s="161">
        <v>-2579031.66</v>
      </c>
      <c r="D207" s="161">
        <v>4311952.03</v>
      </c>
      <c r="E207" s="162">
        <v>3569153.73</v>
      </c>
      <c r="F207" s="161">
        <v>742798.3</v>
      </c>
      <c r="G207" s="161">
        <v>-1836233.36</v>
      </c>
    </row>
    <row r="208" spans="1:7">
      <c r="A208" s="147">
        <v>2161</v>
      </c>
      <c r="B208" s="140" t="s">
        <v>156</v>
      </c>
      <c r="C208" s="161">
        <v>-2155665.5</v>
      </c>
      <c r="D208" s="161">
        <v>3882243</v>
      </c>
      <c r="E208" s="162">
        <v>3031412.98</v>
      </c>
      <c r="F208" s="161">
        <v>850830.02</v>
      </c>
      <c r="G208" s="161">
        <v>-1304835.48</v>
      </c>
    </row>
    <row r="209" spans="1:7">
      <c r="A209" s="147">
        <v>21611</v>
      </c>
      <c r="B209" s="140" t="s">
        <v>157</v>
      </c>
      <c r="C209" s="161">
        <v>-2155665.5</v>
      </c>
      <c r="D209" s="161">
        <v>3882243</v>
      </c>
      <c r="E209" s="162">
        <v>3031412.98</v>
      </c>
      <c r="F209" s="161">
        <v>850830.02</v>
      </c>
      <c r="G209" s="161">
        <v>-1304835.48</v>
      </c>
    </row>
    <row r="210" spans="1:7">
      <c r="A210" s="147">
        <v>216119</v>
      </c>
      <c r="B210" s="140" t="s">
        <v>157</v>
      </c>
      <c r="C210" s="161">
        <v>-2155665.5</v>
      </c>
      <c r="D210" s="161">
        <v>3882243</v>
      </c>
      <c r="E210" s="162">
        <v>3031412.98</v>
      </c>
      <c r="F210" s="161">
        <v>850830.02</v>
      </c>
      <c r="G210" s="161">
        <v>-1304835.48</v>
      </c>
    </row>
    <row r="211" spans="1:7">
      <c r="A211" s="147">
        <v>21611901</v>
      </c>
      <c r="B211" s="140" t="s">
        <v>158</v>
      </c>
      <c r="C211" s="161">
        <v>-665120.14</v>
      </c>
      <c r="D211" s="161">
        <v>552810.31999999995</v>
      </c>
      <c r="E211" s="162">
        <v>137404.57999999999</v>
      </c>
      <c r="F211" s="161">
        <v>415405.74</v>
      </c>
      <c r="G211" s="161">
        <v>-249714.4</v>
      </c>
    </row>
    <row r="212" spans="1:7">
      <c r="A212" s="147">
        <v>216119011</v>
      </c>
      <c r="B212" s="140" t="s">
        <v>158</v>
      </c>
      <c r="C212" s="161">
        <v>-665120.14</v>
      </c>
      <c r="D212" s="161">
        <v>552810.31999999995</v>
      </c>
      <c r="E212" s="162">
        <v>137404.57999999999</v>
      </c>
      <c r="F212" s="161">
        <v>415405.74</v>
      </c>
      <c r="G212" s="161">
        <v>-249714.4</v>
      </c>
    </row>
    <row r="213" spans="1:7">
      <c r="A213" s="147">
        <v>216119011000001</v>
      </c>
      <c r="B213" s="140" t="s">
        <v>158</v>
      </c>
      <c r="C213" s="161">
        <v>-665120.14</v>
      </c>
      <c r="D213" s="161">
        <v>552810.31999999995</v>
      </c>
      <c r="E213" s="162">
        <v>137404.57999999999</v>
      </c>
      <c r="F213" s="161">
        <v>415405.74</v>
      </c>
      <c r="G213" s="161">
        <v>-249714.4</v>
      </c>
    </row>
    <row r="214" spans="1:7">
      <c r="A214" s="147">
        <v>21611902</v>
      </c>
      <c r="B214" s="140" t="s">
        <v>159</v>
      </c>
      <c r="C214" s="161">
        <v>-249019.72</v>
      </c>
      <c r="D214" s="161">
        <v>205380.85</v>
      </c>
      <c r="E214" s="162">
        <v>52895.13</v>
      </c>
      <c r="F214" s="161">
        <v>152485.72</v>
      </c>
      <c r="G214" s="161">
        <v>-96534</v>
      </c>
    </row>
    <row r="215" spans="1:7">
      <c r="A215" s="147">
        <v>216119021</v>
      </c>
      <c r="B215" s="140" t="s">
        <v>159</v>
      </c>
      <c r="C215" s="161">
        <v>-249019.72</v>
      </c>
      <c r="D215" s="161">
        <v>205380.85</v>
      </c>
      <c r="E215" s="162">
        <v>52895.13</v>
      </c>
      <c r="F215" s="161">
        <v>152485.72</v>
      </c>
      <c r="G215" s="161">
        <v>-96534</v>
      </c>
    </row>
    <row r="216" spans="1:7">
      <c r="A216" s="147">
        <v>216119021000001</v>
      </c>
      <c r="B216" s="140" t="s">
        <v>159</v>
      </c>
      <c r="C216" s="161">
        <v>-249019.72</v>
      </c>
      <c r="D216" s="161">
        <v>205380.85</v>
      </c>
      <c r="E216" s="162">
        <v>52895.13</v>
      </c>
      <c r="F216" s="161">
        <v>152485.72</v>
      </c>
      <c r="G216" s="161">
        <v>-96534</v>
      </c>
    </row>
    <row r="217" spans="1:7">
      <c r="A217" s="147">
        <v>216119031</v>
      </c>
      <c r="B217" s="140" t="s">
        <v>160</v>
      </c>
      <c r="C217" s="161">
        <v>-212729.55</v>
      </c>
      <c r="D217" s="161">
        <v>212736.25</v>
      </c>
      <c r="E217" s="162">
        <v>219358.57</v>
      </c>
      <c r="F217" s="161">
        <v>-6622.32</v>
      </c>
      <c r="G217" s="161">
        <v>-219351.87</v>
      </c>
    </row>
    <row r="218" spans="1:7">
      <c r="A218" s="147">
        <v>216119031000001</v>
      </c>
      <c r="B218" s="140" t="s">
        <v>160</v>
      </c>
      <c r="C218" s="161">
        <v>-212729.55</v>
      </c>
      <c r="D218" s="161">
        <v>212736.25</v>
      </c>
      <c r="E218" s="162">
        <v>219358.57</v>
      </c>
      <c r="F218" s="161">
        <v>-6622.32</v>
      </c>
      <c r="G218" s="161">
        <v>-219351.87</v>
      </c>
    </row>
    <row r="219" spans="1:7">
      <c r="A219" s="147">
        <v>216119033</v>
      </c>
      <c r="B219" s="140" t="s">
        <v>161</v>
      </c>
      <c r="C219" s="161">
        <v>-351023.52</v>
      </c>
      <c r="D219" s="161">
        <v>1945706.2</v>
      </c>
      <c r="E219" s="162">
        <v>1724472.62</v>
      </c>
      <c r="F219" s="161">
        <v>221233.58</v>
      </c>
      <c r="G219" s="161">
        <v>-129789.94</v>
      </c>
    </row>
    <row r="220" spans="1:7">
      <c r="A220" s="147">
        <v>216119033000001</v>
      </c>
      <c r="B220" s="140" t="s">
        <v>161</v>
      </c>
      <c r="C220" s="161">
        <v>-351023.52</v>
      </c>
      <c r="D220" s="161">
        <v>1945706.2</v>
      </c>
      <c r="E220" s="162">
        <v>1724472.62</v>
      </c>
      <c r="F220" s="161">
        <v>221233.58</v>
      </c>
      <c r="G220" s="161">
        <v>-129789.94</v>
      </c>
    </row>
    <row r="221" spans="1:7">
      <c r="A221" s="147">
        <v>216119034</v>
      </c>
      <c r="B221" s="140" t="s">
        <v>162</v>
      </c>
      <c r="C221" s="161">
        <v>-456434.71</v>
      </c>
      <c r="D221" s="161">
        <v>498987.8</v>
      </c>
      <c r="E221" s="162">
        <v>242472.22</v>
      </c>
      <c r="F221" s="161">
        <v>256515.58</v>
      </c>
      <c r="G221" s="161">
        <v>-199919.13</v>
      </c>
    </row>
    <row r="222" spans="1:7">
      <c r="A222" s="147">
        <v>216119034000001</v>
      </c>
      <c r="B222" s="140" t="s">
        <v>162</v>
      </c>
      <c r="C222" s="161">
        <v>-456434.71</v>
      </c>
      <c r="D222" s="161">
        <v>498987.8</v>
      </c>
      <c r="E222" s="162">
        <v>242472.22</v>
      </c>
      <c r="F222" s="161">
        <v>256515.58</v>
      </c>
      <c r="G222" s="161">
        <v>-199919.13</v>
      </c>
    </row>
    <row r="223" spans="1:7">
      <c r="A223" s="147">
        <v>216119035</v>
      </c>
      <c r="B223" s="140" t="s">
        <v>163</v>
      </c>
      <c r="C223" s="161">
        <v>131890.99</v>
      </c>
      <c r="D223" s="161">
        <v>113392.73</v>
      </c>
      <c r="E223" s="162">
        <v>293619.98</v>
      </c>
      <c r="F223" s="161">
        <v>-180227.25</v>
      </c>
      <c r="G223" s="161">
        <v>-48336.26</v>
      </c>
    </row>
    <row r="224" spans="1:7">
      <c r="A224" s="147">
        <v>216119035000001</v>
      </c>
      <c r="B224" s="140" t="s">
        <v>163</v>
      </c>
      <c r="C224" s="161">
        <v>131890.99</v>
      </c>
      <c r="D224" s="161">
        <v>113392.73</v>
      </c>
      <c r="E224" s="162">
        <v>293619.98</v>
      </c>
      <c r="F224" s="161">
        <v>-180227.25</v>
      </c>
      <c r="G224" s="161">
        <v>-48336.26</v>
      </c>
    </row>
    <row r="225" spans="1:7">
      <c r="A225" s="147">
        <v>216119036</v>
      </c>
      <c r="B225" s="140" t="s">
        <v>164</v>
      </c>
      <c r="C225" s="161">
        <v>-353228.85</v>
      </c>
      <c r="D225" s="161">
        <v>353228.85</v>
      </c>
      <c r="E225" s="162">
        <v>361189.88</v>
      </c>
      <c r="F225" s="161">
        <v>-7961.03</v>
      </c>
      <c r="G225" s="161">
        <v>-361189.88</v>
      </c>
    </row>
    <row r="226" spans="1:7">
      <c r="A226" s="147">
        <v>216119036000001</v>
      </c>
      <c r="B226" s="140" t="s">
        <v>165</v>
      </c>
      <c r="C226" s="161">
        <v>-49376.08</v>
      </c>
      <c r="D226" s="161">
        <v>49376.08</v>
      </c>
      <c r="E226" s="162">
        <v>50488.91</v>
      </c>
      <c r="F226" s="161">
        <v>-1112.83</v>
      </c>
      <c r="G226" s="161">
        <v>-50488.91</v>
      </c>
    </row>
    <row r="227" spans="1:7">
      <c r="A227" s="147">
        <v>216119036000002</v>
      </c>
      <c r="B227" s="140" t="s">
        <v>166</v>
      </c>
      <c r="C227" s="161">
        <v>-303852.77</v>
      </c>
      <c r="D227" s="161">
        <v>303852.77</v>
      </c>
      <c r="E227" s="162">
        <v>310700.96999999997</v>
      </c>
      <c r="F227" s="161">
        <v>-6848.2</v>
      </c>
      <c r="G227" s="161">
        <v>-310700.96999999997</v>
      </c>
    </row>
    <row r="228" spans="1:7">
      <c r="A228" s="147">
        <v>2162</v>
      </c>
      <c r="B228" s="140" t="s">
        <v>167</v>
      </c>
      <c r="C228" s="161">
        <v>-423366.16</v>
      </c>
      <c r="D228" s="161">
        <v>429709.03</v>
      </c>
      <c r="E228" s="162">
        <v>537740.75</v>
      </c>
      <c r="F228" s="161">
        <v>-108031.72</v>
      </c>
      <c r="G228" s="161">
        <v>-531397.88</v>
      </c>
    </row>
    <row r="229" spans="1:7">
      <c r="A229" s="147">
        <v>21621</v>
      </c>
      <c r="B229" s="140" t="s">
        <v>168</v>
      </c>
      <c r="C229" s="161">
        <v>-423366.16</v>
      </c>
      <c r="D229" s="161">
        <v>429709.03</v>
      </c>
      <c r="E229" s="162">
        <v>537740.75</v>
      </c>
      <c r="F229" s="161">
        <v>-108031.72</v>
      </c>
      <c r="G229" s="161">
        <v>-531397.88</v>
      </c>
    </row>
    <row r="230" spans="1:7">
      <c r="A230" s="147">
        <v>216219</v>
      </c>
      <c r="B230" s="140" t="s">
        <v>168</v>
      </c>
      <c r="C230" s="161">
        <v>-423366.16</v>
      </c>
      <c r="D230" s="161">
        <v>429709.03</v>
      </c>
      <c r="E230" s="162">
        <v>537740.75</v>
      </c>
      <c r="F230" s="161">
        <v>-108031.72</v>
      </c>
      <c r="G230" s="161">
        <v>-531397.88</v>
      </c>
    </row>
    <row r="231" spans="1:7">
      <c r="A231" s="147">
        <v>21621901</v>
      </c>
      <c r="B231" s="140" t="s">
        <v>169</v>
      </c>
      <c r="C231" s="161">
        <v>-423366.16</v>
      </c>
      <c r="D231" s="161">
        <v>429709.03</v>
      </c>
      <c r="E231" s="162">
        <v>537740.75</v>
      </c>
      <c r="F231" s="161">
        <v>-108031.72</v>
      </c>
      <c r="G231" s="161">
        <v>-531397.88</v>
      </c>
    </row>
    <row r="232" spans="1:7">
      <c r="A232" s="147">
        <v>216219011</v>
      </c>
      <c r="B232" s="140" t="s">
        <v>170</v>
      </c>
      <c r="C232" s="161">
        <v>-80624</v>
      </c>
      <c r="D232" s="161">
        <v>80624</v>
      </c>
      <c r="E232" s="162">
        <v>84792.639999999999</v>
      </c>
      <c r="F232" s="161">
        <v>-4168.6400000000003</v>
      </c>
      <c r="G232" s="161">
        <v>-84792.639999999999</v>
      </c>
    </row>
    <row r="233" spans="1:7">
      <c r="A233" s="147">
        <v>216219011000001</v>
      </c>
      <c r="B233" s="140" t="s">
        <v>170</v>
      </c>
      <c r="C233" s="161">
        <v>-80624</v>
      </c>
      <c r="D233" s="161">
        <v>80624</v>
      </c>
      <c r="E233" s="162">
        <v>84792.639999999999</v>
      </c>
      <c r="F233" s="161">
        <v>-4168.6400000000003</v>
      </c>
      <c r="G233" s="161">
        <v>-84792.639999999999</v>
      </c>
    </row>
    <row r="234" spans="1:7">
      <c r="A234" s="147">
        <v>216219012</v>
      </c>
      <c r="B234" s="140" t="s">
        <v>171</v>
      </c>
      <c r="C234" s="161">
        <v>-128813.7</v>
      </c>
      <c r="D234" s="161">
        <v>128835.46</v>
      </c>
      <c r="E234" s="162">
        <v>283728.89</v>
      </c>
      <c r="F234" s="161">
        <v>-154893.43</v>
      </c>
      <c r="G234" s="161">
        <v>-283707.13</v>
      </c>
    </row>
    <row r="235" spans="1:7">
      <c r="A235" s="147">
        <v>216219012000001</v>
      </c>
      <c r="B235" s="140" t="s">
        <v>171</v>
      </c>
      <c r="C235" s="161">
        <v>-128813.7</v>
      </c>
      <c r="D235" s="161">
        <v>128835.46</v>
      </c>
      <c r="E235" s="162">
        <v>283728.89</v>
      </c>
      <c r="F235" s="161">
        <v>-154893.43</v>
      </c>
      <c r="G235" s="161">
        <v>-283707.13</v>
      </c>
    </row>
    <row r="236" spans="1:7">
      <c r="A236" s="147">
        <v>216219013</v>
      </c>
      <c r="B236" s="140" t="s">
        <v>172</v>
      </c>
      <c r="C236" s="161">
        <v>-104581.71</v>
      </c>
      <c r="D236" s="161">
        <v>110888.75</v>
      </c>
      <c r="E236" s="162">
        <v>79579.960000000006</v>
      </c>
      <c r="F236" s="161">
        <v>31308.79</v>
      </c>
      <c r="G236" s="161">
        <v>-73272.92</v>
      </c>
    </row>
    <row r="237" spans="1:7">
      <c r="A237" s="147">
        <v>216219013000001</v>
      </c>
      <c r="B237" s="140" t="s">
        <v>172</v>
      </c>
      <c r="C237" s="161">
        <v>-104581.71</v>
      </c>
      <c r="D237" s="161">
        <v>110888.75</v>
      </c>
      <c r="E237" s="162">
        <v>79579.960000000006</v>
      </c>
      <c r="F237" s="161">
        <v>31308.79</v>
      </c>
      <c r="G237" s="161">
        <v>-73272.92</v>
      </c>
    </row>
    <row r="238" spans="1:7">
      <c r="A238" s="147">
        <v>216219015</v>
      </c>
      <c r="B238" s="140" t="s">
        <v>173</v>
      </c>
      <c r="C238" s="161">
        <v>-89899.24</v>
      </c>
      <c r="D238" s="161">
        <v>89899.24</v>
      </c>
      <c r="E238" s="162">
        <v>87264.74</v>
      </c>
      <c r="F238" s="161">
        <v>2634.5</v>
      </c>
      <c r="G238" s="161">
        <v>-87264.74</v>
      </c>
    </row>
    <row r="239" spans="1:7">
      <c r="A239" s="147">
        <v>216219015000001</v>
      </c>
      <c r="B239" s="140" t="s">
        <v>174</v>
      </c>
      <c r="C239" s="161">
        <v>-89899.24</v>
      </c>
      <c r="D239" s="161">
        <v>89899.24</v>
      </c>
      <c r="E239" s="162">
        <v>87264.74</v>
      </c>
      <c r="F239" s="161">
        <v>2634.5</v>
      </c>
      <c r="G239" s="161">
        <v>-87264.74</v>
      </c>
    </row>
    <row r="240" spans="1:7">
      <c r="A240" s="147">
        <v>216219017</v>
      </c>
      <c r="B240" s="140" t="s">
        <v>175</v>
      </c>
      <c r="C240" s="161">
        <v>-3638.75</v>
      </c>
      <c r="D240" s="161">
        <v>3652.82</v>
      </c>
      <c r="E240" s="162">
        <v>2374.52</v>
      </c>
      <c r="F240" s="161">
        <v>1278.3</v>
      </c>
      <c r="G240" s="161">
        <v>-2360.4499999999998</v>
      </c>
    </row>
    <row r="241" spans="1:7">
      <c r="A241" s="147">
        <v>216219017000001</v>
      </c>
      <c r="B241" s="140" t="s">
        <v>175</v>
      </c>
      <c r="C241" s="161">
        <v>-3638.75</v>
      </c>
      <c r="D241" s="161">
        <v>3652.82</v>
      </c>
      <c r="E241" s="162">
        <v>2374.52</v>
      </c>
      <c r="F241" s="161">
        <v>1278.3</v>
      </c>
      <c r="G241" s="161">
        <v>-2360.4499999999998</v>
      </c>
    </row>
    <row r="242" spans="1:7">
      <c r="A242" s="147">
        <v>216219018</v>
      </c>
      <c r="B242" s="140" t="s">
        <v>493</v>
      </c>
      <c r="C242" s="161">
        <v>-15808.76</v>
      </c>
      <c r="D242" s="161">
        <v>15808.76</v>
      </c>
      <c r="E242" s="162">
        <v>0</v>
      </c>
      <c r="F242" s="161">
        <v>15808.76</v>
      </c>
      <c r="G242" s="161">
        <v>0</v>
      </c>
    </row>
    <row r="243" spans="1:7">
      <c r="A243" s="147">
        <v>216219018000001</v>
      </c>
      <c r="B243" s="140" t="s">
        <v>494</v>
      </c>
      <c r="C243" s="161">
        <v>-15808.76</v>
      </c>
      <c r="D243" s="161">
        <v>15808.76</v>
      </c>
      <c r="E243" s="162">
        <v>0</v>
      </c>
      <c r="F243" s="161">
        <v>15808.76</v>
      </c>
      <c r="G243" s="161">
        <v>0</v>
      </c>
    </row>
    <row r="244" spans="1:7">
      <c r="A244" s="147">
        <v>218</v>
      </c>
      <c r="B244" s="140" t="s">
        <v>176</v>
      </c>
      <c r="C244" s="161">
        <v>-13573388.52</v>
      </c>
      <c r="D244" s="161">
        <v>20523087.170000002</v>
      </c>
      <c r="E244" s="162">
        <v>22344849.879999999</v>
      </c>
      <c r="F244" s="161">
        <v>-1821762.71</v>
      </c>
      <c r="G244" s="161">
        <v>-15395151.23</v>
      </c>
    </row>
    <row r="245" spans="1:7">
      <c r="A245" s="147">
        <v>2181</v>
      </c>
      <c r="B245" s="140" t="s">
        <v>177</v>
      </c>
      <c r="C245" s="161">
        <v>-2010158.57</v>
      </c>
      <c r="D245" s="161">
        <v>708368.48</v>
      </c>
      <c r="E245" s="162">
        <v>452384.94</v>
      </c>
      <c r="F245" s="161">
        <v>255983.54</v>
      </c>
      <c r="G245" s="161">
        <v>-1754175.03</v>
      </c>
    </row>
    <row r="246" spans="1:7">
      <c r="A246" s="147">
        <v>21811</v>
      </c>
      <c r="B246" s="140" t="s">
        <v>177</v>
      </c>
      <c r="C246" s="161">
        <v>-2010158.57</v>
      </c>
      <c r="D246" s="161">
        <v>708368.48</v>
      </c>
      <c r="E246" s="162">
        <v>452384.94</v>
      </c>
      <c r="F246" s="161">
        <v>255983.54</v>
      </c>
      <c r="G246" s="161">
        <v>-1754175.03</v>
      </c>
    </row>
    <row r="247" spans="1:7">
      <c r="A247" s="147">
        <v>218119</v>
      </c>
      <c r="B247" s="140" t="s">
        <v>177</v>
      </c>
      <c r="C247" s="161">
        <v>-2010158.57</v>
      </c>
      <c r="D247" s="161">
        <v>708368.48</v>
      </c>
      <c r="E247" s="162">
        <v>452384.94</v>
      </c>
      <c r="F247" s="161">
        <v>255983.54</v>
      </c>
      <c r="G247" s="161">
        <v>-1754175.03</v>
      </c>
    </row>
    <row r="248" spans="1:7">
      <c r="A248" s="147">
        <v>21811901</v>
      </c>
      <c r="B248" s="140" t="s">
        <v>177</v>
      </c>
      <c r="C248" s="161">
        <v>-2010158.57</v>
      </c>
      <c r="D248" s="161">
        <v>708368.48</v>
      </c>
      <c r="E248" s="162">
        <v>452384.94</v>
      </c>
      <c r="F248" s="161">
        <v>255983.54</v>
      </c>
      <c r="G248" s="161">
        <v>-1754175.03</v>
      </c>
    </row>
    <row r="249" spans="1:7">
      <c r="A249" s="147">
        <v>218119011</v>
      </c>
      <c r="B249" s="140" t="s">
        <v>178</v>
      </c>
      <c r="C249" s="161">
        <v>-7805.35</v>
      </c>
      <c r="D249" s="161">
        <v>195014.8</v>
      </c>
      <c r="E249" s="162">
        <v>187209.45</v>
      </c>
      <c r="F249" s="161">
        <v>7805.35</v>
      </c>
      <c r="G249" s="161">
        <v>0</v>
      </c>
    </row>
    <row r="250" spans="1:7">
      <c r="A250" s="147">
        <v>218119011000001</v>
      </c>
      <c r="B250" s="140" t="s">
        <v>178</v>
      </c>
      <c r="C250" s="161">
        <v>-7805.35</v>
      </c>
      <c r="D250" s="161">
        <v>195014.8</v>
      </c>
      <c r="E250" s="162">
        <v>187209.45</v>
      </c>
      <c r="F250" s="161">
        <v>7805.35</v>
      </c>
      <c r="G250" s="161">
        <v>0</v>
      </c>
    </row>
    <row r="251" spans="1:7">
      <c r="A251" s="147">
        <v>218119012</v>
      </c>
      <c r="B251" s="140" t="s">
        <v>179</v>
      </c>
      <c r="C251" s="161">
        <v>-478783.25</v>
      </c>
      <c r="D251" s="161">
        <v>447000.58</v>
      </c>
      <c r="E251" s="162">
        <v>79918.91</v>
      </c>
      <c r="F251" s="161">
        <v>367081.67</v>
      </c>
      <c r="G251" s="161">
        <v>-111701.58</v>
      </c>
    </row>
    <row r="252" spans="1:7">
      <c r="A252" s="147">
        <v>218119012000001</v>
      </c>
      <c r="B252" s="140" t="s">
        <v>180</v>
      </c>
      <c r="C252" s="161">
        <v>-478783.25</v>
      </c>
      <c r="D252" s="161">
        <v>447000.58</v>
      </c>
      <c r="E252" s="162">
        <v>79918.91</v>
      </c>
      <c r="F252" s="161">
        <v>367081.67</v>
      </c>
      <c r="G252" s="161">
        <v>-111701.58</v>
      </c>
    </row>
    <row r="253" spans="1:7">
      <c r="A253" s="147">
        <v>218119014</v>
      </c>
      <c r="B253" s="140" t="s">
        <v>181</v>
      </c>
      <c r="C253" s="161">
        <v>-1161754.98</v>
      </c>
      <c r="D253" s="161">
        <v>31764.93</v>
      </c>
      <c r="E253" s="162">
        <v>94976.18</v>
      </c>
      <c r="F253" s="161">
        <v>-63211.25</v>
      </c>
      <c r="G253" s="161">
        <v>-1224966.23</v>
      </c>
    </row>
    <row r="254" spans="1:7">
      <c r="A254" s="147">
        <v>218119014000001</v>
      </c>
      <c r="B254" s="140" t="s">
        <v>182</v>
      </c>
      <c r="C254" s="161">
        <v>-861120.37</v>
      </c>
      <c r="D254" s="161">
        <v>23564.38</v>
      </c>
      <c r="E254" s="162">
        <v>71172.7</v>
      </c>
      <c r="F254" s="161">
        <v>-47608.32</v>
      </c>
      <c r="G254" s="161">
        <v>-908728.69</v>
      </c>
    </row>
    <row r="255" spans="1:7">
      <c r="A255" s="147">
        <v>218119014000002</v>
      </c>
      <c r="B255" s="140" t="s">
        <v>183</v>
      </c>
      <c r="C255" s="161">
        <v>-300634.61</v>
      </c>
      <c r="D255" s="161">
        <v>8200.5499999999993</v>
      </c>
      <c r="E255" s="162">
        <v>23803.48</v>
      </c>
      <c r="F255" s="161">
        <v>-15602.93</v>
      </c>
      <c r="G255" s="161">
        <v>-316237.53999999998</v>
      </c>
    </row>
    <row r="256" spans="1:7">
      <c r="A256" s="147">
        <v>218119015</v>
      </c>
      <c r="B256" s="140" t="s">
        <v>184</v>
      </c>
      <c r="C256" s="161">
        <v>-335771.25</v>
      </c>
      <c r="D256" s="161">
        <v>2441.2800000000002</v>
      </c>
      <c r="E256" s="162">
        <v>68518.559999999998</v>
      </c>
      <c r="F256" s="161">
        <v>-66077.279999999999</v>
      </c>
      <c r="G256" s="161">
        <v>-401848.53</v>
      </c>
    </row>
    <row r="257" spans="1:7">
      <c r="A257" s="147">
        <v>218119015000001</v>
      </c>
      <c r="B257" s="140" t="s">
        <v>185</v>
      </c>
      <c r="C257" s="161">
        <v>-249088.55</v>
      </c>
      <c r="D257" s="161">
        <v>1799.81</v>
      </c>
      <c r="E257" s="162">
        <v>50818.61</v>
      </c>
      <c r="F257" s="161">
        <v>-49018.8</v>
      </c>
      <c r="G257" s="161">
        <v>-298107.34999999998</v>
      </c>
    </row>
    <row r="258" spans="1:7">
      <c r="A258" s="147">
        <v>218119015000002</v>
      </c>
      <c r="B258" s="140" t="s">
        <v>186</v>
      </c>
      <c r="C258" s="161">
        <v>-86682.7</v>
      </c>
      <c r="D258" s="161">
        <v>641.47</v>
      </c>
      <c r="E258" s="162">
        <v>17699.95</v>
      </c>
      <c r="F258" s="161">
        <v>-17058.48</v>
      </c>
      <c r="G258" s="161">
        <v>-103741.18</v>
      </c>
    </row>
    <row r="259" spans="1:7">
      <c r="A259" s="147">
        <v>218119018</v>
      </c>
      <c r="B259" s="140" t="s">
        <v>187</v>
      </c>
      <c r="C259" s="161">
        <v>-26043.74</v>
      </c>
      <c r="D259" s="161">
        <v>32146.89</v>
      </c>
      <c r="E259" s="162">
        <v>21761.84</v>
      </c>
      <c r="F259" s="161">
        <v>10385.049999999999</v>
      </c>
      <c r="G259" s="161">
        <v>-15658.69</v>
      </c>
    </row>
    <row r="260" spans="1:7">
      <c r="A260" s="147">
        <v>218119018000001</v>
      </c>
      <c r="B260" s="140" t="s">
        <v>188</v>
      </c>
      <c r="C260" s="161">
        <v>-26043.74</v>
      </c>
      <c r="D260" s="161">
        <v>26043.74</v>
      </c>
      <c r="E260" s="162">
        <v>15658.69</v>
      </c>
      <c r="F260" s="161">
        <v>10385.049999999999</v>
      </c>
      <c r="G260" s="161">
        <v>-15658.69</v>
      </c>
    </row>
    <row r="261" spans="1:7">
      <c r="A261" s="147">
        <v>218119018000002</v>
      </c>
      <c r="B261" s="140" t="s">
        <v>495</v>
      </c>
      <c r="C261" s="161">
        <v>0</v>
      </c>
      <c r="D261" s="161">
        <v>6103.15</v>
      </c>
      <c r="E261" s="162">
        <v>6103.15</v>
      </c>
      <c r="F261" s="161">
        <v>0</v>
      </c>
      <c r="G261" s="161">
        <v>0</v>
      </c>
    </row>
    <row r="262" spans="1:7">
      <c r="A262" s="147">
        <v>2182</v>
      </c>
      <c r="B262" s="140" t="s">
        <v>189</v>
      </c>
      <c r="C262" s="161">
        <v>-7666335.7699999996</v>
      </c>
      <c r="D262" s="161">
        <v>6492518.0199999996</v>
      </c>
      <c r="E262" s="162">
        <v>7226417.8300000001</v>
      </c>
      <c r="F262" s="161">
        <v>-733899.81</v>
      </c>
      <c r="G262" s="161">
        <v>-8400235.5800000001</v>
      </c>
    </row>
    <row r="263" spans="1:7">
      <c r="A263" s="147">
        <v>21821</v>
      </c>
      <c r="B263" s="140" t="s">
        <v>189</v>
      </c>
      <c r="C263" s="161">
        <v>-7666335.7699999996</v>
      </c>
      <c r="D263" s="161">
        <v>6492518.0199999996</v>
      </c>
      <c r="E263" s="162">
        <v>7226417.8300000001</v>
      </c>
      <c r="F263" s="161">
        <v>-733899.81</v>
      </c>
      <c r="G263" s="161">
        <v>-8400235.5800000001</v>
      </c>
    </row>
    <row r="264" spans="1:7">
      <c r="A264" s="147">
        <v>218219</v>
      </c>
      <c r="B264" s="140" t="s">
        <v>189</v>
      </c>
      <c r="C264" s="161">
        <v>-7666335.7699999996</v>
      </c>
      <c r="D264" s="161">
        <v>6492518.0199999996</v>
      </c>
      <c r="E264" s="162">
        <v>7226417.8300000001</v>
      </c>
      <c r="F264" s="161">
        <v>-733899.81</v>
      </c>
      <c r="G264" s="161">
        <v>-8400235.5800000001</v>
      </c>
    </row>
    <row r="265" spans="1:7">
      <c r="A265" s="147">
        <v>21821901</v>
      </c>
      <c r="B265" s="140" t="s">
        <v>189</v>
      </c>
      <c r="C265" s="161">
        <v>-7666335.7699999996</v>
      </c>
      <c r="D265" s="161">
        <v>6492518.0199999996</v>
      </c>
      <c r="E265" s="162">
        <v>7226417.8300000001</v>
      </c>
      <c r="F265" s="161">
        <v>-733899.81</v>
      </c>
      <c r="G265" s="161">
        <v>-8400235.5800000001</v>
      </c>
    </row>
    <row r="266" spans="1:7">
      <c r="A266" s="147">
        <v>218219011</v>
      </c>
      <c r="B266" s="140" t="s">
        <v>189</v>
      </c>
      <c r="C266" s="161">
        <v>-7666335.7699999996</v>
      </c>
      <c r="D266" s="161">
        <v>6492518.0199999996</v>
      </c>
      <c r="E266" s="162">
        <v>7226417.8300000001</v>
      </c>
      <c r="F266" s="161">
        <v>-733899.81</v>
      </c>
      <c r="G266" s="161">
        <v>-8400235.5800000001</v>
      </c>
    </row>
    <row r="267" spans="1:7">
      <c r="A267" s="147">
        <v>218219011000001</v>
      </c>
      <c r="B267" s="140" t="s">
        <v>190</v>
      </c>
      <c r="C267" s="161">
        <v>-163441.41</v>
      </c>
      <c r="D267" s="161">
        <v>425289.81</v>
      </c>
      <c r="E267" s="162">
        <v>372498.43</v>
      </c>
      <c r="F267" s="161">
        <v>52791.38</v>
      </c>
      <c r="G267" s="161">
        <v>-110650.03</v>
      </c>
    </row>
    <row r="268" spans="1:7">
      <c r="A268" s="147">
        <v>218219011000002</v>
      </c>
      <c r="B268" s="140" t="s">
        <v>191</v>
      </c>
      <c r="C268" s="161">
        <v>-24710.42</v>
      </c>
      <c r="D268" s="161">
        <v>553189.85</v>
      </c>
      <c r="E268" s="162">
        <v>1415330.33</v>
      </c>
      <c r="F268" s="161">
        <v>-862140.48</v>
      </c>
      <c r="G268" s="161">
        <v>-886850.9</v>
      </c>
    </row>
    <row r="269" spans="1:7">
      <c r="A269" s="147">
        <v>218219011000005</v>
      </c>
      <c r="B269" s="140" t="s">
        <v>192</v>
      </c>
      <c r="C269" s="161">
        <v>-2853594.66</v>
      </c>
      <c r="D269" s="161">
        <v>562156.6</v>
      </c>
      <c r="E269" s="162">
        <v>2180463.67</v>
      </c>
      <c r="F269" s="161">
        <v>-1618307.07</v>
      </c>
      <c r="G269" s="161">
        <v>-4471901.7300000004</v>
      </c>
    </row>
    <row r="270" spans="1:7">
      <c r="A270" s="147">
        <v>218219011000006</v>
      </c>
      <c r="B270" s="140" t="s">
        <v>193</v>
      </c>
      <c r="C270" s="161">
        <v>-3346034.57</v>
      </c>
      <c r="D270" s="161">
        <v>3376117.23</v>
      </c>
      <c r="E270" s="162">
        <v>2377315.2999999998</v>
      </c>
      <c r="F270" s="161">
        <v>998801.93</v>
      </c>
      <c r="G270" s="161">
        <v>-2347232.64</v>
      </c>
    </row>
    <row r="271" spans="1:7">
      <c r="A271" s="147">
        <v>218219011000007</v>
      </c>
      <c r="B271" s="140" t="s">
        <v>194</v>
      </c>
      <c r="C271" s="161">
        <v>-138309.39000000001</v>
      </c>
      <c r="D271" s="161">
        <v>148723.04999999999</v>
      </c>
      <c r="E271" s="162">
        <v>162954.09</v>
      </c>
      <c r="F271" s="161">
        <v>-14231.04</v>
      </c>
      <c r="G271" s="161">
        <v>-152540.43</v>
      </c>
    </row>
    <row r="272" spans="1:7">
      <c r="A272" s="147">
        <v>218219011000008</v>
      </c>
      <c r="B272" s="140" t="s">
        <v>195</v>
      </c>
      <c r="C272" s="161">
        <v>-1137596.31</v>
      </c>
      <c r="D272" s="161">
        <v>1424392.47</v>
      </c>
      <c r="E272" s="162">
        <v>717856.01</v>
      </c>
      <c r="F272" s="161">
        <v>706536.46</v>
      </c>
      <c r="G272" s="161">
        <v>-431059.85</v>
      </c>
    </row>
    <row r="273" spans="1:7">
      <c r="A273" s="147">
        <v>218219011000009</v>
      </c>
      <c r="B273" s="140" t="s">
        <v>496</v>
      </c>
      <c r="C273" s="161">
        <v>-2649.01</v>
      </c>
      <c r="D273" s="161">
        <v>2649.01</v>
      </c>
      <c r="E273" s="162">
        <v>0</v>
      </c>
      <c r="F273" s="161">
        <v>2649.01</v>
      </c>
      <c r="G273" s="161">
        <v>0</v>
      </c>
    </row>
    <row r="274" spans="1:7">
      <c r="A274" s="147">
        <v>2185</v>
      </c>
      <c r="B274" s="140" t="s">
        <v>196</v>
      </c>
      <c r="C274" s="161">
        <v>-324767.83</v>
      </c>
      <c r="D274" s="161">
        <v>13322200.67</v>
      </c>
      <c r="E274" s="162">
        <v>13737836.060000001</v>
      </c>
      <c r="F274" s="161">
        <v>-415635.39</v>
      </c>
      <c r="G274" s="161">
        <v>-740403.22</v>
      </c>
    </row>
    <row r="275" spans="1:7">
      <c r="A275" s="147">
        <v>21851</v>
      </c>
      <c r="B275" s="140" t="s">
        <v>196</v>
      </c>
      <c r="C275" s="161">
        <v>-324767.83</v>
      </c>
      <c r="D275" s="161">
        <v>13322200.67</v>
      </c>
      <c r="E275" s="162">
        <v>13737836.060000001</v>
      </c>
      <c r="F275" s="161">
        <v>-415635.39</v>
      </c>
      <c r="G275" s="161">
        <v>-740403.22</v>
      </c>
    </row>
    <row r="276" spans="1:7">
      <c r="A276" s="147">
        <v>218519</v>
      </c>
      <c r="B276" s="140" t="s">
        <v>196</v>
      </c>
      <c r="C276" s="161">
        <v>-324767.83</v>
      </c>
      <c r="D276" s="161">
        <v>13322200.67</v>
      </c>
      <c r="E276" s="162">
        <v>13737836.060000001</v>
      </c>
      <c r="F276" s="161">
        <v>-415635.39</v>
      </c>
      <c r="G276" s="161">
        <v>-740403.22</v>
      </c>
    </row>
    <row r="277" spans="1:7">
      <c r="A277" s="147">
        <v>21851901</v>
      </c>
      <c r="B277" s="140" t="s">
        <v>197</v>
      </c>
      <c r="C277" s="161">
        <v>-324767.83</v>
      </c>
      <c r="D277" s="161">
        <v>13322200.67</v>
      </c>
      <c r="E277" s="162">
        <v>13737836.060000001</v>
      </c>
      <c r="F277" s="161">
        <v>-415635.39</v>
      </c>
      <c r="G277" s="161">
        <v>-740403.22</v>
      </c>
    </row>
    <row r="278" spans="1:7">
      <c r="A278" s="147">
        <v>218519011</v>
      </c>
      <c r="B278" s="140" t="s">
        <v>198</v>
      </c>
      <c r="C278" s="161">
        <v>-324767.83</v>
      </c>
      <c r="D278" s="161">
        <v>13322200.67</v>
      </c>
      <c r="E278" s="162">
        <v>13737836.060000001</v>
      </c>
      <c r="F278" s="161">
        <v>-415635.39</v>
      </c>
      <c r="G278" s="161">
        <v>-740403.22</v>
      </c>
    </row>
    <row r="279" spans="1:7">
      <c r="A279" s="147">
        <v>218519011000001</v>
      </c>
      <c r="B279" s="140" t="s">
        <v>198</v>
      </c>
      <c r="C279" s="161">
        <v>-324767.83</v>
      </c>
      <c r="D279" s="161">
        <v>13322200.67</v>
      </c>
      <c r="E279" s="162">
        <v>13737836.060000001</v>
      </c>
      <c r="F279" s="161">
        <v>-415635.39</v>
      </c>
      <c r="G279" s="161">
        <v>-740403.22</v>
      </c>
    </row>
    <row r="280" spans="1:7">
      <c r="A280" s="147">
        <v>2188</v>
      </c>
      <c r="B280" s="140" t="s">
        <v>199</v>
      </c>
      <c r="C280" s="161">
        <v>-3572126.35</v>
      </c>
      <c r="D280" s="161">
        <v>0</v>
      </c>
      <c r="E280" s="162">
        <v>928211.05</v>
      </c>
      <c r="F280" s="161">
        <v>-928211.05</v>
      </c>
      <c r="G280" s="161">
        <v>-4500337.4000000004</v>
      </c>
    </row>
    <row r="281" spans="1:7">
      <c r="A281" s="147">
        <v>21888</v>
      </c>
      <c r="B281" s="140" t="s">
        <v>200</v>
      </c>
      <c r="C281" s="161">
        <v>-3572126.35</v>
      </c>
      <c r="D281" s="161">
        <v>0</v>
      </c>
      <c r="E281" s="162">
        <v>928211.05</v>
      </c>
      <c r="F281" s="161">
        <v>-928211.05</v>
      </c>
      <c r="G281" s="161">
        <v>-4500337.4000000004</v>
      </c>
    </row>
    <row r="282" spans="1:7">
      <c r="A282" s="147">
        <v>218889</v>
      </c>
      <c r="B282" s="140" t="s">
        <v>200</v>
      </c>
      <c r="C282" s="161">
        <v>-3572126.35</v>
      </c>
      <c r="D282" s="161">
        <v>0</v>
      </c>
      <c r="E282" s="162">
        <v>928211.05</v>
      </c>
      <c r="F282" s="161">
        <v>-928211.05</v>
      </c>
      <c r="G282" s="161">
        <v>-4500337.4000000004</v>
      </c>
    </row>
    <row r="283" spans="1:7">
      <c r="A283" s="147">
        <v>21888908</v>
      </c>
      <c r="B283" s="140" t="s">
        <v>200</v>
      </c>
      <c r="C283" s="161">
        <v>-3572126.35</v>
      </c>
      <c r="D283" s="161">
        <v>0</v>
      </c>
      <c r="E283" s="162">
        <v>928211.05</v>
      </c>
      <c r="F283" s="161">
        <v>-928211.05</v>
      </c>
      <c r="G283" s="161">
        <v>-4500337.4000000004</v>
      </c>
    </row>
    <row r="284" spans="1:7">
      <c r="A284" s="147">
        <v>218889082</v>
      </c>
      <c r="B284" s="140" t="s">
        <v>201</v>
      </c>
      <c r="C284" s="161">
        <v>-3572126.35</v>
      </c>
      <c r="D284" s="161">
        <v>0</v>
      </c>
      <c r="E284" s="162">
        <v>928211.05</v>
      </c>
      <c r="F284" s="161">
        <v>-928211.05</v>
      </c>
      <c r="G284" s="161">
        <v>-4500337.4000000004</v>
      </c>
    </row>
    <row r="285" spans="1:7">
      <c r="A285" s="147">
        <v>218889082000001</v>
      </c>
      <c r="B285" s="140" t="s">
        <v>202</v>
      </c>
      <c r="C285" s="161">
        <v>-3572126.35</v>
      </c>
      <c r="D285" s="161">
        <v>0</v>
      </c>
      <c r="E285" s="162">
        <v>928211.05</v>
      </c>
      <c r="F285" s="161">
        <v>-928211.05</v>
      </c>
      <c r="G285" s="161">
        <v>-4500337.4000000004</v>
      </c>
    </row>
    <row r="286" spans="1:7">
      <c r="A286" s="147">
        <v>23</v>
      </c>
      <c r="B286" s="140" t="s">
        <v>203</v>
      </c>
      <c r="C286" s="161">
        <v>-659225.31000000006</v>
      </c>
      <c r="D286" s="161">
        <v>1838869.25</v>
      </c>
      <c r="E286" s="162">
        <v>1218113.21</v>
      </c>
      <c r="F286" s="161">
        <v>620756.04</v>
      </c>
      <c r="G286" s="161">
        <v>-38469.269999999997</v>
      </c>
    </row>
    <row r="287" spans="1:7">
      <c r="A287" s="147">
        <v>235</v>
      </c>
      <c r="B287" s="140" t="s">
        <v>204</v>
      </c>
      <c r="C287" s="161">
        <v>-659225.31000000006</v>
      </c>
      <c r="D287" s="161">
        <v>1838869.25</v>
      </c>
      <c r="E287" s="162">
        <v>1218113.21</v>
      </c>
      <c r="F287" s="161">
        <v>620756.04</v>
      </c>
      <c r="G287" s="161">
        <v>-38469.269999999997</v>
      </c>
    </row>
    <row r="288" spans="1:7">
      <c r="A288" s="147">
        <v>2353</v>
      </c>
      <c r="B288" s="140" t="s">
        <v>204</v>
      </c>
      <c r="C288" s="161">
        <v>-659225.31000000006</v>
      </c>
      <c r="D288" s="161">
        <v>1838869.25</v>
      </c>
      <c r="E288" s="162">
        <v>1218113.21</v>
      </c>
      <c r="F288" s="161">
        <v>620756.04</v>
      </c>
      <c r="G288" s="161">
        <v>-38469.269999999997</v>
      </c>
    </row>
    <row r="289" spans="1:7">
      <c r="A289" s="147">
        <v>23531</v>
      </c>
      <c r="B289" s="140" t="s">
        <v>205</v>
      </c>
      <c r="C289" s="161">
        <v>-608897.54</v>
      </c>
      <c r="D289" s="161">
        <v>1826692.62</v>
      </c>
      <c r="E289" s="162">
        <v>1217795.08</v>
      </c>
      <c r="F289" s="161">
        <v>608897.54</v>
      </c>
      <c r="G289" s="161">
        <v>0</v>
      </c>
    </row>
    <row r="290" spans="1:7">
      <c r="A290" s="147">
        <v>235319</v>
      </c>
      <c r="B290" s="140" t="s">
        <v>205</v>
      </c>
      <c r="C290" s="161">
        <v>-608897.54</v>
      </c>
      <c r="D290" s="161">
        <v>1826692.62</v>
      </c>
      <c r="E290" s="162">
        <v>1217795.08</v>
      </c>
      <c r="F290" s="161">
        <v>608897.54</v>
      </c>
      <c r="G290" s="161">
        <v>0</v>
      </c>
    </row>
    <row r="291" spans="1:7">
      <c r="A291" s="147">
        <v>23531901</v>
      </c>
      <c r="B291" s="140" t="s">
        <v>206</v>
      </c>
      <c r="C291" s="161">
        <v>-608897.54</v>
      </c>
      <c r="D291" s="161">
        <v>1826692.62</v>
      </c>
      <c r="E291" s="162">
        <v>1217795.08</v>
      </c>
      <c r="F291" s="161">
        <v>608897.54</v>
      </c>
      <c r="G291" s="161">
        <v>0</v>
      </c>
    </row>
    <row r="292" spans="1:7">
      <c r="A292" s="147">
        <v>235319011</v>
      </c>
      <c r="B292" s="140" t="s">
        <v>207</v>
      </c>
      <c r="C292" s="161">
        <v>-447718.78</v>
      </c>
      <c r="D292" s="161">
        <v>1343156.34</v>
      </c>
      <c r="E292" s="162">
        <v>895437.56</v>
      </c>
      <c r="F292" s="161">
        <v>447718.78</v>
      </c>
      <c r="G292" s="161">
        <v>0</v>
      </c>
    </row>
    <row r="293" spans="1:7">
      <c r="A293" s="147">
        <v>235319011000001</v>
      </c>
      <c r="B293" s="140" t="s">
        <v>208</v>
      </c>
      <c r="C293" s="161">
        <v>-447718.78</v>
      </c>
      <c r="D293" s="161">
        <v>1343156.34</v>
      </c>
      <c r="E293" s="162">
        <v>895437.56</v>
      </c>
      <c r="F293" s="161">
        <v>447718.78</v>
      </c>
      <c r="G293" s="161">
        <v>0</v>
      </c>
    </row>
    <row r="294" spans="1:7">
      <c r="A294" s="147">
        <v>235319012</v>
      </c>
      <c r="B294" s="140" t="s">
        <v>209</v>
      </c>
      <c r="C294" s="161">
        <v>-161178.76</v>
      </c>
      <c r="D294" s="161">
        <v>483536.28</v>
      </c>
      <c r="E294" s="162">
        <v>322357.52</v>
      </c>
      <c r="F294" s="161">
        <v>161178.76</v>
      </c>
      <c r="G294" s="161">
        <v>0</v>
      </c>
    </row>
    <row r="295" spans="1:7">
      <c r="A295" s="147">
        <v>235319012000001</v>
      </c>
      <c r="B295" s="140" t="s">
        <v>210</v>
      </c>
      <c r="C295" s="161">
        <v>-161178.76</v>
      </c>
      <c r="D295" s="161">
        <v>483536.28</v>
      </c>
      <c r="E295" s="162">
        <v>322357.52</v>
      </c>
      <c r="F295" s="161">
        <v>161178.76</v>
      </c>
      <c r="G295" s="161">
        <v>0</v>
      </c>
    </row>
    <row r="296" spans="1:7">
      <c r="A296" s="147">
        <v>235329</v>
      </c>
      <c r="B296" s="140" t="s">
        <v>211</v>
      </c>
      <c r="C296" s="161">
        <v>-50327.77</v>
      </c>
      <c r="D296" s="161">
        <v>12176.63</v>
      </c>
      <c r="E296" s="162">
        <v>318.13</v>
      </c>
      <c r="F296" s="161">
        <v>11858.5</v>
      </c>
      <c r="G296" s="161">
        <v>-38469.269999999997</v>
      </c>
    </row>
    <row r="297" spans="1:7">
      <c r="A297" s="147">
        <v>23532901</v>
      </c>
      <c r="B297" s="140" t="s">
        <v>212</v>
      </c>
      <c r="C297" s="161">
        <v>-50327.77</v>
      </c>
      <c r="D297" s="161">
        <v>12176.63</v>
      </c>
      <c r="E297" s="162">
        <v>318.13</v>
      </c>
      <c r="F297" s="161">
        <v>11858.5</v>
      </c>
      <c r="G297" s="161">
        <v>-38469.269999999997</v>
      </c>
    </row>
    <row r="298" spans="1:7">
      <c r="A298" s="147">
        <v>235329012</v>
      </c>
      <c r="B298" s="140" t="s">
        <v>213</v>
      </c>
      <c r="C298" s="161">
        <v>-13956.57</v>
      </c>
      <c r="D298" s="161">
        <v>12176.63</v>
      </c>
      <c r="E298" s="162">
        <v>151.19</v>
      </c>
      <c r="F298" s="161">
        <v>12025.44</v>
      </c>
      <c r="G298" s="161">
        <v>-1931.13</v>
      </c>
    </row>
    <row r="299" spans="1:7">
      <c r="A299" s="147">
        <v>235329012000001</v>
      </c>
      <c r="B299" s="140" t="s">
        <v>214</v>
      </c>
      <c r="C299" s="161">
        <v>-13956.57</v>
      </c>
      <c r="D299" s="161">
        <v>12176.63</v>
      </c>
      <c r="E299" s="162">
        <v>151.19</v>
      </c>
      <c r="F299" s="161">
        <v>12025.44</v>
      </c>
      <c r="G299" s="161">
        <v>-1931.13</v>
      </c>
    </row>
    <row r="300" spans="1:7">
      <c r="A300" s="147">
        <v>235329013</v>
      </c>
      <c r="B300" s="140" t="s">
        <v>215</v>
      </c>
      <c r="C300" s="161">
        <v>-36371.199999999997</v>
      </c>
      <c r="D300" s="161">
        <v>0</v>
      </c>
      <c r="E300" s="162">
        <v>166.94</v>
      </c>
      <c r="F300" s="161">
        <v>-166.94</v>
      </c>
      <c r="G300" s="161">
        <v>-36538.14</v>
      </c>
    </row>
    <row r="301" spans="1:7">
      <c r="A301" s="147">
        <v>235329013000001</v>
      </c>
      <c r="B301" s="140" t="s">
        <v>216</v>
      </c>
      <c r="C301" s="161">
        <v>-36371.199999999997</v>
      </c>
      <c r="D301" s="161">
        <v>0</v>
      </c>
      <c r="E301" s="162">
        <v>166.94</v>
      </c>
      <c r="F301" s="161">
        <v>-166.94</v>
      </c>
      <c r="G301" s="161">
        <v>-36538.14</v>
      </c>
    </row>
    <row r="302" spans="1:7">
      <c r="A302" s="147">
        <v>25</v>
      </c>
      <c r="B302" s="140" t="s">
        <v>217</v>
      </c>
      <c r="C302" s="161">
        <v>-68980823.109999999</v>
      </c>
      <c r="D302" s="161">
        <v>10433424.859999999</v>
      </c>
      <c r="E302" s="162">
        <v>5794483.6799999997</v>
      </c>
      <c r="F302" s="161">
        <v>4638941.18</v>
      </c>
      <c r="G302" s="161">
        <v>-64341881.93</v>
      </c>
    </row>
    <row r="303" spans="1:7">
      <c r="A303" s="147">
        <v>251</v>
      </c>
      <c r="B303" s="140" t="s">
        <v>218</v>
      </c>
      <c r="C303" s="161">
        <v>-39943599</v>
      </c>
      <c r="D303" s="161">
        <v>0</v>
      </c>
      <c r="E303" s="162">
        <v>0</v>
      </c>
      <c r="F303" s="161">
        <v>0</v>
      </c>
      <c r="G303" s="161">
        <v>-39943599</v>
      </c>
    </row>
    <row r="304" spans="1:7">
      <c r="A304" s="147">
        <v>2511</v>
      </c>
      <c r="B304" s="140" t="s">
        <v>219</v>
      </c>
      <c r="C304" s="161">
        <v>-39943599</v>
      </c>
      <c r="D304" s="161">
        <v>0</v>
      </c>
      <c r="E304" s="162">
        <v>0</v>
      </c>
      <c r="F304" s="161">
        <v>0</v>
      </c>
      <c r="G304" s="161">
        <v>-39943599</v>
      </c>
    </row>
    <row r="305" spans="1:7">
      <c r="A305" s="147">
        <v>25111</v>
      </c>
      <c r="B305" s="140" t="s">
        <v>220</v>
      </c>
      <c r="C305" s="161">
        <v>-39943599</v>
      </c>
      <c r="D305" s="161">
        <v>0</v>
      </c>
      <c r="E305" s="162">
        <v>0</v>
      </c>
      <c r="F305" s="161">
        <v>0</v>
      </c>
      <c r="G305" s="161">
        <v>-39943599</v>
      </c>
    </row>
    <row r="306" spans="1:7">
      <c r="A306" s="147">
        <v>251119</v>
      </c>
      <c r="B306" s="140" t="s">
        <v>220</v>
      </c>
      <c r="C306" s="161">
        <v>-39943599</v>
      </c>
      <c r="D306" s="161">
        <v>0</v>
      </c>
      <c r="E306" s="162">
        <v>0</v>
      </c>
      <c r="F306" s="161">
        <v>0</v>
      </c>
      <c r="G306" s="161">
        <v>-39943599</v>
      </c>
    </row>
    <row r="307" spans="1:7">
      <c r="A307" s="147">
        <v>25111901</v>
      </c>
      <c r="B307" s="140" t="s">
        <v>221</v>
      </c>
      <c r="C307" s="161">
        <v>-39943599</v>
      </c>
      <c r="D307" s="161">
        <v>0</v>
      </c>
      <c r="E307" s="162">
        <v>0</v>
      </c>
      <c r="F307" s="161">
        <v>0</v>
      </c>
      <c r="G307" s="161">
        <v>-39943599</v>
      </c>
    </row>
    <row r="308" spans="1:7">
      <c r="A308" s="147">
        <v>251119011</v>
      </c>
      <c r="B308" s="140" t="s">
        <v>222</v>
      </c>
      <c r="C308" s="161">
        <v>-39943599</v>
      </c>
      <c r="D308" s="161">
        <v>0</v>
      </c>
      <c r="E308" s="162">
        <v>0</v>
      </c>
      <c r="F308" s="161">
        <v>0</v>
      </c>
      <c r="G308" s="161">
        <v>-39943599</v>
      </c>
    </row>
    <row r="309" spans="1:7">
      <c r="A309" s="147">
        <v>251119011000001</v>
      </c>
      <c r="B309" s="140" t="s">
        <v>223</v>
      </c>
      <c r="C309" s="161">
        <v>-100000</v>
      </c>
      <c r="D309" s="161">
        <v>0</v>
      </c>
      <c r="E309" s="162">
        <v>0</v>
      </c>
      <c r="F309" s="161">
        <v>0</v>
      </c>
      <c r="G309" s="161">
        <v>-100000</v>
      </c>
    </row>
    <row r="310" spans="1:7">
      <c r="A310" s="147">
        <v>251119011000002</v>
      </c>
      <c r="B310" s="140" t="s">
        <v>224</v>
      </c>
      <c r="C310" s="161">
        <v>-39843599</v>
      </c>
      <c r="D310" s="161">
        <v>0</v>
      </c>
      <c r="E310" s="162">
        <v>0</v>
      </c>
      <c r="F310" s="161">
        <v>0</v>
      </c>
      <c r="G310" s="161">
        <v>-39843599</v>
      </c>
    </row>
    <row r="311" spans="1:7">
      <c r="A311" s="147">
        <v>254</v>
      </c>
      <c r="B311" s="140" t="s">
        <v>225</v>
      </c>
      <c r="C311" s="161">
        <v>-1181977.58</v>
      </c>
      <c r="D311" s="161">
        <v>7193549.29</v>
      </c>
      <c r="E311" s="162">
        <v>5042901.16</v>
      </c>
      <c r="F311" s="161">
        <v>2150648.13</v>
      </c>
      <c r="G311" s="161">
        <v>968670.55</v>
      </c>
    </row>
    <row r="312" spans="1:7">
      <c r="A312" s="147">
        <v>2541</v>
      </c>
      <c r="B312" s="140" t="s">
        <v>226</v>
      </c>
      <c r="C312" s="161">
        <v>-1181977.58</v>
      </c>
      <c r="D312" s="161">
        <v>7193549.29</v>
      </c>
      <c r="E312" s="162">
        <v>5042901.16</v>
      </c>
      <c r="F312" s="161">
        <v>2150648.13</v>
      </c>
      <c r="G312" s="161">
        <v>968670.55</v>
      </c>
    </row>
    <row r="313" spans="1:7">
      <c r="A313" s="147">
        <v>25411</v>
      </c>
      <c r="B313" s="140" t="s">
        <v>227</v>
      </c>
      <c r="C313" s="161">
        <v>-1181977.58</v>
      </c>
      <c r="D313" s="161">
        <v>7193549.29</v>
      </c>
      <c r="E313" s="162">
        <v>5042901.16</v>
      </c>
      <c r="F313" s="161">
        <v>2150648.13</v>
      </c>
      <c r="G313" s="161">
        <v>968670.55</v>
      </c>
    </row>
    <row r="314" spans="1:7">
      <c r="A314" s="147">
        <v>254119</v>
      </c>
      <c r="B314" s="140" t="s">
        <v>227</v>
      </c>
      <c r="C314" s="161">
        <v>-1181977.58</v>
      </c>
      <c r="D314" s="161">
        <v>7193549.29</v>
      </c>
      <c r="E314" s="162">
        <v>5042901.16</v>
      </c>
      <c r="F314" s="161">
        <v>2150648.13</v>
      </c>
      <c r="G314" s="161">
        <v>968670.55</v>
      </c>
    </row>
    <row r="315" spans="1:7">
      <c r="A315" s="147">
        <v>25411901</v>
      </c>
      <c r="B315" s="140" t="s">
        <v>226</v>
      </c>
      <c r="C315" s="161">
        <v>-1181977.58</v>
      </c>
      <c r="D315" s="161">
        <v>7193549.29</v>
      </c>
      <c r="E315" s="162">
        <v>5042901.16</v>
      </c>
      <c r="F315" s="161">
        <v>2150648.13</v>
      </c>
      <c r="G315" s="161">
        <v>968670.55</v>
      </c>
    </row>
    <row r="316" spans="1:7">
      <c r="A316" s="147">
        <v>254119011</v>
      </c>
      <c r="B316" s="140" t="s">
        <v>226</v>
      </c>
      <c r="C316" s="161">
        <v>-1181977.58</v>
      </c>
      <c r="D316" s="161">
        <v>7193549.29</v>
      </c>
      <c r="E316" s="162">
        <v>5042901.16</v>
      </c>
      <c r="F316" s="161">
        <v>2150648.13</v>
      </c>
      <c r="G316" s="161">
        <v>968670.55</v>
      </c>
    </row>
    <row r="317" spans="1:7">
      <c r="A317" s="147">
        <v>254119011000001</v>
      </c>
      <c r="B317" s="140" t="s">
        <v>228</v>
      </c>
      <c r="C317" s="161">
        <v>-1790875.11</v>
      </c>
      <c r="D317" s="161">
        <v>5975754.21</v>
      </c>
      <c r="E317" s="162">
        <v>2717196.44</v>
      </c>
      <c r="F317" s="161">
        <v>3258557.77</v>
      </c>
      <c r="G317" s="161">
        <v>1467682.66</v>
      </c>
    </row>
    <row r="318" spans="1:7">
      <c r="A318" s="147">
        <v>254119011000002</v>
      </c>
      <c r="B318" s="140" t="s">
        <v>229</v>
      </c>
      <c r="C318" s="161">
        <v>608897.53</v>
      </c>
      <c r="D318" s="161">
        <v>1217795.08</v>
      </c>
      <c r="E318" s="162">
        <v>2325704.7200000002</v>
      </c>
      <c r="F318" s="161">
        <v>-1107909.6399999999</v>
      </c>
      <c r="G318" s="161">
        <v>-499012.11</v>
      </c>
    </row>
    <row r="319" spans="1:7">
      <c r="A319" s="147">
        <v>256</v>
      </c>
      <c r="B319" s="140" t="s">
        <v>230</v>
      </c>
      <c r="C319" s="161">
        <v>-27855246.530000001</v>
      </c>
      <c r="D319" s="161">
        <v>3239875.57</v>
      </c>
      <c r="E319" s="162">
        <v>751582.52</v>
      </c>
      <c r="F319" s="161">
        <v>2488293.0499999998</v>
      </c>
      <c r="G319" s="161">
        <v>-25366953.48</v>
      </c>
    </row>
    <row r="320" spans="1:7">
      <c r="A320" s="147">
        <v>2561</v>
      </c>
      <c r="B320" s="140" t="s">
        <v>231</v>
      </c>
      <c r="C320" s="161">
        <v>-27855246.530000001</v>
      </c>
      <c r="D320" s="161">
        <v>3239875.57</v>
      </c>
      <c r="E320" s="162">
        <v>751582.52</v>
      </c>
      <c r="F320" s="161">
        <v>2488293.0499999998</v>
      </c>
      <c r="G320" s="161">
        <v>-25366953.48</v>
      </c>
    </row>
    <row r="321" spans="1:7">
      <c r="A321" s="147">
        <v>25611</v>
      </c>
      <c r="B321" s="140" t="s">
        <v>232</v>
      </c>
      <c r="C321" s="161">
        <v>-27855246.530000001</v>
      </c>
      <c r="D321" s="161">
        <v>3239875.57</v>
      </c>
      <c r="E321" s="162">
        <v>751582.52</v>
      </c>
      <c r="F321" s="161">
        <v>2488293.0499999998</v>
      </c>
      <c r="G321" s="161">
        <v>-25366953.48</v>
      </c>
    </row>
    <row r="322" spans="1:7">
      <c r="A322" s="147">
        <v>256119</v>
      </c>
      <c r="B322" s="140" t="s">
        <v>232</v>
      </c>
      <c r="C322" s="161">
        <v>-27855246.530000001</v>
      </c>
      <c r="D322" s="161">
        <v>3239875.57</v>
      </c>
      <c r="E322" s="162">
        <v>751582.52</v>
      </c>
      <c r="F322" s="161">
        <v>2488293.0499999998</v>
      </c>
      <c r="G322" s="161">
        <v>-25366953.48</v>
      </c>
    </row>
    <row r="323" spans="1:7">
      <c r="A323" s="147">
        <v>25611901</v>
      </c>
      <c r="B323" s="140" t="s">
        <v>233</v>
      </c>
      <c r="C323" s="161">
        <v>-27855246.530000001</v>
      </c>
      <c r="D323" s="161">
        <v>3239875.57</v>
      </c>
      <c r="E323" s="162">
        <v>751582.52</v>
      </c>
      <c r="F323" s="161">
        <v>2488293.0499999998</v>
      </c>
      <c r="G323" s="161">
        <v>-25366953.48</v>
      </c>
    </row>
    <row r="324" spans="1:7">
      <c r="A324" s="147">
        <v>256119011</v>
      </c>
      <c r="B324" s="140" t="s">
        <v>234</v>
      </c>
      <c r="C324" s="161">
        <v>-27855246.530000001</v>
      </c>
      <c r="D324" s="161">
        <v>3239875.57</v>
      </c>
      <c r="E324" s="162">
        <v>751582.52</v>
      </c>
      <c r="F324" s="161">
        <v>2488293.0499999998</v>
      </c>
      <c r="G324" s="161">
        <v>-25366953.48</v>
      </c>
    </row>
    <row r="325" spans="1:7">
      <c r="A325" s="147">
        <v>256119011000001</v>
      </c>
      <c r="B325" s="140" t="s">
        <v>234</v>
      </c>
      <c r="C325" s="161">
        <v>-27855246.530000001</v>
      </c>
      <c r="D325" s="161">
        <v>3239875.57</v>
      </c>
      <c r="E325" s="162">
        <v>751582.52</v>
      </c>
      <c r="F325" s="161">
        <v>2488293.0499999998</v>
      </c>
      <c r="G325" s="161">
        <v>-25366953.48</v>
      </c>
    </row>
    <row r="326" spans="1:7">
      <c r="A326" s="147">
        <v>3</v>
      </c>
      <c r="B326" s="140" t="s">
        <v>235</v>
      </c>
      <c r="C326" s="161">
        <v>-66532330.689999998</v>
      </c>
      <c r="D326" s="161">
        <v>1366160.72</v>
      </c>
      <c r="E326" s="162">
        <v>14915517.83</v>
      </c>
      <c r="F326" s="161">
        <v>-13549357.109999999</v>
      </c>
      <c r="G326" s="161">
        <v>-80081687.799999997</v>
      </c>
    </row>
    <row r="327" spans="1:7">
      <c r="A327" s="147">
        <v>31</v>
      </c>
      <c r="B327" s="140" t="s">
        <v>236</v>
      </c>
      <c r="C327" s="161">
        <v>-66701883.280000001</v>
      </c>
      <c r="D327" s="161">
        <v>98025.53</v>
      </c>
      <c r="E327" s="162">
        <v>13770920.060000001</v>
      </c>
      <c r="F327" s="161">
        <v>-13672894.529999999</v>
      </c>
      <c r="G327" s="161">
        <v>-80374777.810000002</v>
      </c>
    </row>
    <row r="328" spans="1:7">
      <c r="A328" s="147">
        <v>311</v>
      </c>
      <c r="B328" s="140" t="s">
        <v>237</v>
      </c>
      <c r="C328" s="161">
        <v>-66701883.280000001</v>
      </c>
      <c r="D328" s="161">
        <v>98025.53</v>
      </c>
      <c r="E328" s="162">
        <v>13770920.060000001</v>
      </c>
      <c r="F328" s="161">
        <v>-13672894.529999999</v>
      </c>
      <c r="G328" s="161">
        <v>-80374777.810000002</v>
      </c>
    </row>
    <row r="329" spans="1:7">
      <c r="A329" s="147">
        <v>3111</v>
      </c>
      <c r="B329" s="140" t="s">
        <v>238</v>
      </c>
      <c r="C329" s="161">
        <v>-66701883.280000001</v>
      </c>
      <c r="D329" s="161">
        <v>98025.53</v>
      </c>
      <c r="E329" s="162">
        <v>13770920.060000001</v>
      </c>
      <c r="F329" s="161">
        <v>-13672894.529999999</v>
      </c>
      <c r="G329" s="161">
        <v>-80374777.810000002</v>
      </c>
    </row>
    <row r="330" spans="1:7">
      <c r="A330" s="147">
        <v>31112</v>
      </c>
      <c r="B330" s="140" t="s">
        <v>238</v>
      </c>
      <c r="C330" s="161">
        <v>-66701883.280000001</v>
      </c>
      <c r="D330" s="161">
        <v>98025.53</v>
      </c>
      <c r="E330" s="162">
        <v>13770920.060000001</v>
      </c>
      <c r="F330" s="161">
        <v>-13672894.529999999</v>
      </c>
      <c r="G330" s="161">
        <v>-80374777.810000002</v>
      </c>
    </row>
    <row r="331" spans="1:7">
      <c r="A331" s="147">
        <v>311121</v>
      </c>
      <c r="B331" s="140" t="s">
        <v>63</v>
      </c>
      <c r="C331" s="161">
        <v>-65611253.799999997</v>
      </c>
      <c r="D331" s="161">
        <v>98025.53</v>
      </c>
      <c r="E331" s="162">
        <v>13514093.220000001</v>
      </c>
      <c r="F331" s="161">
        <v>-13416067.689999999</v>
      </c>
      <c r="G331" s="161">
        <v>-79027321.489999995</v>
      </c>
    </row>
    <row r="332" spans="1:7">
      <c r="A332" s="147">
        <v>31112102</v>
      </c>
      <c r="B332" s="140" t="s">
        <v>239</v>
      </c>
      <c r="C332" s="161">
        <v>-7541998.9699999997</v>
      </c>
      <c r="D332" s="161">
        <v>13873.89</v>
      </c>
      <c r="E332" s="162">
        <v>1795626.02</v>
      </c>
      <c r="F332" s="161">
        <v>-1781752.13</v>
      </c>
      <c r="G332" s="161">
        <v>-9323751.0999999996</v>
      </c>
    </row>
    <row r="333" spans="1:7">
      <c r="A333" s="147">
        <v>311121021</v>
      </c>
      <c r="B333" s="140" t="s">
        <v>240</v>
      </c>
      <c r="C333" s="161">
        <v>-7541998.9699999997</v>
      </c>
      <c r="D333" s="161">
        <v>13873.89</v>
      </c>
      <c r="E333" s="162">
        <v>1795626.02</v>
      </c>
      <c r="F333" s="161">
        <v>-1781752.13</v>
      </c>
      <c r="G333" s="161">
        <v>-9323751.0999999996</v>
      </c>
    </row>
    <row r="334" spans="1:7">
      <c r="A334" s="147">
        <v>311121021000001</v>
      </c>
      <c r="B334" s="140" t="s">
        <v>241</v>
      </c>
      <c r="C334" s="161">
        <v>-7541998.9699999997</v>
      </c>
      <c r="D334" s="161">
        <v>13873.89</v>
      </c>
      <c r="E334" s="162">
        <v>1795626.02</v>
      </c>
      <c r="F334" s="161">
        <v>-1781752.13</v>
      </c>
      <c r="G334" s="161">
        <v>-9323751.0999999996</v>
      </c>
    </row>
    <row r="335" spans="1:7">
      <c r="A335" s="147">
        <v>31112106</v>
      </c>
      <c r="B335" s="140" t="s">
        <v>242</v>
      </c>
      <c r="C335" s="161">
        <v>-58069254.829999998</v>
      </c>
      <c r="D335" s="161">
        <v>84151.64</v>
      </c>
      <c r="E335" s="162">
        <v>11718467.199999999</v>
      </c>
      <c r="F335" s="161">
        <v>-11634315.560000001</v>
      </c>
      <c r="G335" s="161">
        <v>-69703570.390000001</v>
      </c>
    </row>
    <row r="336" spans="1:7">
      <c r="A336" s="147">
        <v>311121061</v>
      </c>
      <c r="B336" s="140" t="s">
        <v>243</v>
      </c>
      <c r="C336" s="161">
        <v>-58069254.829999998</v>
      </c>
      <c r="D336" s="161">
        <v>84151.64</v>
      </c>
      <c r="E336" s="162">
        <v>11718467.199999999</v>
      </c>
      <c r="F336" s="161">
        <v>-11634315.560000001</v>
      </c>
      <c r="G336" s="161">
        <v>-69703570.390000001</v>
      </c>
    </row>
    <row r="337" spans="1:7">
      <c r="A337" s="147">
        <v>311121061000001</v>
      </c>
      <c r="B337" s="140" t="s">
        <v>244</v>
      </c>
      <c r="C337" s="161">
        <v>-58069254.829999998</v>
      </c>
      <c r="D337" s="161">
        <v>84151.64</v>
      </c>
      <c r="E337" s="162">
        <v>11718467.199999999</v>
      </c>
      <c r="F337" s="161">
        <v>-11634315.560000001</v>
      </c>
      <c r="G337" s="161">
        <v>-69703570.390000001</v>
      </c>
    </row>
    <row r="338" spans="1:7">
      <c r="A338" s="147">
        <v>311122</v>
      </c>
      <c r="B338" s="140" t="s">
        <v>245</v>
      </c>
      <c r="C338" s="161">
        <v>-1090629.48</v>
      </c>
      <c r="D338" s="161">
        <v>0</v>
      </c>
      <c r="E338" s="162">
        <v>256826.84</v>
      </c>
      <c r="F338" s="161">
        <v>-256826.84</v>
      </c>
      <c r="G338" s="161">
        <v>-1347456.32</v>
      </c>
    </row>
    <row r="339" spans="1:7">
      <c r="A339" s="147">
        <v>31112206</v>
      </c>
      <c r="B339" s="140" t="s">
        <v>242</v>
      </c>
      <c r="C339" s="161">
        <v>-1090629.48</v>
      </c>
      <c r="D339" s="161">
        <v>0</v>
      </c>
      <c r="E339" s="162">
        <v>256826.84</v>
      </c>
      <c r="F339" s="161">
        <v>-256826.84</v>
      </c>
      <c r="G339" s="161">
        <v>-1347456.32</v>
      </c>
    </row>
    <row r="340" spans="1:7">
      <c r="A340" s="147">
        <v>311122061</v>
      </c>
      <c r="B340" s="140" t="s">
        <v>243</v>
      </c>
      <c r="C340" s="161">
        <v>-1090629.48</v>
      </c>
      <c r="D340" s="161">
        <v>0</v>
      </c>
      <c r="E340" s="162">
        <v>256826.84</v>
      </c>
      <c r="F340" s="161">
        <v>-256826.84</v>
      </c>
      <c r="G340" s="161">
        <v>-1347456.32</v>
      </c>
    </row>
    <row r="341" spans="1:7">
      <c r="A341" s="147">
        <v>311122061000001</v>
      </c>
      <c r="B341" s="140" t="s">
        <v>246</v>
      </c>
      <c r="C341" s="161">
        <v>-1090629.48</v>
      </c>
      <c r="D341" s="161">
        <v>0</v>
      </c>
      <c r="E341" s="162">
        <v>256826.84</v>
      </c>
      <c r="F341" s="161">
        <v>-256826.84</v>
      </c>
      <c r="G341" s="161">
        <v>-1347456.32</v>
      </c>
    </row>
    <row r="342" spans="1:7">
      <c r="A342" s="147">
        <v>32</v>
      </c>
      <c r="B342" s="140" t="s">
        <v>247</v>
      </c>
      <c r="C342" s="161">
        <v>2993662.76</v>
      </c>
      <c r="D342" s="161">
        <v>580541.72</v>
      </c>
      <c r="E342" s="162">
        <v>0</v>
      </c>
      <c r="F342" s="161">
        <v>580541.72</v>
      </c>
      <c r="G342" s="161">
        <v>3574204.48</v>
      </c>
    </row>
    <row r="343" spans="1:7">
      <c r="A343" s="147">
        <v>321</v>
      </c>
      <c r="B343" s="140" t="s">
        <v>248</v>
      </c>
      <c r="C343" s="161">
        <v>2993662.76</v>
      </c>
      <c r="D343" s="161">
        <v>580541.72</v>
      </c>
      <c r="E343" s="162">
        <v>0</v>
      </c>
      <c r="F343" s="161">
        <v>580541.72</v>
      </c>
      <c r="G343" s="161">
        <v>3574204.48</v>
      </c>
    </row>
    <row r="344" spans="1:7">
      <c r="A344" s="147">
        <v>3211</v>
      </c>
      <c r="B344" s="140" t="s">
        <v>248</v>
      </c>
      <c r="C344" s="161">
        <v>2993662.76</v>
      </c>
      <c r="D344" s="161">
        <v>580541.72</v>
      </c>
      <c r="E344" s="162">
        <v>0</v>
      </c>
      <c r="F344" s="161">
        <v>580541.72</v>
      </c>
      <c r="G344" s="161">
        <v>3574204.48</v>
      </c>
    </row>
    <row r="345" spans="1:7">
      <c r="A345" s="147">
        <v>32112</v>
      </c>
      <c r="B345" s="140" t="s">
        <v>249</v>
      </c>
      <c r="C345" s="161">
        <v>2993662.76</v>
      </c>
      <c r="D345" s="161">
        <v>580541.72</v>
      </c>
      <c r="E345" s="162">
        <v>0</v>
      </c>
      <c r="F345" s="161">
        <v>580541.72</v>
      </c>
      <c r="G345" s="161">
        <v>3574204.48</v>
      </c>
    </row>
    <row r="346" spans="1:7">
      <c r="A346" s="147">
        <v>321129</v>
      </c>
      <c r="B346" s="140" t="s">
        <v>249</v>
      </c>
      <c r="C346" s="161">
        <v>2993662.76</v>
      </c>
      <c r="D346" s="161">
        <v>580541.72</v>
      </c>
      <c r="E346" s="162">
        <v>0</v>
      </c>
      <c r="F346" s="161">
        <v>580541.72</v>
      </c>
      <c r="G346" s="161">
        <v>3574204.48</v>
      </c>
    </row>
    <row r="347" spans="1:7">
      <c r="A347" s="147">
        <v>32112901</v>
      </c>
      <c r="B347" s="140" t="s">
        <v>249</v>
      </c>
      <c r="C347" s="161">
        <v>2993662.76</v>
      </c>
      <c r="D347" s="161">
        <v>580541.72</v>
      </c>
      <c r="E347" s="162">
        <v>0</v>
      </c>
      <c r="F347" s="161">
        <v>580541.72</v>
      </c>
      <c r="G347" s="161">
        <v>3574204.48</v>
      </c>
    </row>
    <row r="348" spans="1:7">
      <c r="A348" s="147">
        <v>321129011</v>
      </c>
      <c r="B348" s="140" t="s">
        <v>250</v>
      </c>
      <c r="C348" s="161">
        <v>1901390.2</v>
      </c>
      <c r="D348" s="161">
        <v>361189.88</v>
      </c>
      <c r="E348" s="162">
        <v>0</v>
      </c>
      <c r="F348" s="161">
        <v>361189.88</v>
      </c>
      <c r="G348" s="161">
        <v>2262580.08</v>
      </c>
    </row>
    <row r="349" spans="1:7">
      <c r="A349" s="147">
        <v>321129011000001</v>
      </c>
      <c r="B349" s="140" t="s">
        <v>251</v>
      </c>
      <c r="C349" s="161">
        <v>265825.58</v>
      </c>
      <c r="D349" s="161">
        <v>50488.91</v>
      </c>
      <c r="E349" s="162">
        <v>0</v>
      </c>
      <c r="F349" s="161">
        <v>50488.91</v>
      </c>
      <c r="G349" s="161">
        <v>316314.49</v>
      </c>
    </row>
    <row r="350" spans="1:7">
      <c r="A350" s="147">
        <v>321129011000002</v>
      </c>
      <c r="B350" s="140" t="s">
        <v>252</v>
      </c>
      <c r="C350" s="161">
        <v>1635564.62</v>
      </c>
      <c r="D350" s="161">
        <v>310700.96999999997</v>
      </c>
      <c r="E350" s="162">
        <v>0</v>
      </c>
      <c r="F350" s="161">
        <v>310700.96999999997</v>
      </c>
      <c r="G350" s="161">
        <v>1946265.59</v>
      </c>
    </row>
    <row r="351" spans="1:7">
      <c r="A351" s="147">
        <v>321129013</v>
      </c>
      <c r="B351" s="140" t="s">
        <v>253</v>
      </c>
      <c r="C351" s="161">
        <v>1092272.56</v>
      </c>
      <c r="D351" s="161">
        <v>219351.84</v>
      </c>
      <c r="E351" s="162">
        <v>0</v>
      </c>
      <c r="F351" s="161">
        <v>219351.84</v>
      </c>
      <c r="G351" s="161">
        <v>1311624.3999999999</v>
      </c>
    </row>
    <row r="352" spans="1:7">
      <c r="A352" s="147">
        <v>321129013000001</v>
      </c>
      <c r="B352" s="140" t="s">
        <v>254</v>
      </c>
      <c r="C352" s="161">
        <v>1092272.56</v>
      </c>
      <c r="D352" s="161">
        <v>219351.84</v>
      </c>
      <c r="E352" s="162">
        <v>0</v>
      </c>
      <c r="F352" s="161">
        <v>219351.84</v>
      </c>
      <c r="G352" s="161">
        <v>1311624.3999999999</v>
      </c>
    </row>
    <row r="353" spans="1:7">
      <c r="A353" s="147">
        <v>35</v>
      </c>
      <c r="B353" s="140" t="s">
        <v>255</v>
      </c>
      <c r="C353" s="161">
        <v>-2824110.17</v>
      </c>
      <c r="D353" s="161">
        <v>687593.47</v>
      </c>
      <c r="E353" s="162">
        <v>1144597.77</v>
      </c>
      <c r="F353" s="161">
        <v>-457004.3</v>
      </c>
      <c r="G353" s="161">
        <v>-3281114.47</v>
      </c>
    </row>
    <row r="354" spans="1:7">
      <c r="A354" s="147">
        <v>351</v>
      </c>
      <c r="B354" s="140" t="s">
        <v>256</v>
      </c>
      <c r="C354" s="161">
        <v>-2824110.17</v>
      </c>
      <c r="D354" s="161">
        <v>687593.47</v>
      </c>
      <c r="E354" s="162">
        <v>1144597.77</v>
      </c>
      <c r="F354" s="161">
        <v>-457004.3</v>
      </c>
      <c r="G354" s="161">
        <v>-3281114.47</v>
      </c>
    </row>
    <row r="355" spans="1:7">
      <c r="A355" s="147">
        <v>3512</v>
      </c>
      <c r="B355" s="140" t="s">
        <v>257</v>
      </c>
      <c r="C355" s="161">
        <v>-2824110.17</v>
      </c>
      <c r="D355" s="161">
        <v>687593.47</v>
      </c>
      <c r="E355" s="162">
        <v>1144597.77</v>
      </c>
      <c r="F355" s="161">
        <v>-457004.3</v>
      </c>
      <c r="G355" s="161">
        <v>-3281114.47</v>
      </c>
    </row>
    <row r="356" spans="1:7">
      <c r="A356" s="147">
        <v>35124</v>
      </c>
      <c r="B356" s="140" t="s">
        <v>258</v>
      </c>
      <c r="C356" s="161">
        <v>-259228.69</v>
      </c>
      <c r="D356" s="161">
        <v>276271.35999999999</v>
      </c>
      <c r="E356" s="162">
        <v>149148.79</v>
      </c>
      <c r="F356" s="161">
        <v>127122.57</v>
      </c>
      <c r="G356" s="161">
        <v>-132106.12</v>
      </c>
    </row>
    <row r="357" spans="1:7">
      <c r="A357" s="147">
        <v>351249</v>
      </c>
      <c r="B357" s="140" t="s">
        <v>259</v>
      </c>
      <c r="C357" s="161">
        <v>-259228.69</v>
      </c>
      <c r="D357" s="161">
        <v>276271.35999999999</v>
      </c>
      <c r="E357" s="162">
        <v>149148.79</v>
      </c>
      <c r="F357" s="161">
        <v>127122.57</v>
      </c>
      <c r="G357" s="161">
        <v>-132106.12</v>
      </c>
    </row>
    <row r="358" spans="1:7">
      <c r="A358" s="147">
        <v>35124901</v>
      </c>
      <c r="B358" s="140" t="s">
        <v>259</v>
      </c>
      <c r="C358" s="161">
        <v>-259228.69</v>
      </c>
      <c r="D358" s="161">
        <v>276271.35999999999</v>
      </c>
      <c r="E358" s="162">
        <v>149148.79</v>
      </c>
      <c r="F358" s="161">
        <v>127122.57</v>
      </c>
      <c r="G358" s="161">
        <v>-132106.12</v>
      </c>
    </row>
    <row r="359" spans="1:7">
      <c r="A359" s="147">
        <v>351249011</v>
      </c>
      <c r="B359" s="140" t="s">
        <v>260</v>
      </c>
      <c r="C359" s="161">
        <v>-259228.69</v>
      </c>
      <c r="D359" s="161">
        <v>276271.35999999999</v>
      </c>
      <c r="E359" s="162">
        <v>149148.79</v>
      </c>
      <c r="F359" s="161">
        <v>127122.57</v>
      </c>
      <c r="G359" s="161">
        <v>-132106.12</v>
      </c>
    </row>
    <row r="360" spans="1:7">
      <c r="A360" s="147">
        <v>351249011000001</v>
      </c>
      <c r="B360" s="140" t="s">
        <v>260</v>
      </c>
      <c r="C360" s="161">
        <v>-259228.69</v>
      </c>
      <c r="D360" s="161">
        <v>276271.35999999999</v>
      </c>
      <c r="E360" s="162">
        <v>149148.79</v>
      </c>
      <c r="F360" s="161">
        <v>127122.57</v>
      </c>
      <c r="G360" s="161">
        <v>-132106.12</v>
      </c>
    </row>
    <row r="361" spans="1:7">
      <c r="A361" s="147">
        <v>35128</v>
      </c>
      <c r="B361" s="140" t="s">
        <v>261</v>
      </c>
      <c r="C361" s="161">
        <v>-2564881.48</v>
      </c>
      <c r="D361" s="161">
        <v>411322.11</v>
      </c>
      <c r="E361" s="162">
        <v>995448.98</v>
      </c>
      <c r="F361" s="161">
        <v>-584126.87</v>
      </c>
      <c r="G361" s="161">
        <v>-3149008.35</v>
      </c>
    </row>
    <row r="362" spans="1:7">
      <c r="A362" s="147">
        <v>351289</v>
      </c>
      <c r="B362" s="140" t="s">
        <v>262</v>
      </c>
      <c r="C362" s="161">
        <v>-2564881.48</v>
      </c>
      <c r="D362" s="161">
        <v>411322.11</v>
      </c>
      <c r="E362" s="162">
        <v>995448.98</v>
      </c>
      <c r="F362" s="161">
        <v>-584126.87</v>
      </c>
      <c r="G362" s="161">
        <v>-3149008.35</v>
      </c>
    </row>
    <row r="363" spans="1:7">
      <c r="A363" s="147">
        <v>35128901</v>
      </c>
      <c r="B363" s="140" t="s">
        <v>262</v>
      </c>
      <c r="C363" s="161">
        <v>-2564881.48</v>
      </c>
      <c r="D363" s="161">
        <v>411322.11</v>
      </c>
      <c r="E363" s="162">
        <v>995448.98</v>
      </c>
      <c r="F363" s="161">
        <v>-584126.87</v>
      </c>
      <c r="G363" s="161">
        <v>-3149008.35</v>
      </c>
    </row>
    <row r="364" spans="1:7">
      <c r="A364" s="147">
        <v>351289011</v>
      </c>
      <c r="B364" s="140" t="s">
        <v>263</v>
      </c>
      <c r="C364" s="161">
        <v>-2564881.48</v>
      </c>
      <c r="D364" s="161">
        <v>411322.11</v>
      </c>
      <c r="E364" s="162">
        <v>995448.98</v>
      </c>
      <c r="F364" s="161">
        <v>-584126.87</v>
      </c>
      <c r="G364" s="161">
        <v>-3149008.35</v>
      </c>
    </row>
    <row r="365" spans="1:7">
      <c r="A365" s="147">
        <v>351289011000001</v>
      </c>
      <c r="B365" s="140" t="s">
        <v>263</v>
      </c>
      <c r="C365" s="161">
        <v>-2564881.48</v>
      </c>
      <c r="D365" s="161">
        <v>411322.11</v>
      </c>
      <c r="E365" s="162">
        <v>995448.98</v>
      </c>
      <c r="F365" s="161">
        <v>-584126.87</v>
      </c>
      <c r="G365" s="161">
        <v>-3149008.35</v>
      </c>
    </row>
    <row r="366" spans="1:7">
      <c r="A366" s="147">
        <v>4</v>
      </c>
      <c r="B366" s="140" t="s">
        <v>264</v>
      </c>
      <c r="C366" s="161">
        <v>64012842</v>
      </c>
      <c r="D366" s="161">
        <v>32971050.920000002</v>
      </c>
      <c r="E366" s="162">
        <v>16412726.52</v>
      </c>
      <c r="F366" s="161">
        <v>16558324.4</v>
      </c>
      <c r="G366" s="161">
        <v>80571166.400000006</v>
      </c>
    </row>
    <row r="367" spans="1:7">
      <c r="A367" s="147">
        <v>41</v>
      </c>
      <c r="B367" s="140" t="s">
        <v>265</v>
      </c>
      <c r="C367" s="161">
        <v>28433689.600000001</v>
      </c>
      <c r="D367" s="161">
        <v>14299473.800000001</v>
      </c>
      <c r="E367" s="162">
        <v>7275969.4500000002</v>
      </c>
      <c r="F367" s="161">
        <v>7023504.3499999996</v>
      </c>
      <c r="G367" s="161">
        <v>35457193.950000003</v>
      </c>
    </row>
    <row r="368" spans="1:7">
      <c r="A368" s="147">
        <v>411</v>
      </c>
      <c r="B368" s="140" t="s">
        <v>266</v>
      </c>
      <c r="C368" s="161">
        <v>28385356.170000002</v>
      </c>
      <c r="D368" s="161">
        <v>7629681.0099999998</v>
      </c>
      <c r="E368" s="162">
        <v>757586.48</v>
      </c>
      <c r="F368" s="161">
        <v>6872094.5300000003</v>
      </c>
      <c r="G368" s="161">
        <v>35257450.700000003</v>
      </c>
    </row>
    <row r="369" spans="1:7">
      <c r="A369" s="147">
        <v>4111</v>
      </c>
      <c r="B369" s="140" t="s">
        <v>267</v>
      </c>
      <c r="C369" s="161">
        <v>28385356.170000002</v>
      </c>
      <c r="D369" s="161">
        <v>7629681.0099999998</v>
      </c>
      <c r="E369" s="162">
        <v>757586.48</v>
      </c>
      <c r="F369" s="161">
        <v>6872094.5300000003</v>
      </c>
      <c r="G369" s="161">
        <v>35257450.700000003</v>
      </c>
    </row>
    <row r="370" spans="1:7">
      <c r="A370" s="147">
        <v>41112</v>
      </c>
      <c r="B370" s="140" t="s">
        <v>268</v>
      </c>
      <c r="C370" s="161">
        <v>28385356.170000002</v>
      </c>
      <c r="D370" s="161">
        <v>7629681.0099999998</v>
      </c>
      <c r="E370" s="162">
        <v>757586.48</v>
      </c>
      <c r="F370" s="161">
        <v>6872094.5300000003</v>
      </c>
      <c r="G370" s="161">
        <v>35257450.700000003</v>
      </c>
    </row>
    <row r="371" spans="1:7">
      <c r="A371" s="147">
        <v>411121</v>
      </c>
      <c r="B371" s="140" t="s">
        <v>269</v>
      </c>
      <c r="C371" s="161">
        <v>27423022.239999998</v>
      </c>
      <c r="D371" s="161">
        <v>7382660.21</v>
      </c>
      <c r="E371" s="162">
        <v>732628.26</v>
      </c>
      <c r="F371" s="161">
        <v>6650031.9500000002</v>
      </c>
      <c r="G371" s="161">
        <v>34073054.189999998</v>
      </c>
    </row>
    <row r="372" spans="1:7">
      <c r="A372" s="147">
        <v>41112102</v>
      </c>
      <c r="B372" s="140" t="s">
        <v>270</v>
      </c>
      <c r="C372" s="161">
        <v>1371058.61</v>
      </c>
      <c r="D372" s="161">
        <v>401049.08</v>
      </c>
      <c r="E372" s="162">
        <v>30034.68</v>
      </c>
      <c r="F372" s="161">
        <v>371014.40000000002</v>
      </c>
      <c r="G372" s="161">
        <v>1742073.01</v>
      </c>
    </row>
    <row r="373" spans="1:7">
      <c r="A373" s="147">
        <v>411121021</v>
      </c>
      <c r="B373" s="140" t="s">
        <v>271</v>
      </c>
      <c r="C373" s="161">
        <v>1487502.23</v>
      </c>
      <c r="D373" s="161">
        <v>401049.08</v>
      </c>
      <c r="E373" s="162">
        <v>2536.39</v>
      </c>
      <c r="F373" s="161">
        <v>398512.69</v>
      </c>
      <c r="G373" s="161">
        <v>1886014.92</v>
      </c>
    </row>
    <row r="374" spans="1:7">
      <c r="A374" s="147">
        <v>411121021000002</v>
      </c>
      <c r="B374" s="140" t="s">
        <v>272</v>
      </c>
      <c r="C374" s="161">
        <v>1487502.23</v>
      </c>
      <c r="D374" s="161">
        <v>401049.08</v>
      </c>
      <c r="E374" s="162">
        <v>2536.39</v>
      </c>
      <c r="F374" s="161">
        <v>398512.69</v>
      </c>
      <c r="G374" s="161">
        <v>1886014.92</v>
      </c>
    </row>
    <row r="375" spans="1:7">
      <c r="A375" s="147">
        <v>411121022</v>
      </c>
      <c r="B375" s="140" t="s">
        <v>273</v>
      </c>
      <c r="C375" s="161">
        <v>-110753.61</v>
      </c>
      <c r="D375" s="161">
        <v>0</v>
      </c>
      <c r="E375" s="162">
        <v>24973.17</v>
      </c>
      <c r="F375" s="161">
        <v>-24973.17</v>
      </c>
      <c r="G375" s="161">
        <v>-135726.78</v>
      </c>
    </row>
    <row r="376" spans="1:7">
      <c r="A376" s="147">
        <v>411121022000002</v>
      </c>
      <c r="B376" s="140" t="s">
        <v>274</v>
      </c>
      <c r="C376" s="161">
        <v>-110753.61</v>
      </c>
      <c r="D376" s="161">
        <v>0</v>
      </c>
      <c r="E376" s="162">
        <v>24973.17</v>
      </c>
      <c r="F376" s="161">
        <v>-24973.17</v>
      </c>
      <c r="G376" s="161">
        <v>-135726.78</v>
      </c>
    </row>
    <row r="377" spans="1:7">
      <c r="A377" s="147">
        <v>411121023</v>
      </c>
      <c r="B377" s="140" t="s">
        <v>275</v>
      </c>
      <c r="C377" s="161">
        <v>-5690.01</v>
      </c>
      <c r="D377" s="161">
        <v>0</v>
      </c>
      <c r="E377" s="162">
        <v>2525.12</v>
      </c>
      <c r="F377" s="161">
        <v>-2525.12</v>
      </c>
      <c r="G377" s="161">
        <v>-8215.1299999999992</v>
      </c>
    </row>
    <row r="378" spans="1:7">
      <c r="A378" s="147">
        <v>411121023000001</v>
      </c>
      <c r="B378" s="140" t="s">
        <v>276</v>
      </c>
      <c r="C378" s="161">
        <v>-5690.01</v>
      </c>
      <c r="D378" s="161">
        <v>0</v>
      </c>
      <c r="E378" s="162">
        <v>2525.12</v>
      </c>
      <c r="F378" s="161">
        <v>-2525.12</v>
      </c>
      <c r="G378" s="161">
        <v>-8215.1299999999992</v>
      </c>
    </row>
    <row r="379" spans="1:7">
      <c r="A379" s="147">
        <v>41112104</v>
      </c>
      <c r="B379" s="140" t="s">
        <v>277</v>
      </c>
      <c r="C379" s="161">
        <v>-462758.03</v>
      </c>
      <c r="D379" s="161">
        <v>14433.13</v>
      </c>
      <c r="E379" s="162">
        <v>111847.21</v>
      </c>
      <c r="F379" s="161">
        <v>-97414.080000000002</v>
      </c>
      <c r="G379" s="161">
        <v>-560172.11</v>
      </c>
    </row>
    <row r="380" spans="1:7">
      <c r="A380" s="147">
        <v>411121041</v>
      </c>
      <c r="B380" s="140" t="s">
        <v>278</v>
      </c>
      <c r="C380" s="161">
        <v>-63870.22</v>
      </c>
      <c r="D380" s="161">
        <v>14433.13</v>
      </c>
      <c r="E380" s="162">
        <v>42987.519999999997</v>
      </c>
      <c r="F380" s="161">
        <v>-28554.39</v>
      </c>
      <c r="G380" s="161">
        <v>-92424.61</v>
      </c>
    </row>
    <row r="381" spans="1:7">
      <c r="A381" s="147">
        <v>411121041000002</v>
      </c>
      <c r="B381" s="140" t="s">
        <v>279</v>
      </c>
      <c r="C381" s="161">
        <v>-8788.41</v>
      </c>
      <c r="D381" s="161">
        <v>13951.11</v>
      </c>
      <c r="E381" s="162">
        <v>15579.39</v>
      </c>
      <c r="F381" s="161">
        <v>-1628.28</v>
      </c>
      <c r="G381" s="161">
        <v>-10416.69</v>
      </c>
    </row>
    <row r="382" spans="1:7">
      <c r="A382" s="147">
        <v>411121041000003</v>
      </c>
      <c r="B382" s="140" t="s">
        <v>280</v>
      </c>
      <c r="C382" s="161">
        <v>-55081.81</v>
      </c>
      <c r="D382" s="161">
        <v>482.02</v>
      </c>
      <c r="E382" s="162">
        <v>27408.13</v>
      </c>
      <c r="F382" s="161">
        <v>-26926.11</v>
      </c>
      <c r="G382" s="161">
        <v>-82007.92</v>
      </c>
    </row>
    <row r="383" spans="1:7">
      <c r="A383" s="147">
        <v>411121042</v>
      </c>
      <c r="B383" s="140" t="s">
        <v>281</v>
      </c>
      <c r="C383" s="161">
        <v>-398887.81</v>
      </c>
      <c r="D383" s="161">
        <v>0</v>
      </c>
      <c r="E383" s="162">
        <v>68859.69</v>
      </c>
      <c r="F383" s="161">
        <v>-68859.69</v>
      </c>
      <c r="G383" s="161">
        <v>-467747.5</v>
      </c>
    </row>
    <row r="384" spans="1:7">
      <c r="A384" s="147">
        <v>411121042000002</v>
      </c>
      <c r="B384" s="140" t="s">
        <v>274</v>
      </c>
      <c r="C384" s="161">
        <v>-397668.95</v>
      </c>
      <c r="D384" s="161">
        <v>0</v>
      </c>
      <c r="E384" s="162">
        <v>68740.09</v>
      </c>
      <c r="F384" s="161">
        <v>-68740.09</v>
      </c>
      <c r="G384" s="161">
        <v>-466409.04</v>
      </c>
    </row>
    <row r="385" spans="1:7">
      <c r="A385" s="147">
        <v>411121042000003</v>
      </c>
      <c r="B385" s="140" t="s">
        <v>282</v>
      </c>
      <c r="C385" s="161">
        <v>-1218.8599999999999</v>
      </c>
      <c r="D385" s="161">
        <v>0</v>
      </c>
      <c r="E385" s="162">
        <v>119.6</v>
      </c>
      <c r="F385" s="161">
        <v>-119.6</v>
      </c>
      <c r="G385" s="161">
        <v>-1338.46</v>
      </c>
    </row>
    <row r="386" spans="1:7">
      <c r="A386" s="147">
        <v>41112106</v>
      </c>
      <c r="B386" s="140" t="s">
        <v>242</v>
      </c>
      <c r="C386" s="161">
        <v>25981850.59</v>
      </c>
      <c r="D386" s="161">
        <v>6853717.6500000004</v>
      </c>
      <c r="E386" s="162">
        <v>586145.74</v>
      </c>
      <c r="F386" s="161">
        <v>6267571.9100000001</v>
      </c>
      <c r="G386" s="161">
        <v>32249422.5</v>
      </c>
    </row>
    <row r="387" spans="1:7">
      <c r="A387" s="147">
        <v>411121061</v>
      </c>
      <c r="B387" s="140" t="s">
        <v>278</v>
      </c>
      <c r="C387" s="161">
        <v>27806095.219999999</v>
      </c>
      <c r="D387" s="161">
        <v>6853717.6500000004</v>
      </c>
      <c r="E387" s="162">
        <v>165128.22</v>
      </c>
      <c r="F387" s="161">
        <v>6688589.4299999997</v>
      </c>
      <c r="G387" s="161">
        <v>34494684.649999999</v>
      </c>
    </row>
    <row r="388" spans="1:7">
      <c r="A388" s="147">
        <v>411121061000002</v>
      </c>
      <c r="B388" s="140" t="s">
        <v>283</v>
      </c>
      <c r="C388" s="161">
        <v>27482838.82</v>
      </c>
      <c r="D388" s="161">
        <v>6702172.54</v>
      </c>
      <c r="E388" s="162">
        <v>132518.47</v>
      </c>
      <c r="F388" s="161">
        <v>6569654.0700000003</v>
      </c>
      <c r="G388" s="161">
        <v>34052492.890000001</v>
      </c>
    </row>
    <row r="389" spans="1:7">
      <c r="A389" s="147">
        <v>411121061000003</v>
      </c>
      <c r="B389" s="140" t="s">
        <v>284</v>
      </c>
      <c r="C389" s="161">
        <v>323256.40000000002</v>
      </c>
      <c r="D389" s="161">
        <v>151545.10999999999</v>
      </c>
      <c r="E389" s="162">
        <v>32609.75</v>
      </c>
      <c r="F389" s="161">
        <v>118935.36</v>
      </c>
      <c r="G389" s="161">
        <v>442191.76</v>
      </c>
    </row>
    <row r="390" spans="1:7">
      <c r="A390" s="147">
        <v>411121062</v>
      </c>
      <c r="B390" s="140" t="s">
        <v>281</v>
      </c>
      <c r="C390" s="161">
        <v>-1370955.63</v>
      </c>
      <c r="D390" s="161">
        <v>0</v>
      </c>
      <c r="E390" s="162">
        <v>322505.94</v>
      </c>
      <c r="F390" s="161">
        <v>-322505.94</v>
      </c>
      <c r="G390" s="161">
        <v>-1693461.57</v>
      </c>
    </row>
    <row r="391" spans="1:7">
      <c r="A391" s="147">
        <v>411121062000002</v>
      </c>
      <c r="B391" s="140" t="s">
        <v>285</v>
      </c>
      <c r="C391" s="161">
        <v>-1365226.74</v>
      </c>
      <c r="D391" s="161">
        <v>0</v>
      </c>
      <c r="E391" s="162">
        <v>321577.46999999997</v>
      </c>
      <c r="F391" s="161">
        <v>-321577.46999999997</v>
      </c>
      <c r="G391" s="161">
        <v>-1686804.21</v>
      </c>
    </row>
    <row r="392" spans="1:7">
      <c r="A392" s="147">
        <v>411121062000003</v>
      </c>
      <c r="B392" s="140" t="s">
        <v>286</v>
      </c>
      <c r="C392" s="161">
        <v>-5728.89</v>
      </c>
      <c r="D392" s="161">
        <v>0</v>
      </c>
      <c r="E392" s="162">
        <v>928.47</v>
      </c>
      <c r="F392" s="161">
        <v>-928.47</v>
      </c>
      <c r="G392" s="161">
        <v>-6657.36</v>
      </c>
    </row>
    <row r="393" spans="1:7">
      <c r="A393" s="147">
        <v>411121063</v>
      </c>
      <c r="B393" s="140" t="s">
        <v>287</v>
      </c>
      <c r="C393" s="161">
        <v>-453289</v>
      </c>
      <c r="D393" s="161">
        <v>0</v>
      </c>
      <c r="E393" s="162">
        <v>98511.58</v>
      </c>
      <c r="F393" s="161">
        <v>-98511.58</v>
      </c>
      <c r="G393" s="161">
        <v>-551800.57999999996</v>
      </c>
    </row>
    <row r="394" spans="1:7">
      <c r="A394" s="147">
        <v>411121063000001</v>
      </c>
      <c r="B394" s="140" t="s">
        <v>287</v>
      </c>
      <c r="C394" s="161">
        <v>-453289</v>
      </c>
      <c r="D394" s="161">
        <v>0</v>
      </c>
      <c r="E394" s="162">
        <v>98511.58</v>
      </c>
      <c r="F394" s="161">
        <v>-98511.58</v>
      </c>
      <c r="G394" s="161">
        <v>-551800.57999999996</v>
      </c>
    </row>
    <row r="395" spans="1:7">
      <c r="A395" s="147">
        <v>41112109</v>
      </c>
      <c r="B395" s="140" t="s">
        <v>288</v>
      </c>
      <c r="C395" s="161">
        <v>532871.06999999995</v>
      </c>
      <c r="D395" s="161">
        <v>113460.35</v>
      </c>
      <c r="E395" s="162">
        <v>4600.63</v>
      </c>
      <c r="F395" s="161">
        <v>108859.72</v>
      </c>
      <c r="G395" s="161">
        <v>641730.79</v>
      </c>
    </row>
    <row r="396" spans="1:7">
      <c r="A396" s="147">
        <v>411121099</v>
      </c>
      <c r="B396" s="140" t="s">
        <v>288</v>
      </c>
      <c r="C396" s="161">
        <v>532871.06999999995</v>
      </c>
      <c r="D396" s="161">
        <v>113460.35</v>
      </c>
      <c r="E396" s="162">
        <v>4600.63</v>
      </c>
      <c r="F396" s="161">
        <v>108859.72</v>
      </c>
      <c r="G396" s="161">
        <v>641730.79</v>
      </c>
    </row>
    <row r="397" spans="1:7">
      <c r="A397" s="147">
        <v>411121099000001</v>
      </c>
      <c r="B397" s="140" t="s">
        <v>289</v>
      </c>
      <c r="C397" s="161">
        <v>532871.06999999995</v>
      </c>
      <c r="D397" s="161">
        <v>113460.35</v>
      </c>
      <c r="E397" s="162">
        <v>4600.63</v>
      </c>
      <c r="F397" s="161">
        <v>108859.72</v>
      </c>
      <c r="G397" s="161">
        <v>641730.79</v>
      </c>
    </row>
    <row r="398" spans="1:7">
      <c r="A398" s="147">
        <v>411122</v>
      </c>
      <c r="B398" s="140" t="s">
        <v>290</v>
      </c>
      <c r="C398" s="161">
        <v>962333.93</v>
      </c>
      <c r="D398" s="161">
        <v>247020.79999999999</v>
      </c>
      <c r="E398" s="162">
        <v>24958.22</v>
      </c>
      <c r="F398" s="161">
        <v>222062.58</v>
      </c>
      <c r="G398" s="161">
        <v>1184396.51</v>
      </c>
    </row>
    <row r="399" spans="1:7">
      <c r="A399" s="147">
        <v>41112206</v>
      </c>
      <c r="B399" s="140" t="s">
        <v>242</v>
      </c>
      <c r="C399" s="161">
        <v>962333.93</v>
      </c>
      <c r="D399" s="161">
        <v>247020.79999999999</v>
      </c>
      <c r="E399" s="162">
        <v>24958.22</v>
      </c>
      <c r="F399" s="161">
        <v>222062.58</v>
      </c>
      <c r="G399" s="161">
        <v>1184396.51</v>
      </c>
    </row>
    <row r="400" spans="1:7">
      <c r="A400" s="147">
        <v>411122061</v>
      </c>
      <c r="B400" s="140" t="s">
        <v>278</v>
      </c>
      <c r="C400" s="161">
        <v>1016547.22</v>
      </c>
      <c r="D400" s="161">
        <v>247020.79999999999</v>
      </c>
      <c r="E400" s="162">
        <v>11832.06</v>
      </c>
      <c r="F400" s="161">
        <v>235188.74</v>
      </c>
      <c r="G400" s="161">
        <v>1251735.96</v>
      </c>
    </row>
    <row r="401" spans="1:7">
      <c r="A401" s="147">
        <v>411122061000002</v>
      </c>
      <c r="B401" s="140" t="s">
        <v>283</v>
      </c>
      <c r="C401" s="161">
        <v>973212.25</v>
      </c>
      <c r="D401" s="161">
        <v>225568.6</v>
      </c>
      <c r="E401" s="162">
        <v>3802.73</v>
      </c>
      <c r="F401" s="161">
        <v>221765.87</v>
      </c>
      <c r="G401" s="161">
        <v>1194978.1200000001</v>
      </c>
    </row>
    <row r="402" spans="1:7">
      <c r="A402" s="147">
        <v>411122061000003</v>
      </c>
      <c r="B402" s="140" t="s">
        <v>284</v>
      </c>
      <c r="C402" s="161">
        <v>43334.97</v>
      </c>
      <c r="D402" s="161">
        <v>21452.2</v>
      </c>
      <c r="E402" s="162">
        <v>8029.33</v>
      </c>
      <c r="F402" s="161">
        <v>13422.87</v>
      </c>
      <c r="G402" s="161">
        <v>56757.84</v>
      </c>
    </row>
    <row r="403" spans="1:7">
      <c r="A403" s="147">
        <v>411122062</v>
      </c>
      <c r="B403" s="140" t="s">
        <v>281</v>
      </c>
      <c r="C403" s="161">
        <v>-54213.29</v>
      </c>
      <c r="D403" s="161">
        <v>0</v>
      </c>
      <c r="E403" s="162">
        <v>13126.16</v>
      </c>
      <c r="F403" s="161">
        <v>-13126.16</v>
      </c>
      <c r="G403" s="161">
        <v>-67339.45</v>
      </c>
    </row>
    <row r="404" spans="1:7">
      <c r="A404" s="147">
        <v>411122062000002</v>
      </c>
      <c r="B404" s="140" t="s">
        <v>285</v>
      </c>
      <c r="C404" s="161">
        <v>-53784.17</v>
      </c>
      <c r="D404" s="161">
        <v>0</v>
      </c>
      <c r="E404" s="162">
        <v>11126.16</v>
      </c>
      <c r="F404" s="161">
        <v>-11126.16</v>
      </c>
      <c r="G404" s="161">
        <v>-64910.33</v>
      </c>
    </row>
    <row r="405" spans="1:7">
      <c r="A405" s="147">
        <v>411122062000003</v>
      </c>
      <c r="B405" s="140" t="s">
        <v>286</v>
      </c>
      <c r="C405" s="161">
        <v>-429.12</v>
      </c>
      <c r="D405" s="161">
        <v>0</v>
      </c>
      <c r="E405" s="162">
        <v>2000</v>
      </c>
      <c r="F405" s="161">
        <v>-2000</v>
      </c>
      <c r="G405" s="161">
        <v>-2429.12</v>
      </c>
    </row>
    <row r="406" spans="1:7">
      <c r="A406" s="147">
        <v>414</v>
      </c>
      <c r="B406" s="140" t="s">
        <v>291</v>
      </c>
      <c r="C406" s="161">
        <v>48333.43</v>
      </c>
      <c r="D406" s="161">
        <v>6669792.79</v>
      </c>
      <c r="E406" s="162">
        <v>6518382.9699999997</v>
      </c>
      <c r="F406" s="161">
        <v>151409.82</v>
      </c>
      <c r="G406" s="161">
        <v>199743.25</v>
      </c>
    </row>
    <row r="407" spans="1:7">
      <c r="A407" s="147">
        <v>414129</v>
      </c>
      <c r="B407" s="140" t="s">
        <v>291</v>
      </c>
      <c r="C407" s="161">
        <v>48333.43</v>
      </c>
      <c r="D407" s="161">
        <v>6669792.79</v>
      </c>
      <c r="E407" s="162">
        <v>6518382.9699999997</v>
      </c>
      <c r="F407" s="161">
        <v>151409.82</v>
      </c>
      <c r="G407" s="161">
        <v>199743.25</v>
      </c>
    </row>
    <row r="408" spans="1:7">
      <c r="A408" s="147">
        <v>41412901</v>
      </c>
      <c r="B408" s="140" t="s">
        <v>291</v>
      </c>
      <c r="C408" s="161">
        <v>48333.43</v>
      </c>
      <c r="D408" s="161">
        <v>6669792.79</v>
      </c>
      <c r="E408" s="162">
        <v>6518382.9699999997</v>
      </c>
      <c r="F408" s="161">
        <v>151409.82</v>
      </c>
      <c r="G408" s="161">
        <v>199743.25</v>
      </c>
    </row>
    <row r="409" spans="1:7">
      <c r="A409" s="147">
        <v>414129011</v>
      </c>
      <c r="B409" s="140" t="s">
        <v>292</v>
      </c>
      <c r="C409" s="161">
        <v>48333.43</v>
      </c>
      <c r="D409" s="161">
        <v>6669792.79</v>
      </c>
      <c r="E409" s="162">
        <v>6518382.9699999997</v>
      </c>
      <c r="F409" s="161">
        <v>151409.82</v>
      </c>
      <c r="G409" s="161">
        <v>199743.25</v>
      </c>
    </row>
    <row r="410" spans="1:7">
      <c r="A410" s="147">
        <v>414129011000001</v>
      </c>
      <c r="B410" s="140" t="s">
        <v>293</v>
      </c>
      <c r="C410" s="161">
        <v>48333.43</v>
      </c>
      <c r="D410" s="161">
        <v>6669792.79</v>
      </c>
      <c r="E410" s="162">
        <v>6518382.9699999997</v>
      </c>
      <c r="F410" s="161">
        <v>151409.82</v>
      </c>
      <c r="G410" s="161">
        <v>199743.25</v>
      </c>
    </row>
    <row r="411" spans="1:7">
      <c r="A411" s="147">
        <v>43</v>
      </c>
      <c r="B411" s="140" t="s">
        <v>294</v>
      </c>
      <c r="C411" s="161">
        <v>7758956.5800000001</v>
      </c>
      <c r="D411" s="161">
        <v>1860515.09</v>
      </c>
      <c r="E411" s="162">
        <v>28079.21</v>
      </c>
      <c r="F411" s="161">
        <v>1832435.88</v>
      </c>
      <c r="G411" s="161">
        <v>9591392.4600000009</v>
      </c>
    </row>
    <row r="412" spans="1:7">
      <c r="A412" s="147">
        <v>431</v>
      </c>
      <c r="B412" s="140" t="s">
        <v>295</v>
      </c>
      <c r="C412" s="161">
        <v>7758956.5800000001</v>
      </c>
      <c r="D412" s="161">
        <v>1860515.09</v>
      </c>
      <c r="E412" s="162">
        <v>28079.21</v>
      </c>
      <c r="F412" s="161">
        <v>1832435.88</v>
      </c>
      <c r="G412" s="161">
        <v>9591392.4600000009</v>
      </c>
    </row>
    <row r="413" spans="1:7">
      <c r="A413" s="147">
        <v>4311</v>
      </c>
      <c r="B413" s="140" t="s">
        <v>296</v>
      </c>
      <c r="C413" s="161">
        <v>7686837.4699999997</v>
      </c>
      <c r="D413" s="161">
        <v>1843850.9</v>
      </c>
      <c r="E413" s="162">
        <v>28079.21</v>
      </c>
      <c r="F413" s="161">
        <v>1815771.69</v>
      </c>
      <c r="G413" s="161">
        <v>9502609.1600000001</v>
      </c>
    </row>
    <row r="414" spans="1:7">
      <c r="A414" s="147">
        <v>43112</v>
      </c>
      <c r="B414" s="140" t="s">
        <v>297</v>
      </c>
      <c r="C414" s="161">
        <v>7686837.4699999997</v>
      </c>
      <c r="D414" s="161">
        <v>1843850.9</v>
      </c>
      <c r="E414" s="162">
        <v>28079.21</v>
      </c>
      <c r="F414" s="161">
        <v>1815771.69</v>
      </c>
      <c r="G414" s="161">
        <v>9502609.1600000001</v>
      </c>
    </row>
    <row r="415" spans="1:7">
      <c r="A415" s="147">
        <v>431121</v>
      </c>
      <c r="B415" s="140" t="s">
        <v>63</v>
      </c>
      <c r="C415" s="161">
        <v>7686837.4699999997</v>
      </c>
      <c r="D415" s="161">
        <v>1843850.9</v>
      </c>
      <c r="E415" s="162">
        <v>28079.21</v>
      </c>
      <c r="F415" s="161">
        <v>1815771.69</v>
      </c>
      <c r="G415" s="161">
        <v>9502609.1600000001</v>
      </c>
    </row>
    <row r="416" spans="1:7">
      <c r="A416" s="147">
        <v>431121012</v>
      </c>
      <c r="B416" s="140" t="s">
        <v>298</v>
      </c>
      <c r="C416" s="161">
        <v>7698805.4299999997</v>
      </c>
      <c r="D416" s="161">
        <v>1831868.87</v>
      </c>
      <c r="E416" s="162">
        <v>28065.14</v>
      </c>
      <c r="F416" s="161">
        <v>1803803.73</v>
      </c>
      <c r="G416" s="161">
        <v>9502609.1600000001</v>
      </c>
    </row>
    <row r="417" spans="1:7">
      <c r="A417" s="147">
        <v>431121012000001</v>
      </c>
      <c r="B417" s="140" t="s">
        <v>299</v>
      </c>
      <c r="C417" s="161">
        <v>7698805.4299999997</v>
      </c>
      <c r="D417" s="161">
        <v>1831868.87</v>
      </c>
      <c r="E417" s="162">
        <v>28065.14</v>
      </c>
      <c r="F417" s="161">
        <v>1803803.73</v>
      </c>
      <c r="G417" s="161">
        <v>9502609.1600000001</v>
      </c>
    </row>
    <row r="418" spans="1:7">
      <c r="A418" s="147">
        <v>431121013</v>
      </c>
      <c r="B418" s="140" t="s">
        <v>300</v>
      </c>
      <c r="C418" s="161">
        <v>-11967.96</v>
      </c>
      <c r="D418" s="161">
        <v>11982.03</v>
      </c>
      <c r="E418" s="162">
        <v>14.07</v>
      </c>
      <c r="F418" s="161">
        <v>11967.96</v>
      </c>
      <c r="G418" s="161">
        <v>0</v>
      </c>
    </row>
    <row r="419" spans="1:7">
      <c r="A419" s="147">
        <v>431121013000001</v>
      </c>
      <c r="B419" s="140" t="s">
        <v>301</v>
      </c>
      <c r="C419" s="161">
        <v>-11967.96</v>
      </c>
      <c r="D419" s="161">
        <v>11982.03</v>
      </c>
      <c r="E419" s="162">
        <v>14.07</v>
      </c>
      <c r="F419" s="161">
        <v>11967.96</v>
      </c>
      <c r="G419" s="161">
        <v>0</v>
      </c>
    </row>
    <row r="420" spans="1:7">
      <c r="A420" s="147">
        <v>43132</v>
      </c>
      <c r="B420" s="140" t="s">
        <v>302</v>
      </c>
      <c r="C420" s="161">
        <v>72119.11</v>
      </c>
      <c r="D420" s="161">
        <v>16664.189999999999</v>
      </c>
      <c r="E420" s="162">
        <v>0</v>
      </c>
      <c r="F420" s="161">
        <v>16664.189999999999</v>
      </c>
      <c r="G420" s="161">
        <v>88783.3</v>
      </c>
    </row>
    <row r="421" spans="1:7">
      <c r="A421" s="147">
        <v>431321</v>
      </c>
      <c r="B421" s="140" t="s">
        <v>63</v>
      </c>
      <c r="C421" s="161">
        <v>72119.11</v>
      </c>
      <c r="D421" s="161">
        <v>16664.189999999999</v>
      </c>
      <c r="E421" s="162">
        <v>0</v>
      </c>
      <c r="F421" s="161">
        <v>16664.189999999999</v>
      </c>
      <c r="G421" s="161">
        <v>88783.3</v>
      </c>
    </row>
    <row r="422" spans="1:7">
      <c r="A422" s="147">
        <v>43132101</v>
      </c>
      <c r="B422" s="140" t="s">
        <v>63</v>
      </c>
      <c r="C422" s="161">
        <v>72119.11</v>
      </c>
      <c r="D422" s="161">
        <v>16664.189999999999</v>
      </c>
      <c r="E422" s="162">
        <v>0</v>
      </c>
      <c r="F422" s="161">
        <v>16664.189999999999</v>
      </c>
      <c r="G422" s="161">
        <v>88783.3</v>
      </c>
    </row>
    <row r="423" spans="1:7">
      <c r="A423" s="147">
        <v>431321011900001</v>
      </c>
      <c r="B423" s="140" t="s">
        <v>303</v>
      </c>
      <c r="C423" s="161">
        <v>72119.11</v>
      </c>
      <c r="D423" s="161">
        <v>16664.189999999999</v>
      </c>
      <c r="E423" s="162">
        <v>0</v>
      </c>
      <c r="F423" s="161">
        <v>16664.189999999999</v>
      </c>
      <c r="G423" s="161">
        <v>88783.3</v>
      </c>
    </row>
    <row r="424" spans="1:7">
      <c r="A424" s="147">
        <v>44</v>
      </c>
      <c r="B424" s="140" t="s">
        <v>304</v>
      </c>
      <c r="C424" s="161">
        <v>7798690.7599999998</v>
      </c>
      <c r="D424" s="161">
        <v>7290833.1200000001</v>
      </c>
      <c r="E424" s="162">
        <v>5438197.6600000001</v>
      </c>
      <c r="F424" s="161">
        <v>1852635.46</v>
      </c>
      <c r="G424" s="161">
        <v>9651326.2200000007</v>
      </c>
    </row>
    <row r="425" spans="1:7">
      <c r="A425" s="147">
        <v>441</v>
      </c>
      <c r="B425" s="140" t="s">
        <v>304</v>
      </c>
      <c r="C425" s="161">
        <v>7798690.7599999998</v>
      </c>
      <c r="D425" s="161">
        <v>7290833.1200000001</v>
      </c>
      <c r="E425" s="162">
        <v>5438197.6600000001</v>
      </c>
      <c r="F425" s="161">
        <v>1852635.46</v>
      </c>
      <c r="G425" s="161">
        <v>9651326.2200000007</v>
      </c>
    </row>
    <row r="426" spans="1:7">
      <c r="A426" s="147">
        <v>4413</v>
      </c>
      <c r="B426" s="140" t="s">
        <v>305</v>
      </c>
      <c r="C426" s="161">
        <v>10055217.210000001</v>
      </c>
      <c r="D426" s="161">
        <v>1985488.84</v>
      </c>
      <c r="E426" s="162">
        <v>244780.18</v>
      </c>
      <c r="F426" s="161">
        <v>1740708.66</v>
      </c>
      <c r="G426" s="161">
        <v>11795925.869999999</v>
      </c>
    </row>
    <row r="427" spans="1:7">
      <c r="A427" s="147">
        <v>44132</v>
      </c>
      <c r="B427" s="140" t="s">
        <v>306</v>
      </c>
      <c r="C427" s="161">
        <v>10055217.210000001</v>
      </c>
      <c r="D427" s="161">
        <v>1985488.84</v>
      </c>
      <c r="E427" s="162">
        <v>244780.18</v>
      </c>
      <c r="F427" s="161">
        <v>1740708.66</v>
      </c>
      <c r="G427" s="161">
        <v>11795925.869999999</v>
      </c>
    </row>
    <row r="428" spans="1:7">
      <c r="A428" s="147">
        <v>441329</v>
      </c>
      <c r="B428" s="140" t="s">
        <v>306</v>
      </c>
      <c r="C428" s="161">
        <v>10055217.210000001</v>
      </c>
      <c r="D428" s="161">
        <v>1985488.84</v>
      </c>
      <c r="E428" s="162">
        <v>244780.18</v>
      </c>
      <c r="F428" s="161">
        <v>1740708.66</v>
      </c>
      <c r="G428" s="161">
        <v>11795925.869999999</v>
      </c>
    </row>
    <row r="429" spans="1:7">
      <c r="A429" s="147">
        <v>44132901</v>
      </c>
      <c r="B429" s="140" t="s">
        <v>306</v>
      </c>
      <c r="C429" s="161">
        <v>10055217.210000001</v>
      </c>
      <c r="D429" s="161">
        <v>1985488.84</v>
      </c>
      <c r="E429" s="162">
        <v>244780.18</v>
      </c>
      <c r="F429" s="161">
        <v>1740708.66</v>
      </c>
      <c r="G429" s="161">
        <v>11795925.869999999</v>
      </c>
    </row>
    <row r="430" spans="1:7">
      <c r="A430" s="147">
        <v>441329014</v>
      </c>
      <c r="B430" s="140" t="s">
        <v>307</v>
      </c>
      <c r="C430" s="161">
        <v>410224.31</v>
      </c>
      <c r="D430" s="161">
        <v>22175.24</v>
      </c>
      <c r="E430" s="162">
        <v>4620</v>
      </c>
      <c r="F430" s="161">
        <v>17555.240000000002</v>
      </c>
      <c r="G430" s="161">
        <v>427779.55</v>
      </c>
    </row>
    <row r="431" spans="1:7">
      <c r="A431" s="147">
        <v>441329014000002</v>
      </c>
      <c r="B431" s="140" t="s">
        <v>308</v>
      </c>
      <c r="C431" s="161">
        <v>276670.99</v>
      </c>
      <c r="D431" s="161">
        <v>0</v>
      </c>
      <c r="E431" s="162">
        <v>4620</v>
      </c>
      <c r="F431" s="161">
        <v>-4620</v>
      </c>
      <c r="G431" s="161">
        <v>272050.99</v>
      </c>
    </row>
    <row r="432" spans="1:7">
      <c r="A432" s="147">
        <v>441329014000003</v>
      </c>
      <c r="B432" s="140" t="s">
        <v>309</v>
      </c>
      <c r="C432" s="161">
        <v>133553.32</v>
      </c>
      <c r="D432" s="161">
        <v>22175.24</v>
      </c>
      <c r="E432" s="162">
        <v>0</v>
      </c>
      <c r="F432" s="161">
        <v>22175.24</v>
      </c>
      <c r="G432" s="161">
        <v>155728.56</v>
      </c>
    </row>
    <row r="433" spans="1:7">
      <c r="A433" s="147">
        <v>441329017</v>
      </c>
      <c r="B433" s="140" t="s">
        <v>310</v>
      </c>
      <c r="C433" s="161">
        <v>4086306.53</v>
      </c>
      <c r="D433" s="161">
        <v>1166335.6200000001</v>
      </c>
      <c r="E433" s="162">
        <v>231914.18</v>
      </c>
      <c r="F433" s="161">
        <v>934421.44</v>
      </c>
      <c r="G433" s="161">
        <v>5020727.97</v>
      </c>
    </row>
    <row r="434" spans="1:7">
      <c r="A434" s="147">
        <v>441329017000001</v>
      </c>
      <c r="B434" s="140" t="s">
        <v>311</v>
      </c>
      <c r="C434" s="161">
        <v>4025183.19</v>
      </c>
      <c r="D434" s="161">
        <v>1148838.6599999999</v>
      </c>
      <c r="E434" s="162">
        <v>231914.18</v>
      </c>
      <c r="F434" s="161">
        <v>916924.48</v>
      </c>
      <c r="G434" s="161">
        <v>4942107.67</v>
      </c>
    </row>
    <row r="435" spans="1:7">
      <c r="A435" s="147">
        <v>441329017000003</v>
      </c>
      <c r="B435" s="140" t="s">
        <v>312</v>
      </c>
      <c r="C435" s="161">
        <v>61123.34</v>
      </c>
      <c r="D435" s="161">
        <v>17496.96</v>
      </c>
      <c r="E435" s="162">
        <v>0</v>
      </c>
      <c r="F435" s="161">
        <v>17496.96</v>
      </c>
      <c r="G435" s="161">
        <v>78620.3</v>
      </c>
    </row>
    <row r="436" spans="1:7">
      <c r="A436" s="147">
        <v>441329019</v>
      </c>
      <c r="B436" s="140" t="s">
        <v>313</v>
      </c>
      <c r="C436" s="161">
        <v>5558686.3700000001</v>
      </c>
      <c r="D436" s="161">
        <v>796977.98</v>
      </c>
      <c r="E436" s="162">
        <v>8246</v>
      </c>
      <c r="F436" s="161">
        <v>788731.98</v>
      </c>
      <c r="G436" s="161">
        <v>6347418.3499999996</v>
      </c>
    </row>
    <row r="437" spans="1:7">
      <c r="A437" s="147">
        <v>441329019000001</v>
      </c>
      <c r="B437" s="140" t="s">
        <v>314</v>
      </c>
      <c r="C437" s="161">
        <v>68159.8</v>
      </c>
      <c r="D437" s="161">
        <v>35226.379999999997</v>
      </c>
      <c r="E437" s="162">
        <v>8246</v>
      </c>
      <c r="F437" s="161">
        <v>26980.38</v>
      </c>
      <c r="G437" s="161">
        <v>95140.18</v>
      </c>
    </row>
    <row r="438" spans="1:7">
      <c r="A438" s="147">
        <v>441329019000002</v>
      </c>
      <c r="B438" s="140" t="s">
        <v>304</v>
      </c>
      <c r="C438" s="161">
        <v>72736.88</v>
      </c>
      <c r="D438" s="161">
        <v>411111.29</v>
      </c>
      <c r="E438" s="162">
        <v>0</v>
      </c>
      <c r="F438" s="161">
        <v>411111.29</v>
      </c>
      <c r="G438" s="161">
        <v>483848.17</v>
      </c>
    </row>
    <row r="439" spans="1:7">
      <c r="A439" s="147">
        <v>441329019000003</v>
      </c>
      <c r="B439" s="140" t="s">
        <v>315</v>
      </c>
      <c r="C439" s="161">
        <v>5417789.6900000004</v>
      </c>
      <c r="D439" s="161">
        <v>350640.31</v>
      </c>
      <c r="E439" s="162">
        <v>0</v>
      </c>
      <c r="F439" s="161">
        <v>350640.31</v>
      </c>
      <c r="G439" s="161">
        <v>5768430</v>
      </c>
    </row>
    <row r="440" spans="1:7">
      <c r="A440" s="147">
        <v>4419</v>
      </c>
      <c r="B440" s="140" t="s">
        <v>316</v>
      </c>
      <c r="C440" s="161">
        <v>-2256526.4500000002</v>
      </c>
      <c r="D440" s="161">
        <v>5305344.28</v>
      </c>
      <c r="E440" s="162">
        <v>5193417.4800000004</v>
      </c>
      <c r="F440" s="161">
        <v>111926.8</v>
      </c>
      <c r="G440" s="161">
        <v>-2144599.65</v>
      </c>
    </row>
    <row r="441" spans="1:7">
      <c r="A441" s="147">
        <v>44192</v>
      </c>
      <c r="B441" s="140" t="s">
        <v>317</v>
      </c>
      <c r="C441" s="161">
        <v>-2256526.4500000002</v>
      </c>
      <c r="D441" s="161">
        <v>5305344.28</v>
      </c>
      <c r="E441" s="162">
        <v>5193417.4800000004</v>
      </c>
      <c r="F441" s="161">
        <v>111926.8</v>
      </c>
      <c r="G441" s="161">
        <v>-2144599.65</v>
      </c>
    </row>
    <row r="442" spans="1:7">
      <c r="A442" s="147">
        <v>441929</v>
      </c>
      <c r="B442" s="140" t="s">
        <v>317</v>
      </c>
      <c r="C442" s="161">
        <v>-2256526.4500000002</v>
      </c>
      <c r="D442" s="161">
        <v>5305344.28</v>
      </c>
      <c r="E442" s="162">
        <v>5193417.4800000004</v>
      </c>
      <c r="F442" s="161">
        <v>111926.8</v>
      </c>
      <c r="G442" s="161">
        <v>-2144599.65</v>
      </c>
    </row>
    <row r="443" spans="1:7">
      <c r="A443" s="147">
        <v>44192901</v>
      </c>
      <c r="B443" s="140" t="s">
        <v>318</v>
      </c>
      <c r="C443" s="161">
        <v>-2256526.4500000002</v>
      </c>
      <c r="D443" s="161">
        <v>5305344.28</v>
      </c>
      <c r="E443" s="162">
        <v>5193417.4800000004</v>
      </c>
      <c r="F443" s="161">
        <v>111926.8</v>
      </c>
      <c r="G443" s="161">
        <v>-2144599.65</v>
      </c>
    </row>
    <row r="444" spans="1:7">
      <c r="A444" s="147">
        <v>441929011</v>
      </c>
      <c r="B444" s="140" t="s">
        <v>319</v>
      </c>
      <c r="C444" s="161">
        <v>48731723.090000004</v>
      </c>
      <c r="D444" s="161">
        <v>5305344.28</v>
      </c>
      <c r="E444" s="162">
        <v>0</v>
      </c>
      <c r="F444" s="161">
        <v>5305344.28</v>
      </c>
      <c r="G444" s="161">
        <v>54037067.369999997</v>
      </c>
    </row>
    <row r="445" spans="1:7">
      <c r="A445" s="147">
        <v>441929011000001</v>
      </c>
      <c r="B445" s="140" t="s">
        <v>319</v>
      </c>
      <c r="C445" s="161">
        <v>48731723.090000004</v>
      </c>
      <c r="D445" s="161">
        <v>5305344.28</v>
      </c>
      <c r="E445" s="162">
        <v>0</v>
      </c>
      <c r="F445" s="161">
        <v>5305344.28</v>
      </c>
      <c r="G445" s="161">
        <v>54037067.369999997</v>
      </c>
    </row>
    <row r="446" spans="1:7">
      <c r="A446" s="147">
        <v>441929019</v>
      </c>
      <c r="B446" s="140" t="s">
        <v>320</v>
      </c>
      <c r="C446" s="161">
        <v>-50988249.539999999</v>
      </c>
      <c r="D446" s="161">
        <v>0</v>
      </c>
      <c r="E446" s="162">
        <v>5193417.4800000004</v>
      </c>
      <c r="F446" s="161">
        <v>-5193417.4800000004</v>
      </c>
      <c r="G446" s="161">
        <v>-56181667.020000003</v>
      </c>
    </row>
    <row r="447" spans="1:7">
      <c r="A447" s="147">
        <v>441929019000001</v>
      </c>
      <c r="B447" s="140" t="s">
        <v>320</v>
      </c>
      <c r="C447" s="161">
        <v>-50988249.539999999</v>
      </c>
      <c r="D447" s="161">
        <v>0</v>
      </c>
      <c r="E447" s="162">
        <v>5193417.4800000004</v>
      </c>
      <c r="F447" s="161">
        <v>-5193417.4800000004</v>
      </c>
      <c r="G447" s="161">
        <v>-56181667.020000003</v>
      </c>
    </row>
    <row r="448" spans="1:7">
      <c r="A448" s="147">
        <v>45</v>
      </c>
      <c r="B448" s="140" t="s">
        <v>321</v>
      </c>
      <c r="C448" s="161">
        <v>393407.31</v>
      </c>
      <c r="D448" s="161">
        <v>1093124.06</v>
      </c>
      <c r="E448" s="162">
        <v>0</v>
      </c>
      <c r="F448" s="161">
        <v>1093124.06</v>
      </c>
      <c r="G448" s="161">
        <v>1486531.37</v>
      </c>
    </row>
    <row r="449" spans="1:7">
      <c r="A449" s="147">
        <v>452</v>
      </c>
      <c r="B449" s="140" t="s">
        <v>322</v>
      </c>
      <c r="C449" s="161">
        <v>28.81</v>
      </c>
      <c r="D449" s="161">
        <v>0</v>
      </c>
      <c r="E449" s="162">
        <v>0</v>
      </c>
      <c r="F449" s="161">
        <v>0</v>
      </c>
      <c r="G449" s="161">
        <v>28.81</v>
      </c>
    </row>
    <row r="450" spans="1:7">
      <c r="A450" s="147">
        <v>4521</v>
      </c>
      <c r="B450" s="140" t="s">
        <v>322</v>
      </c>
      <c r="C450" s="161">
        <v>28.81</v>
      </c>
      <c r="D450" s="161">
        <v>0</v>
      </c>
      <c r="E450" s="162">
        <v>0</v>
      </c>
      <c r="F450" s="161">
        <v>0</v>
      </c>
      <c r="G450" s="161">
        <v>28.81</v>
      </c>
    </row>
    <row r="451" spans="1:7">
      <c r="A451" s="147">
        <v>45212</v>
      </c>
      <c r="B451" s="140" t="s">
        <v>322</v>
      </c>
      <c r="C451" s="161">
        <v>28.81</v>
      </c>
      <c r="D451" s="161">
        <v>0</v>
      </c>
      <c r="E451" s="162">
        <v>0</v>
      </c>
      <c r="F451" s="161">
        <v>0</v>
      </c>
      <c r="G451" s="161">
        <v>28.81</v>
      </c>
    </row>
    <row r="452" spans="1:7">
      <c r="A452" s="147">
        <v>452129</v>
      </c>
      <c r="B452" s="140" t="s">
        <v>322</v>
      </c>
      <c r="C452" s="161">
        <v>28.81</v>
      </c>
      <c r="D452" s="161">
        <v>0</v>
      </c>
      <c r="E452" s="162">
        <v>0</v>
      </c>
      <c r="F452" s="161">
        <v>0</v>
      </c>
      <c r="G452" s="161">
        <v>28.81</v>
      </c>
    </row>
    <row r="453" spans="1:7">
      <c r="A453" s="147">
        <v>45212901</v>
      </c>
      <c r="B453" s="140" t="s">
        <v>322</v>
      </c>
      <c r="C453" s="161">
        <v>28.81</v>
      </c>
      <c r="D453" s="161">
        <v>0</v>
      </c>
      <c r="E453" s="162">
        <v>0</v>
      </c>
      <c r="F453" s="161">
        <v>0</v>
      </c>
      <c r="G453" s="161">
        <v>28.81</v>
      </c>
    </row>
    <row r="454" spans="1:7">
      <c r="A454" s="147">
        <v>452129019</v>
      </c>
      <c r="B454" s="140" t="s">
        <v>323</v>
      </c>
      <c r="C454" s="161">
        <v>28.81</v>
      </c>
      <c r="D454" s="161">
        <v>0</v>
      </c>
      <c r="E454" s="162">
        <v>0</v>
      </c>
      <c r="F454" s="161">
        <v>0</v>
      </c>
      <c r="G454" s="161">
        <v>28.81</v>
      </c>
    </row>
    <row r="455" spans="1:7">
      <c r="A455" s="147">
        <v>452129019000001</v>
      </c>
      <c r="B455" s="140" t="s">
        <v>324</v>
      </c>
      <c r="C455" s="161">
        <v>28.81</v>
      </c>
      <c r="D455" s="161">
        <v>0</v>
      </c>
      <c r="E455" s="162">
        <v>0</v>
      </c>
      <c r="F455" s="161">
        <v>0</v>
      </c>
      <c r="G455" s="161">
        <v>28.81</v>
      </c>
    </row>
    <row r="456" spans="1:7">
      <c r="A456" s="147">
        <v>458</v>
      </c>
      <c r="B456" s="140" t="s">
        <v>325</v>
      </c>
      <c r="C456" s="161">
        <v>393378.5</v>
      </c>
      <c r="D456" s="161">
        <v>1093124.06</v>
      </c>
      <c r="E456" s="162">
        <v>0</v>
      </c>
      <c r="F456" s="161">
        <v>1093124.06</v>
      </c>
      <c r="G456" s="161">
        <v>1486502.56</v>
      </c>
    </row>
    <row r="457" spans="1:7">
      <c r="A457" s="147">
        <v>4581</v>
      </c>
      <c r="B457" s="140" t="s">
        <v>326</v>
      </c>
      <c r="C457" s="161">
        <v>17261.060000000001</v>
      </c>
      <c r="D457" s="161">
        <v>0</v>
      </c>
      <c r="E457" s="162">
        <v>0</v>
      </c>
      <c r="F457" s="161">
        <v>0</v>
      </c>
      <c r="G457" s="161">
        <v>17261.060000000001</v>
      </c>
    </row>
    <row r="458" spans="1:7">
      <c r="A458" s="147">
        <v>45811</v>
      </c>
      <c r="B458" s="140" t="s">
        <v>327</v>
      </c>
      <c r="C458" s="161">
        <v>17261.060000000001</v>
      </c>
      <c r="D458" s="161">
        <v>0</v>
      </c>
      <c r="E458" s="162">
        <v>0</v>
      </c>
      <c r="F458" s="161">
        <v>0</v>
      </c>
      <c r="G458" s="161">
        <v>17261.060000000001</v>
      </c>
    </row>
    <row r="459" spans="1:7">
      <c r="A459" s="147">
        <v>458119</v>
      </c>
      <c r="B459" s="140" t="s">
        <v>327</v>
      </c>
      <c r="C459" s="161">
        <v>17261.060000000001</v>
      </c>
      <c r="D459" s="161">
        <v>0</v>
      </c>
      <c r="E459" s="162">
        <v>0</v>
      </c>
      <c r="F459" s="161">
        <v>0</v>
      </c>
      <c r="G459" s="161">
        <v>17261.060000000001</v>
      </c>
    </row>
    <row r="460" spans="1:7">
      <c r="A460" s="147">
        <v>45811901</v>
      </c>
      <c r="B460" s="140" t="s">
        <v>326</v>
      </c>
      <c r="C460" s="161">
        <v>17261.060000000001</v>
      </c>
      <c r="D460" s="161">
        <v>0</v>
      </c>
      <c r="E460" s="162">
        <v>0</v>
      </c>
      <c r="F460" s="161">
        <v>0</v>
      </c>
      <c r="G460" s="161">
        <v>17261.060000000001</v>
      </c>
    </row>
    <row r="461" spans="1:7">
      <c r="A461" s="147">
        <v>458119011</v>
      </c>
      <c r="B461" s="140" t="s">
        <v>263</v>
      </c>
      <c r="C461" s="161">
        <v>17261.060000000001</v>
      </c>
      <c r="D461" s="161">
        <v>0</v>
      </c>
      <c r="E461" s="162">
        <v>0</v>
      </c>
      <c r="F461" s="161">
        <v>0</v>
      </c>
      <c r="G461" s="161">
        <v>17261.060000000001</v>
      </c>
    </row>
    <row r="462" spans="1:7">
      <c r="A462" s="147">
        <v>458119011000001</v>
      </c>
      <c r="B462" s="140" t="s">
        <v>328</v>
      </c>
      <c r="C462" s="161">
        <v>17261.060000000001</v>
      </c>
      <c r="D462" s="161">
        <v>0</v>
      </c>
      <c r="E462" s="162">
        <v>0</v>
      </c>
      <c r="F462" s="161">
        <v>0</v>
      </c>
      <c r="G462" s="161">
        <v>17261.060000000001</v>
      </c>
    </row>
    <row r="463" spans="1:7">
      <c r="A463" s="147">
        <v>4582</v>
      </c>
      <c r="B463" s="140" t="s">
        <v>329</v>
      </c>
      <c r="C463" s="161">
        <v>374761.59</v>
      </c>
      <c r="D463" s="161">
        <v>1092013</v>
      </c>
      <c r="E463" s="162">
        <v>0</v>
      </c>
      <c r="F463" s="161">
        <v>1092013</v>
      </c>
      <c r="G463" s="161">
        <v>1466774.59</v>
      </c>
    </row>
    <row r="464" spans="1:7">
      <c r="A464" s="147">
        <v>45821</v>
      </c>
      <c r="B464" s="140" t="s">
        <v>329</v>
      </c>
      <c r="C464" s="161">
        <v>374761.59</v>
      </c>
      <c r="D464" s="161">
        <v>1092013</v>
      </c>
      <c r="E464" s="162">
        <v>0</v>
      </c>
      <c r="F464" s="161">
        <v>1092013</v>
      </c>
      <c r="G464" s="161">
        <v>1466774.59</v>
      </c>
    </row>
    <row r="465" spans="1:7">
      <c r="A465" s="147">
        <v>458219</v>
      </c>
      <c r="B465" s="140" t="s">
        <v>330</v>
      </c>
      <c r="C465" s="161">
        <v>374761.59</v>
      </c>
      <c r="D465" s="161">
        <v>1092013</v>
      </c>
      <c r="E465" s="162">
        <v>0</v>
      </c>
      <c r="F465" s="161">
        <v>1092013</v>
      </c>
      <c r="G465" s="161">
        <v>1466774.59</v>
      </c>
    </row>
    <row r="466" spans="1:7">
      <c r="A466" s="147">
        <v>45821901</v>
      </c>
      <c r="B466" s="140" t="s">
        <v>330</v>
      </c>
      <c r="C466" s="161">
        <v>374761.59</v>
      </c>
      <c r="D466" s="161">
        <v>1092013</v>
      </c>
      <c r="E466" s="162">
        <v>0</v>
      </c>
      <c r="F466" s="161">
        <v>1092013</v>
      </c>
      <c r="G466" s="161">
        <v>1466774.59</v>
      </c>
    </row>
    <row r="467" spans="1:7">
      <c r="A467" s="147">
        <v>458219011</v>
      </c>
      <c r="B467" s="140" t="s">
        <v>331</v>
      </c>
      <c r="C467" s="161">
        <v>374761.59</v>
      </c>
      <c r="D467" s="161">
        <v>1092013</v>
      </c>
      <c r="E467" s="162">
        <v>0</v>
      </c>
      <c r="F467" s="161">
        <v>1092013</v>
      </c>
      <c r="G467" s="161">
        <v>1466774.59</v>
      </c>
    </row>
    <row r="468" spans="1:7">
      <c r="A468" s="147">
        <v>458219011000001</v>
      </c>
      <c r="B468" s="140" t="s">
        <v>332</v>
      </c>
      <c r="C468" s="161">
        <v>374761.59</v>
      </c>
      <c r="D468" s="161">
        <v>1092013</v>
      </c>
      <c r="E468" s="162">
        <v>0</v>
      </c>
      <c r="F468" s="161">
        <v>1092013</v>
      </c>
      <c r="G468" s="161">
        <v>1466774.59</v>
      </c>
    </row>
    <row r="469" spans="1:7">
      <c r="A469" s="147">
        <v>4583</v>
      </c>
      <c r="B469" s="140" t="s">
        <v>333</v>
      </c>
      <c r="C469" s="161">
        <v>590.66999999999996</v>
      </c>
      <c r="D469" s="161">
        <v>23.28</v>
      </c>
      <c r="E469" s="162">
        <v>0</v>
      </c>
      <c r="F469" s="161">
        <v>23.28</v>
      </c>
      <c r="G469" s="161">
        <v>613.95000000000005</v>
      </c>
    </row>
    <row r="470" spans="1:7">
      <c r="A470" s="147">
        <v>45831</v>
      </c>
      <c r="B470" s="140" t="s">
        <v>334</v>
      </c>
      <c r="C470" s="161">
        <v>590.66999999999996</v>
      </c>
      <c r="D470" s="161">
        <v>23.28</v>
      </c>
      <c r="E470" s="162">
        <v>0</v>
      </c>
      <c r="F470" s="161">
        <v>23.28</v>
      </c>
      <c r="G470" s="161">
        <v>613.95000000000005</v>
      </c>
    </row>
    <row r="471" spans="1:7">
      <c r="A471" s="147">
        <v>458319</v>
      </c>
      <c r="B471" s="140" t="s">
        <v>334</v>
      </c>
      <c r="C471" s="161">
        <v>590.66999999999996</v>
      </c>
      <c r="D471" s="161">
        <v>23.28</v>
      </c>
      <c r="E471" s="162">
        <v>0</v>
      </c>
      <c r="F471" s="161">
        <v>23.28</v>
      </c>
      <c r="G471" s="161">
        <v>613.95000000000005</v>
      </c>
    </row>
    <row r="472" spans="1:7">
      <c r="A472" s="147">
        <v>45831901</v>
      </c>
      <c r="B472" s="140" t="s">
        <v>333</v>
      </c>
      <c r="C472" s="161">
        <v>590.66999999999996</v>
      </c>
      <c r="D472" s="161">
        <v>23.28</v>
      </c>
      <c r="E472" s="162">
        <v>0</v>
      </c>
      <c r="F472" s="161">
        <v>23.28</v>
      </c>
      <c r="G472" s="161">
        <v>613.95000000000005</v>
      </c>
    </row>
    <row r="473" spans="1:7">
      <c r="A473" s="147">
        <v>458319011</v>
      </c>
      <c r="B473" s="140" t="s">
        <v>333</v>
      </c>
      <c r="C473" s="161">
        <v>590.66999999999996</v>
      </c>
      <c r="D473" s="161">
        <v>23.28</v>
      </c>
      <c r="E473" s="162">
        <v>0</v>
      </c>
      <c r="F473" s="161">
        <v>23.28</v>
      </c>
      <c r="G473" s="161">
        <v>613.95000000000005</v>
      </c>
    </row>
    <row r="474" spans="1:7">
      <c r="A474" s="147">
        <v>458319011000001</v>
      </c>
      <c r="B474" s="140" t="s">
        <v>333</v>
      </c>
      <c r="C474" s="161">
        <v>590.66999999999996</v>
      </c>
      <c r="D474" s="161">
        <v>23.28</v>
      </c>
      <c r="E474" s="162">
        <v>0</v>
      </c>
      <c r="F474" s="161">
        <v>23.28</v>
      </c>
      <c r="G474" s="161">
        <v>613.95000000000005</v>
      </c>
    </row>
    <row r="475" spans="1:7">
      <c r="A475" s="147">
        <v>4584</v>
      </c>
      <c r="B475" s="140" t="s">
        <v>335</v>
      </c>
      <c r="C475" s="161">
        <v>765.18</v>
      </c>
      <c r="D475" s="161">
        <v>1087.78</v>
      </c>
      <c r="E475" s="162">
        <v>0</v>
      </c>
      <c r="F475" s="161">
        <v>1087.78</v>
      </c>
      <c r="G475" s="161">
        <v>1852.96</v>
      </c>
    </row>
    <row r="476" spans="1:7">
      <c r="A476" s="147">
        <v>45841</v>
      </c>
      <c r="B476" s="140" t="s">
        <v>336</v>
      </c>
      <c r="C476" s="161">
        <v>765.18</v>
      </c>
      <c r="D476" s="161">
        <v>1087.78</v>
      </c>
      <c r="E476" s="162">
        <v>0</v>
      </c>
      <c r="F476" s="161">
        <v>1087.78</v>
      </c>
      <c r="G476" s="161">
        <v>1852.96</v>
      </c>
    </row>
    <row r="477" spans="1:7">
      <c r="A477" s="147">
        <v>458419</v>
      </c>
      <c r="B477" s="140" t="s">
        <v>336</v>
      </c>
      <c r="C477" s="161">
        <v>765.18</v>
      </c>
      <c r="D477" s="161">
        <v>1087.78</v>
      </c>
      <c r="E477" s="162">
        <v>0</v>
      </c>
      <c r="F477" s="161">
        <v>1087.78</v>
      </c>
      <c r="G477" s="161">
        <v>1852.96</v>
      </c>
    </row>
    <row r="478" spans="1:7">
      <c r="A478" s="147">
        <v>45841901</v>
      </c>
      <c r="B478" s="140" t="s">
        <v>335</v>
      </c>
      <c r="C478" s="161">
        <v>765.18</v>
      </c>
      <c r="D478" s="161">
        <v>1087.78</v>
      </c>
      <c r="E478" s="162">
        <v>0</v>
      </c>
      <c r="F478" s="161">
        <v>1087.78</v>
      </c>
      <c r="G478" s="161">
        <v>1852.96</v>
      </c>
    </row>
    <row r="479" spans="1:7">
      <c r="A479" s="147">
        <v>458419012</v>
      </c>
      <c r="B479" s="140" t="s">
        <v>337</v>
      </c>
      <c r="C479" s="161">
        <v>765.18</v>
      </c>
      <c r="D479" s="161">
        <v>1087.78</v>
      </c>
      <c r="E479" s="162">
        <v>0</v>
      </c>
      <c r="F479" s="161">
        <v>1087.78</v>
      </c>
      <c r="G479" s="161">
        <v>1852.96</v>
      </c>
    </row>
    <row r="480" spans="1:7">
      <c r="A480" s="147">
        <v>458419012000001</v>
      </c>
      <c r="B480" s="140" t="s">
        <v>338</v>
      </c>
      <c r="C480" s="161">
        <v>765.18</v>
      </c>
      <c r="D480" s="161">
        <v>1087.78</v>
      </c>
      <c r="E480" s="162">
        <v>0</v>
      </c>
      <c r="F480" s="161">
        <v>1087.78</v>
      </c>
      <c r="G480" s="161">
        <v>1852.96</v>
      </c>
    </row>
    <row r="481" spans="1:7">
      <c r="A481" s="147">
        <v>46</v>
      </c>
      <c r="B481" s="140" t="s">
        <v>95</v>
      </c>
      <c r="C481" s="161">
        <v>19628097.75</v>
      </c>
      <c r="D481" s="161">
        <v>8427104.8499999996</v>
      </c>
      <c r="E481" s="162">
        <v>3670480.2</v>
      </c>
      <c r="F481" s="161">
        <v>4756624.6500000004</v>
      </c>
      <c r="G481" s="161">
        <v>24384722.399999999</v>
      </c>
    </row>
    <row r="482" spans="1:7">
      <c r="A482" s="147">
        <v>461</v>
      </c>
      <c r="B482" s="140" t="s">
        <v>339</v>
      </c>
      <c r="C482" s="161">
        <v>6385724.0899999999</v>
      </c>
      <c r="D482" s="161">
        <v>2153503.79</v>
      </c>
      <c r="E482" s="162">
        <v>901338.68</v>
      </c>
      <c r="F482" s="161">
        <v>1252165.1100000001</v>
      </c>
      <c r="G482" s="161">
        <v>7637889.2000000002</v>
      </c>
    </row>
    <row r="483" spans="1:7">
      <c r="A483" s="147">
        <v>4612</v>
      </c>
      <c r="B483" s="140" t="s">
        <v>340</v>
      </c>
      <c r="C483" s="161">
        <v>4169006.53</v>
      </c>
      <c r="D483" s="161">
        <v>1113905.69</v>
      </c>
      <c r="E483" s="162">
        <v>315655.12</v>
      </c>
      <c r="F483" s="161">
        <v>798250.57</v>
      </c>
      <c r="G483" s="161">
        <v>4967257.0999999996</v>
      </c>
    </row>
    <row r="484" spans="1:7">
      <c r="A484" s="147">
        <v>46121</v>
      </c>
      <c r="B484" s="140" t="s">
        <v>341</v>
      </c>
      <c r="C484" s="161">
        <v>4169006.53</v>
      </c>
      <c r="D484" s="161">
        <v>1113905.69</v>
      </c>
      <c r="E484" s="162">
        <v>315655.12</v>
      </c>
      <c r="F484" s="161">
        <v>798250.57</v>
      </c>
      <c r="G484" s="161">
        <v>4967257.0999999996</v>
      </c>
    </row>
    <row r="485" spans="1:7">
      <c r="A485" s="147">
        <v>461219</v>
      </c>
      <c r="B485" s="140" t="s">
        <v>341</v>
      </c>
      <c r="C485" s="161">
        <v>4169006.53</v>
      </c>
      <c r="D485" s="161">
        <v>1113905.69</v>
      </c>
      <c r="E485" s="162">
        <v>315655.12</v>
      </c>
      <c r="F485" s="161">
        <v>798250.57</v>
      </c>
      <c r="G485" s="161">
        <v>4967257.0999999996</v>
      </c>
    </row>
    <row r="486" spans="1:7">
      <c r="A486" s="147">
        <v>46121901</v>
      </c>
      <c r="B486" s="140" t="s">
        <v>340</v>
      </c>
      <c r="C486" s="161">
        <v>4169006.53</v>
      </c>
      <c r="D486" s="161">
        <v>1113905.69</v>
      </c>
      <c r="E486" s="162">
        <v>315655.12</v>
      </c>
      <c r="F486" s="161">
        <v>798250.57</v>
      </c>
      <c r="G486" s="161">
        <v>4967257.0999999996</v>
      </c>
    </row>
    <row r="487" spans="1:7">
      <c r="A487" s="147">
        <v>461219011</v>
      </c>
      <c r="B487" s="140" t="s">
        <v>342</v>
      </c>
      <c r="C487" s="161">
        <v>2539496.2000000002</v>
      </c>
      <c r="D487" s="161">
        <v>543286.21</v>
      </c>
      <c r="E487" s="162">
        <v>1676.59</v>
      </c>
      <c r="F487" s="161">
        <v>541609.62</v>
      </c>
      <c r="G487" s="161">
        <v>3081105.82</v>
      </c>
    </row>
    <row r="488" spans="1:7">
      <c r="A488" s="147">
        <v>461219011000001</v>
      </c>
      <c r="B488" s="140" t="s">
        <v>342</v>
      </c>
      <c r="C488" s="161">
        <v>2539496.2000000002</v>
      </c>
      <c r="D488" s="161">
        <v>543286.21</v>
      </c>
      <c r="E488" s="162">
        <v>1676.59</v>
      </c>
      <c r="F488" s="161">
        <v>541609.62</v>
      </c>
      <c r="G488" s="161">
        <v>3081105.82</v>
      </c>
    </row>
    <row r="489" spans="1:7">
      <c r="A489" s="147">
        <v>461219012</v>
      </c>
      <c r="B489" s="140" t="s">
        <v>343</v>
      </c>
      <c r="C489" s="161">
        <v>5099.42</v>
      </c>
      <c r="D489" s="161">
        <v>1505.06</v>
      </c>
      <c r="E489" s="162">
        <v>0</v>
      </c>
      <c r="F489" s="161">
        <v>1505.06</v>
      </c>
      <c r="G489" s="161">
        <v>6604.48</v>
      </c>
    </row>
    <row r="490" spans="1:7">
      <c r="A490" s="147">
        <v>461219012000001</v>
      </c>
      <c r="B490" s="140" t="s">
        <v>344</v>
      </c>
      <c r="C490" s="161">
        <v>5099.42</v>
      </c>
      <c r="D490" s="161">
        <v>1505.06</v>
      </c>
      <c r="E490" s="162">
        <v>0</v>
      </c>
      <c r="F490" s="161">
        <v>1505.06</v>
      </c>
      <c r="G490" s="161">
        <v>6604.48</v>
      </c>
    </row>
    <row r="491" spans="1:7">
      <c r="A491" s="147">
        <v>461219013</v>
      </c>
      <c r="B491" s="140" t="s">
        <v>345</v>
      </c>
      <c r="C491" s="161">
        <v>85232.51</v>
      </c>
      <c r="D491" s="161">
        <v>325263.26</v>
      </c>
      <c r="E491" s="162">
        <v>310858.59999999998</v>
      </c>
      <c r="F491" s="161">
        <v>14404.66</v>
      </c>
      <c r="G491" s="161">
        <v>99637.17</v>
      </c>
    </row>
    <row r="492" spans="1:7">
      <c r="A492" s="147">
        <v>461219013000001</v>
      </c>
      <c r="B492" s="140" t="s">
        <v>345</v>
      </c>
      <c r="C492" s="161">
        <v>251185.44</v>
      </c>
      <c r="D492" s="161">
        <v>10587.28</v>
      </c>
      <c r="E492" s="162">
        <v>162135.54999999999</v>
      </c>
      <c r="F492" s="161">
        <v>-151548.26999999999</v>
      </c>
      <c r="G492" s="161">
        <v>99637.17</v>
      </c>
    </row>
    <row r="493" spans="1:7">
      <c r="A493" s="147">
        <v>461219013000002</v>
      </c>
      <c r="B493" s="140" t="s">
        <v>346</v>
      </c>
      <c r="C493" s="161">
        <v>-165952.93</v>
      </c>
      <c r="D493" s="161">
        <v>314675.98</v>
      </c>
      <c r="E493" s="162">
        <v>148723.04999999999</v>
      </c>
      <c r="F493" s="161">
        <v>165952.93</v>
      </c>
      <c r="G493" s="161">
        <v>0</v>
      </c>
    </row>
    <row r="494" spans="1:7">
      <c r="A494" s="147">
        <v>461219014</v>
      </c>
      <c r="B494" s="140" t="s">
        <v>347</v>
      </c>
      <c r="C494" s="161">
        <v>574336.04</v>
      </c>
      <c r="D494" s="161">
        <v>107505.71</v>
      </c>
      <c r="E494" s="162">
        <v>3119.93</v>
      </c>
      <c r="F494" s="161">
        <v>104385.78</v>
      </c>
      <c r="G494" s="161">
        <v>678721.82</v>
      </c>
    </row>
    <row r="495" spans="1:7">
      <c r="A495" s="147">
        <v>461219014000001</v>
      </c>
      <c r="B495" s="140" t="s">
        <v>348</v>
      </c>
      <c r="C495" s="161">
        <v>237825.65</v>
      </c>
      <c r="D495" s="161">
        <v>46007.85</v>
      </c>
      <c r="E495" s="162">
        <v>48.86</v>
      </c>
      <c r="F495" s="161">
        <v>45958.99</v>
      </c>
      <c r="G495" s="161">
        <v>283784.64</v>
      </c>
    </row>
    <row r="496" spans="1:7">
      <c r="A496" s="147">
        <v>461219014000002</v>
      </c>
      <c r="B496" s="140" t="s">
        <v>349</v>
      </c>
      <c r="C496" s="161">
        <v>336510.39</v>
      </c>
      <c r="D496" s="161">
        <v>61497.86</v>
      </c>
      <c r="E496" s="162">
        <v>3071.07</v>
      </c>
      <c r="F496" s="161">
        <v>58426.79</v>
      </c>
      <c r="G496" s="161">
        <v>394937.18</v>
      </c>
    </row>
    <row r="497" spans="1:7">
      <c r="A497" s="147">
        <v>461219017</v>
      </c>
      <c r="B497" s="140" t="s">
        <v>350</v>
      </c>
      <c r="C497" s="161">
        <v>911587.2</v>
      </c>
      <c r="D497" s="161">
        <v>125534.99</v>
      </c>
      <c r="E497" s="162">
        <v>0</v>
      </c>
      <c r="F497" s="161">
        <v>125534.99</v>
      </c>
      <c r="G497" s="161">
        <v>1037122.19</v>
      </c>
    </row>
    <row r="498" spans="1:7">
      <c r="A498" s="147">
        <v>461219017000001</v>
      </c>
      <c r="B498" s="140" t="s">
        <v>351</v>
      </c>
      <c r="C498" s="161">
        <v>419151.81</v>
      </c>
      <c r="D498" s="161">
        <v>63539.96</v>
      </c>
      <c r="E498" s="162">
        <v>0</v>
      </c>
      <c r="F498" s="161">
        <v>63539.96</v>
      </c>
      <c r="G498" s="161">
        <v>482691.77</v>
      </c>
    </row>
    <row r="499" spans="1:7">
      <c r="A499" s="147">
        <v>461219017000002</v>
      </c>
      <c r="B499" s="140" t="s">
        <v>352</v>
      </c>
      <c r="C499" s="161">
        <v>81894.73</v>
      </c>
      <c r="D499" s="161">
        <v>16378.95</v>
      </c>
      <c r="E499" s="162">
        <v>0</v>
      </c>
      <c r="F499" s="161">
        <v>16378.95</v>
      </c>
      <c r="G499" s="161">
        <v>98273.68</v>
      </c>
    </row>
    <row r="500" spans="1:7">
      <c r="A500" s="147">
        <v>461219017000003</v>
      </c>
      <c r="B500" s="140" t="s">
        <v>353</v>
      </c>
      <c r="C500" s="161">
        <v>410540.66</v>
      </c>
      <c r="D500" s="161">
        <v>45616.08</v>
      </c>
      <c r="E500" s="162">
        <v>0</v>
      </c>
      <c r="F500" s="161">
        <v>45616.08</v>
      </c>
      <c r="G500" s="161">
        <v>456156.74</v>
      </c>
    </row>
    <row r="501" spans="1:7">
      <c r="A501" s="147">
        <v>461219019</v>
      </c>
      <c r="B501" s="140" t="s">
        <v>313</v>
      </c>
      <c r="C501" s="161">
        <v>53255.16</v>
      </c>
      <c r="D501" s="161">
        <v>10810.46</v>
      </c>
      <c r="E501" s="162">
        <v>0</v>
      </c>
      <c r="F501" s="161">
        <v>10810.46</v>
      </c>
      <c r="G501" s="161">
        <v>64065.62</v>
      </c>
    </row>
    <row r="502" spans="1:7">
      <c r="A502" s="147">
        <v>461219019000001</v>
      </c>
      <c r="B502" s="140" t="s">
        <v>354</v>
      </c>
      <c r="C502" s="161">
        <v>34230.120000000003</v>
      </c>
      <c r="D502" s="161">
        <v>7097.77</v>
      </c>
      <c r="E502" s="162">
        <v>0</v>
      </c>
      <c r="F502" s="161">
        <v>7097.77</v>
      </c>
      <c r="G502" s="161">
        <v>41327.89</v>
      </c>
    </row>
    <row r="503" spans="1:7">
      <c r="A503" s="147">
        <v>461219019000003</v>
      </c>
      <c r="B503" s="140" t="s">
        <v>355</v>
      </c>
      <c r="C503" s="161">
        <v>19025.04</v>
      </c>
      <c r="D503" s="161">
        <v>3712.69</v>
      </c>
      <c r="E503" s="162">
        <v>0</v>
      </c>
      <c r="F503" s="161">
        <v>3712.69</v>
      </c>
      <c r="G503" s="161">
        <v>22737.73</v>
      </c>
    </row>
    <row r="504" spans="1:7">
      <c r="A504" s="147">
        <v>4613</v>
      </c>
      <c r="B504" s="140" t="s">
        <v>356</v>
      </c>
      <c r="C504" s="161">
        <v>42725.37</v>
      </c>
      <c r="D504" s="161">
        <v>2693.43</v>
      </c>
      <c r="E504" s="162">
        <v>0</v>
      </c>
      <c r="F504" s="161">
        <v>2693.43</v>
      </c>
      <c r="G504" s="161">
        <v>45418.8</v>
      </c>
    </row>
    <row r="505" spans="1:7">
      <c r="A505" s="147">
        <v>46131</v>
      </c>
      <c r="B505" s="140" t="s">
        <v>357</v>
      </c>
      <c r="C505" s="161">
        <v>42725.37</v>
      </c>
      <c r="D505" s="161">
        <v>2693.43</v>
      </c>
      <c r="E505" s="162">
        <v>0</v>
      </c>
      <c r="F505" s="161">
        <v>2693.43</v>
      </c>
      <c r="G505" s="161">
        <v>45418.8</v>
      </c>
    </row>
    <row r="506" spans="1:7">
      <c r="A506" s="147">
        <v>461319</v>
      </c>
      <c r="B506" s="140" t="s">
        <v>358</v>
      </c>
      <c r="C506" s="161">
        <v>42725.37</v>
      </c>
      <c r="D506" s="161">
        <v>2693.43</v>
      </c>
      <c r="E506" s="162">
        <v>0</v>
      </c>
      <c r="F506" s="161">
        <v>2693.43</v>
      </c>
      <c r="G506" s="161">
        <v>45418.8</v>
      </c>
    </row>
    <row r="507" spans="1:7">
      <c r="A507" s="147">
        <v>46131901</v>
      </c>
      <c r="B507" s="140" t="s">
        <v>356</v>
      </c>
      <c r="C507" s="161">
        <v>42725.37</v>
      </c>
      <c r="D507" s="161">
        <v>2693.43</v>
      </c>
      <c r="E507" s="162">
        <v>0</v>
      </c>
      <c r="F507" s="161">
        <v>2693.43</v>
      </c>
      <c r="G507" s="161">
        <v>45418.8</v>
      </c>
    </row>
    <row r="508" spans="1:7">
      <c r="A508" s="147">
        <v>461319011</v>
      </c>
      <c r="B508" s="140" t="s">
        <v>359</v>
      </c>
      <c r="C508" s="161">
        <v>42725.37</v>
      </c>
      <c r="D508" s="161">
        <v>2693.43</v>
      </c>
      <c r="E508" s="162">
        <v>0</v>
      </c>
      <c r="F508" s="161">
        <v>2693.43</v>
      </c>
      <c r="G508" s="161">
        <v>45418.8</v>
      </c>
    </row>
    <row r="509" spans="1:7">
      <c r="A509" s="147">
        <v>461319011000001</v>
      </c>
      <c r="B509" s="140" t="s">
        <v>359</v>
      </c>
      <c r="C509" s="161">
        <v>42725.37</v>
      </c>
      <c r="D509" s="161">
        <v>2693.43</v>
      </c>
      <c r="E509" s="162">
        <v>0</v>
      </c>
      <c r="F509" s="161">
        <v>2693.43</v>
      </c>
      <c r="G509" s="161">
        <v>45418.8</v>
      </c>
    </row>
    <row r="510" spans="1:7">
      <c r="A510" s="147">
        <v>4614</v>
      </c>
      <c r="B510" s="140" t="s">
        <v>360</v>
      </c>
      <c r="C510" s="161">
        <v>1072157.78</v>
      </c>
      <c r="D510" s="161">
        <v>688880.49</v>
      </c>
      <c r="E510" s="162">
        <v>461745.35</v>
      </c>
      <c r="F510" s="161">
        <v>227135.14</v>
      </c>
      <c r="G510" s="161">
        <v>1299292.92</v>
      </c>
    </row>
    <row r="511" spans="1:7">
      <c r="A511" s="147">
        <v>46141</v>
      </c>
      <c r="B511" s="140" t="s">
        <v>361</v>
      </c>
      <c r="C511" s="161">
        <v>1072157.78</v>
      </c>
      <c r="D511" s="161">
        <v>688880.49</v>
      </c>
      <c r="E511" s="162">
        <v>461745.35</v>
      </c>
      <c r="F511" s="161">
        <v>227135.14</v>
      </c>
      <c r="G511" s="161">
        <v>1299292.92</v>
      </c>
    </row>
    <row r="512" spans="1:7">
      <c r="A512" s="147">
        <v>461419</v>
      </c>
      <c r="B512" s="140" t="s">
        <v>361</v>
      </c>
      <c r="C512" s="161">
        <v>1072157.78</v>
      </c>
      <c r="D512" s="161">
        <v>688880.49</v>
      </c>
      <c r="E512" s="162">
        <v>461745.35</v>
      </c>
      <c r="F512" s="161">
        <v>227135.14</v>
      </c>
      <c r="G512" s="161">
        <v>1299292.92</v>
      </c>
    </row>
    <row r="513" spans="1:7">
      <c r="A513" s="147">
        <v>46141901</v>
      </c>
      <c r="B513" s="140" t="s">
        <v>360</v>
      </c>
      <c r="C513" s="161">
        <v>1072157.78</v>
      </c>
      <c r="D513" s="161">
        <v>688880.49</v>
      </c>
      <c r="E513" s="162">
        <v>461745.35</v>
      </c>
      <c r="F513" s="161">
        <v>227135.14</v>
      </c>
      <c r="G513" s="161">
        <v>1299292.92</v>
      </c>
    </row>
    <row r="514" spans="1:7">
      <c r="A514" s="147">
        <v>461419011</v>
      </c>
      <c r="B514" s="140" t="s">
        <v>362</v>
      </c>
      <c r="C514" s="161">
        <v>835495.84</v>
      </c>
      <c r="D514" s="161">
        <v>492142.19</v>
      </c>
      <c r="E514" s="162">
        <v>319758.15999999997</v>
      </c>
      <c r="F514" s="161">
        <v>172384.03</v>
      </c>
      <c r="G514" s="161">
        <v>1007879.87</v>
      </c>
    </row>
    <row r="515" spans="1:7">
      <c r="A515" s="147">
        <v>461419011000001</v>
      </c>
      <c r="B515" s="140" t="s">
        <v>363</v>
      </c>
      <c r="C515" s="161">
        <v>835495.84</v>
      </c>
      <c r="D515" s="161">
        <v>492142.19</v>
      </c>
      <c r="E515" s="162">
        <v>319758.15999999997</v>
      </c>
      <c r="F515" s="161">
        <v>172384.03</v>
      </c>
      <c r="G515" s="161">
        <v>1007879.87</v>
      </c>
    </row>
    <row r="516" spans="1:7">
      <c r="A516" s="147">
        <v>461419012</v>
      </c>
      <c r="B516" s="140" t="s">
        <v>364</v>
      </c>
      <c r="C516" s="161">
        <v>236661.94</v>
      </c>
      <c r="D516" s="161">
        <v>196738.3</v>
      </c>
      <c r="E516" s="162">
        <v>141987.19</v>
      </c>
      <c r="F516" s="161">
        <v>54751.11</v>
      </c>
      <c r="G516" s="161">
        <v>291413.05</v>
      </c>
    </row>
    <row r="517" spans="1:7">
      <c r="A517" s="147">
        <v>461419012000001</v>
      </c>
      <c r="B517" s="140" t="s">
        <v>364</v>
      </c>
      <c r="C517" s="161">
        <v>236661.94</v>
      </c>
      <c r="D517" s="161">
        <v>196738.3</v>
      </c>
      <c r="E517" s="162">
        <v>141987.19</v>
      </c>
      <c r="F517" s="161">
        <v>54751.11</v>
      </c>
      <c r="G517" s="161">
        <v>291413.05</v>
      </c>
    </row>
    <row r="518" spans="1:7">
      <c r="A518" s="147">
        <v>4615</v>
      </c>
      <c r="B518" s="140" t="s">
        <v>365</v>
      </c>
      <c r="C518" s="161">
        <v>554528.75</v>
      </c>
      <c r="D518" s="161">
        <v>207004.31</v>
      </c>
      <c r="E518" s="162">
        <v>98192.75</v>
      </c>
      <c r="F518" s="161">
        <v>108811.56</v>
      </c>
      <c r="G518" s="161">
        <v>663340.31000000006</v>
      </c>
    </row>
    <row r="519" spans="1:7">
      <c r="A519" s="147">
        <v>46151</v>
      </c>
      <c r="B519" s="140" t="s">
        <v>366</v>
      </c>
      <c r="C519" s="161">
        <v>554528.75</v>
      </c>
      <c r="D519" s="161">
        <v>207004.31</v>
      </c>
      <c r="E519" s="162">
        <v>98192.75</v>
      </c>
      <c r="F519" s="161">
        <v>108811.56</v>
      </c>
      <c r="G519" s="161">
        <v>663340.31000000006</v>
      </c>
    </row>
    <row r="520" spans="1:7">
      <c r="A520" s="147">
        <v>461519</v>
      </c>
      <c r="B520" s="140" t="s">
        <v>366</v>
      </c>
      <c r="C520" s="161">
        <v>554528.75</v>
      </c>
      <c r="D520" s="161">
        <v>207004.31</v>
      </c>
      <c r="E520" s="162">
        <v>98192.75</v>
      </c>
      <c r="F520" s="161">
        <v>108811.56</v>
      </c>
      <c r="G520" s="161">
        <v>663340.31000000006</v>
      </c>
    </row>
    <row r="521" spans="1:7">
      <c r="A521" s="147">
        <v>46151901</v>
      </c>
      <c r="B521" s="140" t="s">
        <v>365</v>
      </c>
      <c r="C521" s="161">
        <v>554528.75</v>
      </c>
      <c r="D521" s="161">
        <v>207004.31</v>
      </c>
      <c r="E521" s="162">
        <v>98192.75</v>
      </c>
      <c r="F521" s="161">
        <v>108811.56</v>
      </c>
      <c r="G521" s="161">
        <v>663340.31000000006</v>
      </c>
    </row>
    <row r="522" spans="1:7">
      <c r="A522" s="147">
        <v>461519011</v>
      </c>
      <c r="B522" s="140" t="s">
        <v>367</v>
      </c>
      <c r="C522" s="161">
        <v>554528.75</v>
      </c>
      <c r="D522" s="161">
        <v>207004.31</v>
      </c>
      <c r="E522" s="162">
        <v>98192.75</v>
      </c>
      <c r="F522" s="161">
        <v>108811.56</v>
      </c>
      <c r="G522" s="161">
        <v>663340.31000000006</v>
      </c>
    </row>
    <row r="523" spans="1:7">
      <c r="A523" s="147">
        <v>461519011000001</v>
      </c>
      <c r="B523" s="140" t="s">
        <v>368</v>
      </c>
      <c r="C523" s="161">
        <v>400141.33</v>
      </c>
      <c r="D523" s="161">
        <v>176840.84</v>
      </c>
      <c r="E523" s="162">
        <v>98192.75</v>
      </c>
      <c r="F523" s="161">
        <v>78648.09</v>
      </c>
      <c r="G523" s="161">
        <v>478789.42</v>
      </c>
    </row>
    <row r="524" spans="1:7">
      <c r="A524" s="147">
        <v>461519011000002</v>
      </c>
      <c r="B524" s="140" t="s">
        <v>369</v>
      </c>
      <c r="C524" s="161">
        <v>27798</v>
      </c>
      <c r="D524" s="161">
        <v>5726.76</v>
      </c>
      <c r="E524" s="162">
        <v>0</v>
      </c>
      <c r="F524" s="161">
        <v>5726.76</v>
      </c>
      <c r="G524" s="161">
        <v>33524.76</v>
      </c>
    </row>
    <row r="525" spans="1:7">
      <c r="A525" s="147">
        <v>461519011000004</v>
      </c>
      <c r="B525" s="140" t="s">
        <v>370</v>
      </c>
      <c r="C525" s="161">
        <v>126589.42</v>
      </c>
      <c r="D525" s="161">
        <v>24436.71</v>
      </c>
      <c r="E525" s="162">
        <v>0</v>
      </c>
      <c r="F525" s="161">
        <v>24436.71</v>
      </c>
      <c r="G525" s="161">
        <v>151026.13</v>
      </c>
    </row>
    <row r="526" spans="1:7">
      <c r="A526" s="147">
        <v>4617</v>
      </c>
      <c r="B526" s="140" t="s">
        <v>371</v>
      </c>
      <c r="C526" s="161">
        <v>508374.82</v>
      </c>
      <c r="D526" s="161">
        <v>95697.55</v>
      </c>
      <c r="E526" s="162">
        <v>2349.73</v>
      </c>
      <c r="F526" s="161">
        <v>93347.82</v>
      </c>
      <c r="G526" s="161">
        <v>601722.64</v>
      </c>
    </row>
    <row r="527" spans="1:7">
      <c r="A527" s="147">
        <v>46171</v>
      </c>
      <c r="B527" s="140" t="s">
        <v>372</v>
      </c>
      <c r="C527" s="161">
        <v>508374.82</v>
      </c>
      <c r="D527" s="161">
        <v>95697.55</v>
      </c>
      <c r="E527" s="162">
        <v>2349.73</v>
      </c>
      <c r="F527" s="161">
        <v>93347.82</v>
      </c>
      <c r="G527" s="161">
        <v>601722.64</v>
      </c>
    </row>
    <row r="528" spans="1:7">
      <c r="A528" s="147">
        <v>461719</v>
      </c>
      <c r="B528" s="140" t="s">
        <v>372</v>
      </c>
      <c r="C528" s="161">
        <v>508374.82</v>
      </c>
      <c r="D528" s="161">
        <v>95697.55</v>
      </c>
      <c r="E528" s="162">
        <v>2349.73</v>
      </c>
      <c r="F528" s="161">
        <v>93347.82</v>
      </c>
      <c r="G528" s="161">
        <v>601722.64</v>
      </c>
    </row>
    <row r="529" spans="1:7">
      <c r="A529" s="147">
        <v>46171901</v>
      </c>
      <c r="B529" s="140" t="s">
        <v>373</v>
      </c>
      <c r="C529" s="161">
        <v>508374.82</v>
      </c>
      <c r="D529" s="161">
        <v>95697.55</v>
      </c>
      <c r="E529" s="162">
        <v>2349.73</v>
      </c>
      <c r="F529" s="161">
        <v>93347.82</v>
      </c>
      <c r="G529" s="161">
        <v>601722.64</v>
      </c>
    </row>
    <row r="530" spans="1:7">
      <c r="A530" s="147">
        <v>461719011</v>
      </c>
      <c r="B530" s="140" t="s">
        <v>373</v>
      </c>
      <c r="C530" s="161">
        <v>508374.82</v>
      </c>
      <c r="D530" s="161">
        <v>95697.55</v>
      </c>
      <c r="E530" s="162">
        <v>2349.73</v>
      </c>
      <c r="F530" s="161">
        <v>93347.82</v>
      </c>
      <c r="G530" s="161">
        <v>601722.64</v>
      </c>
    </row>
    <row r="531" spans="1:7">
      <c r="A531" s="147">
        <v>461719011000001</v>
      </c>
      <c r="B531" s="140" t="s">
        <v>374</v>
      </c>
      <c r="C531" s="161">
        <v>264110.82</v>
      </c>
      <c r="D531" s="161">
        <v>53643.39</v>
      </c>
      <c r="E531" s="162">
        <v>1329.65</v>
      </c>
      <c r="F531" s="161">
        <v>52313.74</v>
      </c>
      <c r="G531" s="161">
        <v>316424.56</v>
      </c>
    </row>
    <row r="532" spans="1:7">
      <c r="A532" s="147">
        <v>461719011000002</v>
      </c>
      <c r="B532" s="140" t="s">
        <v>375</v>
      </c>
      <c r="C532" s="161">
        <v>244264</v>
      </c>
      <c r="D532" s="161">
        <v>42054.16</v>
      </c>
      <c r="E532" s="162">
        <v>1020.08</v>
      </c>
      <c r="F532" s="161">
        <v>41034.080000000002</v>
      </c>
      <c r="G532" s="161">
        <v>285298.08</v>
      </c>
    </row>
    <row r="533" spans="1:7">
      <c r="A533" s="147">
        <v>4618</v>
      </c>
      <c r="B533" s="140" t="s">
        <v>376</v>
      </c>
      <c r="C533" s="161">
        <v>37277.72</v>
      </c>
      <c r="D533" s="161">
        <v>14939.66</v>
      </c>
      <c r="E533" s="162">
        <v>8235.4599999999991</v>
      </c>
      <c r="F533" s="161">
        <v>6704.2</v>
      </c>
      <c r="G533" s="161">
        <v>43981.919999999998</v>
      </c>
    </row>
    <row r="534" spans="1:7">
      <c r="A534" s="147">
        <v>46181</v>
      </c>
      <c r="B534" s="140" t="s">
        <v>377</v>
      </c>
      <c r="C534" s="161">
        <v>37277.72</v>
      </c>
      <c r="D534" s="161">
        <v>14939.66</v>
      </c>
      <c r="E534" s="162">
        <v>8235.4599999999991</v>
      </c>
      <c r="F534" s="161">
        <v>6704.2</v>
      </c>
      <c r="G534" s="161">
        <v>43981.919999999998</v>
      </c>
    </row>
    <row r="535" spans="1:7">
      <c r="A535" s="147">
        <v>461819</v>
      </c>
      <c r="B535" s="140" t="s">
        <v>377</v>
      </c>
      <c r="C535" s="161">
        <v>37277.72</v>
      </c>
      <c r="D535" s="161">
        <v>14939.66</v>
      </c>
      <c r="E535" s="162">
        <v>8235.4599999999991</v>
      </c>
      <c r="F535" s="161">
        <v>6704.2</v>
      </c>
      <c r="G535" s="161">
        <v>43981.919999999998</v>
      </c>
    </row>
    <row r="536" spans="1:7">
      <c r="A536" s="147">
        <v>46181901</v>
      </c>
      <c r="B536" s="140" t="s">
        <v>376</v>
      </c>
      <c r="C536" s="161">
        <v>37277.72</v>
      </c>
      <c r="D536" s="161">
        <v>14939.66</v>
      </c>
      <c r="E536" s="162">
        <v>8235.4599999999991</v>
      </c>
      <c r="F536" s="161">
        <v>6704.2</v>
      </c>
      <c r="G536" s="161">
        <v>43981.919999999998</v>
      </c>
    </row>
    <row r="537" spans="1:7">
      <c r="A537" s="147">
        <v>461819011</v>
      </c>
      <c r="B537" s="140" t="s">
        <v>378</v>
      </c>
      <c r="C537" s="161">
        <v>37277.72</v>
      </c>
      <c r="D537" s="161">
        <v>14939.66</v>
      </c>
      <c r="E537" s="162">
        <v>8235.4599999999991</v>
      </c>
      <c r="F537" s="161">
        <v>6704.2</v>
      </c>
      <c r="G537" s="161">
        <v>43981.919999999998</v>
      </c>
    </row>
    <row r="538" spans="1:7">
      <c r="A538" s="147">
        <v>461819011000001</v>
      </c>
      <c r="B538" s="140" t="s">
        <v>378</v>
      </c>
      <c r="C538" s="161">
        <v>37277.72</v>
      </c>
      <c r="D538" s="161">
        <v>14939.66</v>
      </c>
      <c r="E538" s="162">
        <v>8235.4599999999991</v>
      </c>
      <c r="F538" s="161">
        <v>6704.2</v>
      </c>
      <c r="G538" s="161">
        <v>43981.919999999998</v>
      </c>
    </row>
    <row r="539" spans="1:7">
      <c r="A539" s="147">
        <v>4619</v>
      </c>
      <c r="B539" s="140" t="s">
        <v>379</v>
      </c>
      <c r="C539" s="161">
        <v>1653.12</v>
      </c>
      <c r="D539" s="161">
        <v>30382.66</v>
      </c>
      <c r="E539" s="162">
        <v>15160.27</v>
      </c>
      <c r="F539" s="161">
        <v>15222.39</v>
      </c>
      <c r="G539" s="161">
        <v>16875.509999999998</v>
      </c>
    </row>
    <row r="540" spans="1:7">
      <c r="A540" s="147">
        <v>46191</v>
      </c>
      <c r="B540" s="140" t="s">
        <v>380</v>
      </c>
      <c r="C540" s="161">
        <v>1653.12</v>
      </c>
      <c r="D540" s="161">
        <v>30382.66</v>
      </c>
      <c r="E540" s="162">
        <v>15160.27</v>
      </c>
      <c r="F540" s="161">
        <v>15222.39</v>
      </c>
      <c r="G540" s="161">
        <v>16875.509999999998</v>
      </c>
    </row>
    <row r="541" spans="1:7">
      <c r="A541" s="147">
        <v>461919</v>
      </c>
      <c r="B541" s="140" t="s">
        <v>380</v>
      </c>
      <c r="C541" s="161">
        <v>1653.12</v>
      </c>
      <c r="D541" s="161">
        <v>30382.66</v>
      </c>
      <c r="E541" s="162">
        <v>15160.27</v>
      </c>
      <c r="F541" s="161">
        <v>15222.39</v>
      </c>
      <c r="G541" s="161">
        <v>16875.509999999998</v>
      </c>
    </row>
    <row r="542" spans="1:7">
      <c r="A542" s="147">
        <v>46191901</v>
      </c>
      <c r="B542" s="140" t="s">
        <v>379</v>
      </c>
      <c r="C542" s="161">
        <v>1653.12</v>
      </c>
      <c r="D542" s="161">
        <v>30382.66</v>
      </c>
      <c r="E542" s="162">
        <v>15160.27</v>
      </c>
      <c r="F542" s="161">
        <v>15222.39</v>
      </c>
      <c r="G542" s="161">
        <v>16875.509999999998</v>
      </c>
    </row>
    <row r="543" spans="1:7">
      <c r="A543" s="147">
        <v>461919019</v>
      </c>
      <c r="B543" s="140" t="s">
        <v>313</v>
      </c>
      <c r="C543" s="161">
        <v>1653.12</v>
      </c>
      <c r="D543" s="161">
        <v>30382.66</v>
      </c>
      <c r="E543" s="162">
        <v>15160.27</v>
      </c>
      <c r="F543" s="161">
        <v>15222.39</v>
      </c>
      <c r="G543" s="161">
        <v>16875.509999999998</v>
      </c>
    </row>
    <row r="544" spans="1:7">
      <c r="A544" s="147">
        <v>461919019000001</v>
      </c>
      <c r="B544" s="140" t="s">
        <v>313</v>
      </c>
      <c r="C544" s="161">
        <v>1618.94</v>
      </c>
      <c r="D544" s="161">
        <v>30382.66</v>
      </c>
      <c r="E544" s="162">
        <v>15160.27</v>
      </c>
      <c r="F544" s="161">
        <v>15222.39</v>
      </c>
      <c r="G544" s="161">
        <v>16841.330000000002</v>
      </c>
    </row>
    <row r="545" spans="1:7">
      <c r="A545" s="147">
        <v>461919019000006</v>
      </c>
      <c r="B545" s="140" t="s">
        <v>381</v>
      </c>
      <c r="C545" s="161">
        <v>34.18</v>
      </c>
      <c r="D545" s="161">
        <v>0</v>
      </c>
      <c r="E545" s="162">
        <v>0</v>
      </c>
      <c r="F545" s="161">
        <v>0</v>
      </c>
      <c r="G545" s="161">
        <v>34.18</v>
      </c>
    </row>
    <row r="546" spans="1:7">
      <c r="A546" s="147">
        <v>462</v>
      </c>
      <c r="B546" s="140" t="s">
        <v>382</v>
      </c>
      <c r="C546" s="161">
        <v>1088461.6200000001</v>
      </c>
      <c r="D546" s="161">
        <v>300593</v>
      </c>
      <c r="E546" s="162">
        <v>88254.79</v>
      </c>
      <c r="F546" s="161">
        <v>212338.21</v>
      </c>
      <c r="G546" s="161">
        <v>1300799.83</v>
      </c>
    </row>
    <row r="547" spans="1:7">
      <c r="A547" s="147">
        <v>4621</v>
      </c>
      <c r="B547" s="140" t="s">
        <v>383</v>
      </c>
      <c r="C547" s="161">
        <v>1088461.6200000001</v>
      </c>
      <c r="D547" s="161">
        <v>300593</v>
      </c>
      <c r="E547" s="162">
        <v>88254.79</v>
      </c>
      <c r="F547" s="161">
        <v>212338.21</v>
      </c>
      <c r="G547" s="161">
        <v>1300799.83</v>
      </c>
    </row>
    <row r="548" spans="1:7">
      <c r="A548" s="147">
        <v>46211</v>
      </c>
      <c r="B548" s="140" t="s">
        <v>384</v>
      </c>
      <c r="C548" s="161">
        <v>1088461.6200000001</v>
      </c>
      <c r="D548" s="161">
        <v>300593</v>
      </c>
      <c r="E548" s="162">
        <v>88254.79</v>
      </c>
      <c r="F548" s="161">
        <v>212338.21</v>
      </c>
      <c r="G548" s="161">
        <v>1300799.83</v>
      </c>
    </row>
    <row r="549" spans="1:7">
      <c r="A549" s="147">
        <v>462119</v>
      </c>
      <c r="B549" s="140" t="s">
        <v>384</v>
      </c>
      <c r="C549" s="161">
        <v>1088461.6200000001</v>
      </c>
      <c r="D549" s="161">
        <v>300593</v>
      </c>
      <c r="E549" s="162">
        <v>88254.79</v>
      </c>
      <c r="F549" s="161">
        <v>212338.21</v>
      </c>
      <c r="G549" s="161">
        <v>1300799.83</v>
      </c>
    </row>
    <row r="550" spans="1:7">
      <c r="A550" s="147">
        <v>462119011</v>
      </c>
      <c r="B550" s="140" t="s">
        <v>385</v>
      </c>
      <c r="C550" s="161">
        <v>53129.25</v>
      </c>
      <c r="D550" s="161">
        <v>8281.06</v>
      </c>
      <c r="E550" s="162">
        <v>0</v>
      </c>
      <c r="F550" s="161">
        <v>8281.06</v>
      </c>
      <c r="G550" s="161">
        <v>61410.31</v>
      </c>
    </row>
    <row r="551" spans="1:7">
      <c r="A551" s="147">
        <v>462119011000001</v>
      </c>
      <c r="B551" s="140" t="s">
        <v>386</v>
      </c>
      <c r="C551" s="161">
        <v>47435.25</v>
      </c>
      <c r="D551" s="161">
        <v>5281.06</v>
      </c>
      <c r="E551" s="162">
        <v>0</v>
      </c>
      <c r="F551" s="161">
        <v>5281.06</v>
      </c>
      <c r="G551" s="161">
        <v>52716.31</v>
      </c>
    </row>
    <row r="552" spans="1:7">
      <c r="A552" s="147">
        <v>462119011000003</v>
      </c>
      <c r="B552" s="140" t="s">
        <v>387</v>
      </c>
      <c r="C552" s="161">
        <v>5694</v>
      </c>
      <c r="D552" s="161">
        <v>3000</v>
      </c>
      <c r="E552" s="162">
        <v>0</v>
      </c>
      <c r="F552" s="161">
        <v>3000</v>
      </c>
      <c r="G552" s="161">
        <v>8694</v>
      </c>
    </row>
    <row r="553" spans="1:7">
      <c r="A553" s="147">
        <v>462119012</v>
      </c>
      <c r="B553" s="140" t="s">
        <v>388</v>
      </c>
      <c r="C553" s="161">
        <v>9625</v>
      </c>
      <c r="D553" s="161">
        <v>1925</v>
      </c>
      <c r="E553" s="162">
        <v>0</v>
      </c>
      <c r="F553" s="161">
        <v>1925</v>
      </c>
      <c r="G553" s="161">
        <v>11550</v>
      </c>
    </row>
    <row r="554" spans="1:7">
      <c r="A554" s="147">
        <v>462119012000001</v>
      </c>
      <c r="B554" s="140" t="s">
        <v>389</v>
      </c>
      <c r="C554" s="161">
        <v>9625</v>
      </c>
      <c r="D554" s="161">
        <v>1925</v>
      </c>
      <c r="E554" s="162">
        <v>0</v>
      </c>
      <c r="F554" s="161">
        <v>1925</v>
      </c>
      <c r="G554" s="161">
        <v>11550</v>
      </c>
    </row>
    <row r="555" spans="1:7">
      <c r="A555" s="147">
        <v>462119013</v>
      </c>
      <c r="B555" s="140" t="s">
        <v>390</v>
      </c>
      <c r="C555" s="161">
        <v>30050.83</v>
      </c>
      <c r="D555" s="161">
        <v>11396.22</v>
      </c>
      <c r="E555" s="162">
        <v>0</v>
      </c>
      <c r="F555" s="161">
        <v>11396.22</v>
      </c>
      <c r="G555" s="161">
        <v>41447.050000000003</v>
      </c>
    </row>
    <row r="556" spans="1:7">
      <c r="A556" s="147">
        <v>462119013000002</v>
      </c>
      <c r="B556" s="140" t="s">
        <v>391</v>
      </c>
      <c r="C556" s="161">
        <v>3100</v>
      </c>
      <c r="D556" s="161">
        <v>7296</v>
      </c>
      <c r="E556" s="162">
        <v>0</v>
      </c>
      <c r="F556" s="161">
        <v>7296</v>
      </c>
      <c r="G556" s="161">
        <v>10396</v>
      </c>
    </row>
    <row r="557" spans="1:7">
      <c r="A557" s="147">
        <v>462119013000003</v>
      </c>
      <c r="B557" s="140" t="s">
        <v>392</v>
      </c>
      <c r="C557" s="161">
        <v>26950.83</v>
      </c>
      <c r="D557" s="161">
        <v>4100.22</v>
      </c>
      <c r="E557" s="162">
        <v>0</v>
      </c>
      <c r="F557" s="161">
        <v>4100.22</v>
      </c>
      <c r="G557" s="161">
        <v>31051.05</v>
      </c>
    </row>
    <row r="558" spans="1:7">
      <c r="A558" s="147">
        <v>462119014</v>
      </c>
      <c r="B558" s="140" t="s">
        <v>393</v>
      </c>
      <c r="C558" s="161">
        <v>479220.57</v>
      </c>
      <c r="D558" s="161">
        <v>149266.54</v>
      </c>
      <c r="E558" s="162">
        <v>51916.79</v>
      </c>
      <c r="F558" s="161">
        <v>97349.75</v>
      </c>
      <c r="G558" s="161">
        <v>576570.31999999995</v>
      </c>
    </row>
    <row r="559" spans="1:7">
      <c r="A559" s="147">
        <v>462119014000002</v>
      </c>
      <c r="B559" s="140" t="s">
        <v>497</v>
      </c>
      <c r="C559" s="161">
        <v>44000</v>
      </c>
      <c r="D559" s="161">
        <v>0</v>
      </c>
      <c r="E559" s="162">
        <v>44000</v>
      </c>
      <c r="F559" s="161">
        <v>-44000</v>
      </c>
      <c r="G559" s="161">
        <v>0</v>
      </c>
    </row>
    <row r="560" spans="1:7">
      <c r="A560" s="147">
        <v>462119014000004</v>
      </c>
      <c r="B560" s="140" t="s">
        <v>395</v>
      </c>
      <c r="C560" s="161">
        <v>134134.34</v>
      </c>
      <c r="D560" s="161">
        <v>55615.26</v>
      </c>
      <c r="E560" s="162">
        <v>0</v>
      </c>
      <c r="F560" s="161">
        <v>55615.26</v>
      </c>
      <c r="G560" s="161">
        <v>189749.6</v>
      </c>
    </row>
    <row r="561" spans="1:7">
      <c r="A561" s="147">
        <v>462119014000005</v>
      </c>
      <c r="B561" s="140" t="s">
        <v>396</v>
      </c>
      <c r="C561" s="161">
        <v>14856.85</v>
      </c>
      <c r="D561" s="161">
        <v>10888.16</v>
      </c>
      <c r="E561" s="162">
        <v>7916.79</v>
      </c>
      <c r="F561" s="161">
        <v>2971.37</v>
      </c>
      <c r="G561" s="161">
        <v>17828.22</v>
      </c>
    </row>
    <row r="562" spans="1:7">
      <c r="A562" s="147">
        <v>462119014000007</v>
      </c>
      <c r="B562" s="140" t="s">
        <v>397</v>
      </c>
      <c r="C562" s="161">
        <v>259653.33</v>
      </c>
      <c r="D562" s="161">
        <v>74186.67</v>
      </c>
      <c r="E562" s="162">
        <v>0</v>
      </c>
      <c r="F562" s="161">
        <v>74186.67</v>
      </c>
      <c r="G562" s="161">
        <v>333840</v>
      </c>
    </row>
    <row r="563" spans="1:7">
      <c r="A563" s="147">
        <v>462119014000012</v>
      </c>
      <c r="B563" s="140" t="s">
        <v>398</v>
      </c>
      <c r="C563" s="161">
        <v>26576.05</v>
      </c>
      <c r="D563" s="161">
        <v>8576.4500000000007</v>
      </c>
      <c r="E563" s="162">
        <v>0</v>
      </c>
      <c r="F563" s="161">
        <v>8576.4500000000007</v>
      </c>
      <c r="G563" s="161">
        <v>35152.5</v>
      </c>
    </row>
    <row r="564" spans="1:7">
      <c r="A564" s="147">
        <v>462119015</v>
      </c>
      <c r="B564" s="140" t="s">
        <v>399</v>
      </c>
      <c r="C564" s="161">
        <v>3560.87</v>
      </c>
      <c r="D564" s="161">
        <v>0</v>
      </c>
      <c r="E564" s="162">
        <v>0</v>
      </c>
      <c r="F564" s="161">
        <v>0</v>
      </c>
      <c r="G564" s="161">
        <v>3560.87</v>
      </c>
    </row>
    <row r="565" spans="1:7">
      <c r="A565" s="147">
        <v>462119015000001</v>
      </c>
      <c r="B565" s="140" t="s">
        <v>400</v>
      </c>
      <c r="C565" s="161">
        <v>3560.87</v>
      </c>
      <c r="D565" s="161">
        <v>0</v>
      </c>
      <c r="E565" s="162">
        <v>0</v>
      </c>
      <c r="F565" s="161">
        <v>0</v>
      </c>
      <c r="G565" s="161">
        <v>3560.87</v>
      </c>
    </row>
    <row r="566" spans="1:7">
      <c r="A566" s="147">
        <v>462119019</v>
      </c>
      <c r="B566" s="140" t="s">
        <v>313</v>
      </c>
      <c r="C566" s="161">
        <v>512875.1</v>
      </c>
      <c r="D566" s="161">
        <v>129724.18</v>
      </c>
      <c r="E566" s="162">
        <v>36338</v>
      </c>
      <c r="F566" s="161">
        <v>93386.18</v>
      </c>
      <c r="G566" s="161">
        <v>606261.28</v>
      </c>
    </row>
    <row r="567" spans="1:7">
      <c r="A567" s="147">
        <v>462119019000001</v>
      </c>
      <c r="B567" s="140" t="s">
        <v>401</v>
      </c>
      <c r="C567" s="161">
        <v>10014.93</v>
      </c>
      <c r="D567" s="161">
        <v>0</v>
      </c>
      <c r="E567" s="162">
        <v>0</v>
      </c>
      <c r="F567" s="161">
        <v>0</v>
      </c>
      <c r="G567" s="161">
        <v>10014.93</v>
      </c>
    </row>
    <row r="568" spans="1:7">
      <c r="A568" s="147">
        <v>462119019000002</v>
      </c>
      <c r="B568" s="140" t="s">
        <v>402</v>
      </c>
      <c r="C568" s="161">
        <v>331864.31</v>
      </c>
      <c r="D568" s="161">
        <v>75562.679999999993</v>
      </c>
      <c r="E568" s="162">
        <v>9440</v>
      </c>
      <c r="F568" s="161">
        <v>66122.679999999993</v>
      </c>
      <c r="G568" s="161">
        <v>397986.99</v>
      </c>
    </row>
    <row r="569" spans="1:7">
      <c r="A569" s="147">
        <v>462119019000004</v>
      </c>
      <c r="B569" s="140" t="s">
        <v>403</v>
      </c>
      <c r="C569" s="161">
        <v>170995.86</v>
      </c>
      <c r="D569" s="161">
        <v>54161.5</v>
      </c>
      <c r="E569" s="162">
        <v>26898</v>
      </c>
      <c r="F569" s="161">
        <v>27263.5</v>
      </c>
      <c r="G569" s="161">
        <v>198259.36</v>
      </c>
    </row>
    <row r="570" spans="1:7">
      <c r="A570" s="147">
        <v>463</v>
      </c>
      <c r="B570" s="140" t="s">
        <v>404</v>
      </c>
      <c r="C570" s="161">
        <v>681997.18</v>
      </c>
      <c r="D570" s="161">
        <v>296290.78999999998</v>
      </c>
      <c r="E570" s="162">
        <v>67193.149999999994</v>
      </c>
      <c r="F570" s="161">
        <v>229097.64</v>
      </c>
      <c r="G570" s="161">
        <v>911094.82</v>
      </c>
    </row>
    <row r="571" spans="1:7">
      <c r="A571" s="147">
        <v>4631</v>
      </c>
      <c r="B571" s="140" t="s">
        <v>405</v>
      </c>
      <c r="C571" s="161">
        <v>133796.17000000001</v>
      </c>
      <c r="D571" s="161">
        <v>52765.95</v>
      </c>
      <c r="E571" s="162">
        <v>34490.379999999997</v>
      </c>
      <c r="F571" s="161">
        <v>18275.57</v>
      </c>
      <c r="G571" s="161">
        <v>152071.74</v>
      </c>
    </row>
    <row r="572" spans="1:7">
      <c r="A572" s="147">
        <v>46311</v>
      </c>
      <c r="B572" s="140" t="s">
        <v>406</v>
      </c>
      <c r="C572" s="161">
        <v>133796.17000000001</v>
      </c>
      <c r="D572" s="161">
        <v>52765.95</v>
      </c>
      <c r="E572" s="162">
        <v>34490.379999999997</v>
      </c>
      <c r="F572" s="161">
        <v>18275.57</v>
      </c>
      <c r="G572" s="161">
        <v>152071.74</v>
      </c>
    </row>
    <row r="573" spans="1:7">
      <c r="A573" s="147">
        <v>463119</v>
      </c>
      <c r="B573" s="140" t="s">
        <v>405</v>
      </c>
      <c r="C573" s="161">
        <v>133796.17000000001</v>
      </c>
      <c r="D573" s="161">
        <v>52765.95</v>
      </c>
      <c r="E573" s="162">
        <v>34490.379999999997</v>
      </c>
      <c r="F573" s="161">
        <v>18275.57</v>
      </c>
      <c r="G573" s="161">
        <v>152071.74</v>
      </c>
    </row>
    <row r="574" spans="1:7">
      <c r="A574" s="147">
        <v>46311901</v>
      </c>
      <c r="B574" s="140" t="s">
        <v>405</v>
      </c>
      <c r="C574" s="161">
        <v>133796.17000000001</v>
      </c>
      <c r="D574" s="161">
        <v>52765.95</v>
      </c>
      <c r="E574" s="162">
        <v>34490.379999999997</v>
      </c>
      <c r="F574" s="161">
        <v>18275.57</v>
      </c>
      <c r="G574" s="161">
        <v>152071.74</v>
      </c>
    </row>
    <row r="575" spans="1:7">
      <c r="A575" s="147">
        <v>463119011</v>
      </c>
      <c r="B575" s="140" t="s">
        <v>407</v>
      </c>
      <c r="C575" s="161">
        <v>93260.02</v>
      </c>
      <c r="D575" s="161">
        <v>36551.480000000003</v>
      </c>
      <c r="E575" s="162">
        <v>18275.919999999998</v>
      </c>
      <c r="F575" s="161">
        <v>18275.560000000001</v>
      </c>
      <c r="G575" s="161">
        <v>111535.58</v>
      </c>
    </row>
    <row r="576" spans="1:7">
      <c r="A576" s="147">
        <v>463119011000001</v>
      </c>
      <c r="B576" s="140" t="s">
        <v>407</v>
      </c>
      <c r="C576" s="161">
        <v>93260.02</v>
      </c>
      <c r="D576" s="161">
        <v>36551.480000000003</v>
      </c>
      <c r="E576" s="162">
        <v>18275.919999999998</v>
      </c>
      <c r="F576" s="161">
        <v>18275.560000000001</v>
      </c>
      <c r="G576" s="161">
        <v>111535.58</v>
      </c>
    </row>
    <row r="577" spans="1:7">
      <c r="A577" s="147">
        <v>463119013</v>
      </c>
      <c r="B577" s="140" t="s">
        <v>408</v>
      </c>
      <c r="C577" s="161">
        <v>40536.15</v>
      </c>
      <c r="D577" s="161">
        <v>16214.47</v>
      </c>
      <c r="E577" s="162">
        <v>16214.46</v>
      </c>
      <c r="F577" s="161">
        <v>0.01</v>
      </c>
      <c r="G577" s="161">
        <v>40536.160000000003</v>
      </c>
    </row>
    <row r="578" spans="1:7">
      <c r="A578" s="147">
        <v>463119013000001</v>
      </c>
      <c r="B578" s="140" t="s">
        <v>409</v>
      </c>
      <c r="C578" s="161">
        <v>40536.15</v>
      </c>
      <c r="D578" s="161">
        <v>16214.47</v>
      </c>
      <c r="E578" s="162">
        <v>16214.46</v>
      </c>
      <c r="F578" s="161">
        <v>0.01</v>
      </c>
      <c r="G578" s="161">
        <v>40536.160000000003</v>
      </c>
    </row>
    <row r="579" spans="1:7">
      <c r="A579" s="147">
        <v>4633</v>
      </c>
      <c r="B579" s="140" t="s">
        <v>410</v>
      </c>
      <c r="C579" s="161">
        <v>19384.95</v>
      </c>
      <c r="D579" s="161">
        <v>7004.12</v>
      </c>
      <c r="E579" s="162">
        <v>243.09</v>
      </c>
      <c r="F579" s="161">
        <v>6761.03</v>
      </c>
      <c r="G579" s="161">
        <v>26145.98</v>
      </c>
    </row>
    <row r="580" spans="1:7">
      <c r="A580" s="147">
        <v>46331</v>
      </c>
      <c r="B580" s="140" t="s">
        <v>411</v>
      </c>
      <c r="C580" s="161">
        <v>19384.95</v>
      </c>
      <c r="D580" s="161">
        <v>7004.12</v>
      </c>
      <c r="E580" s="162">
        <v>243.09</v>
      </c>
      <c r="F580" s="161">
        <v>6761.03</v>
      </c>
      <c r="G580" s="161">
        <v>26145.98</v>
      </c>
    </row>
    <row r="581" spans="1:7">
      <c r="A581" s="147">
        <v>463319</v>
      </c>
      <c r="B581" s="140" t="s">
        <v>411</v>
      </c>
      <c r="C581" s="161">
        <v>19384.95</v>
      </c>
      <c r="D581" s="161">
        <v>7004.12</v>
      </c>
      <c r="E581" s="162">
        <v>243.09</v>
      </c>
      <c r="F581" s="161">
        <v>6761.03</v>
      </c>
      <c r="G581" s="161">
        <v>26145.98</v>
      </c>
    </row>
    <row r="582" spans="1:7">
      <c r="A582" s="147">
        <v>46331901</v>
      </c>
      <c r="B582" s="140" t="s">
        <v>410</v>
      </c>
      <c r="C582" s="161">
        <v>19384.95</v>
      </c>
      <c r="D582" s="161">
        <v>7004.12</v>
      </c>
      <c r="E582" s="162">
        <v>243.09</v>
      </c>
      <c r="F582" s="161">
        <v>6761.03</v>
      </c>
      <c r="G582" s="161">
        <v>26145.98</v>
      </c>
    </row>
    <row r="583" spans="1:7">
      <c r="A583" s="147">
        <v>463319011</v>
      </c>
      <c r="B583" s="140" t="s">
        <v>407</v>
      </c>
      <c r="C583" s="161">
        <v>179.89</v>
      </c>
      <c r="D583" s="161">
        <v>0</v>
      </c>
      <c r="E583" s="162">
        <v>0</v>
      </c>
      <c r="F583" s="161">
        <v>0</v>
      </c>
      <c r="G583" s="161">
        <v>179.89</v>
      </c>
    </row>
    <row r="584" spans="1:7">
      <c r="A584" s="147">
        <v>463319011000002</v>
      </c>
      <c r="B584" s="140" t="s">
        <v>412</v>
      </c>
      <c r="C584" s="161">
        <v>179.89</v>
      </c>
      <c r="D584" s="161">
        <v>0</v>
      </c>
      <c r="E584" s="162">
        <v>0</v>
      </c>
      <c r="F584" s="161">
        <v>0</v>
      </c>
      <c r="G584" s="161">
        <v>179.89</v>
      </c>
    </row>
    <row r="585" spans="1:7">
      <c r="A585" s="147">
        <v>463319012</v>
      </c>
      <c r="B585" s="140" t="s">
        <v>413</v>
      </c>
      <c r="C585" s="161">
        <v>16490.78</v>
      </c>
      <c r="D585" s="161">
        <v>3378.94</v>
      </c>
      <c r="E585" s="162">
        <v>0</v>
      </c>
      <c r="F585" s="161">
        <v>3378.94</v>
      </c>
      <c r="G585" s="161">
        <v>19869.72</v>
      </c>
    </row>
    <row r="586" spans="1:7">
      <c r="A586" s="147">
        <v>463319012000002</v>
      </c>
      <c r="B586" s="140" t="s">
        <v>414</v>
      </c>
      <c r="C586" s="161">
        <v>16490.78</v>
      </c>
      <c r="D586" s="161">
        <v>3378.94</v>
      </c>
      <c r="E586" s="162">
        <v>0</v>
      </c>
      <c r="F586" s="161">
        <v>3378.94</v>
      </c>
      <c r="G586" s="161">
        <v>19869.72</v>
      </c>
    </row>
    <row r="587" spans="1:7">
      <c r="A587" s="147">
        <v>463319013</v>
      </c>
      <c r="B587" s="140" t="s">
        <v>415</v>
      </c>
      <c r="C587" s="161">
        <v>2714.28</v>
      </c>
      <c r="D587" s="161">
        <v>3625.18</v>
      </c>
      <c r="E587" s="162">
        <v>243.09</v>
      </c>
      <c r="F587" s="161">
        <v>3382.09</v>
      </c>
      <c r="G587" s="161">
        <v>6096.37</v>
      </c>
    </row>
    <row r="588" spans="1:7">
      <c r="A588" s="147">
        <v>463319013000001</v>
      </c>
      <c r="B588" s="140" t="s">
        <v>416</v>
      </c>
      <c r="C588" s="161">
        <v>2714.28</v>
      </c>
      <c r="D588" s="161">
        <v>3625.18</v>
      </c>
      <c r="E588" s="162">
        <v>243.09</v>
      </c>
      <c r="F588" s="161">
        <v>3382.09</v>
      </c>
      <c r="G588" s="161">
        <v>6096.37</v>
      </c>
    </row>
    <row r="589" spans="1:7">
      <c r="A589" s="147">
        <v>4637</v>
      </c>
      <c r="B589" s="140" t="s">
        <v>417</v>
      </c>
      <c r="C589" s="161">
        <v>14464.83</v>
      </c>
      <c r="D589" s="161">
        <v>2892.94</v>
      </c>
      <c r="E589" s="162">
        <v>0</v>
      </c>
      <c r="F589" s="161">
        <v>2892.94</v>
      </c>
      <c r="G589" s="161">
        <v>17357.77</v>
      </c>
    </row>
    <row r="590" spans="1:7">
      <c r="A590" s="147">
        <v>46371</v>
      </c>
      <c r="B590" s="140" t="s">
        <v>418</v>
      </c>
      <c r="C590" s="161">
        <v>14464.83</v>
      </c>
      <c r="D590" s="161">
        <v>2892.94</v>
      </c>
      <c r="E590" s="162">
        <v>0</v>
      </c>
      <c r="F590" s="161">
        <v>2892.94</v>
      </c>
      <c r="G590" s="161">
        <v>17357.77</v>
      </c>
    </row>
    <row r="591" spans="1:7">
      <c r="A591" s="147">
        <v>463719</v>
      </c>
      <c r="B591" s="140" t="s">
        <v>418</v>
      </c>
      <c r="C591" s="161">
        <v>14464.83</v>
      </c>
      <c r="D591" s="161">
        <v>2892.94</v>
      </c>
      <c r="E591" s="162">
        <v>0</v>
      </c>
      <c r="F591" s="161">
        <v>2892.94</v>
      </c>
      <c r="G591" s="161">
        <v>17357.77</v>
      </c>
    </row>
    <row r="592" spans="1:7">
      <c r="A592" s="147">
        <v>46371901</v>
      </c>
      <c r="B592" s="140" t="s">
        <v>419</v>
      </c>
      <c r="C592" s="161">
        <v>14464.83</v>
      </c>
      <c r="D592" s="161">
        <v>2892.94</v>
      </c>
      <c r="E592" s="162">
        <v>0</v>
      </c>
      <c r="F592" s="161">
        <v>2892.94</v>
      </c>
      <c r="G592" s="161">
        <v>17357.77</v>
      </c>
    </row>
    <row r="593" spans="1:7">
      <c r="A593" s="147">
        <v>463719011</v>
      </c>
      <c r="B593" s="140" t="s">
        <v>420</v>
      </c>
      <c r="C593" s="161">
        <v>14464.83</v>
      </c>
      <c r="D593" s="161">
        <v>2892.94</v>
      </c>
      <c r="E593" s="162">
        <v>0</v>
      </c>
      <c r="F593" s="161">
        <v>2892.94</v>
      </c>
      <c r="G593" s="161">
        <v>17357.77</v>
      </c>
    </row>
    <row r="594" spans="1:7">
      <c r="A594" s="147">
        <v>463719011000001</v>
      </c>
      <c r="B594" s="140" t="s">
        <v>421</v>
      </c>
      <c r="C594" s="161">
        <v>5909.5</v>
      </c>
      <c r="D594" s="161">
        <v>1181.9000000000001</v>
      </c>
      <c r="E594" s="162">
        <v>0</v>
      </c>
      <c r="F594" s="161">
        <v>1181.9000000000001</v>
      </c>
      <c r="G594" s="161">
        <v>7091.4</v>
      </c>
    </row>
    <row r="595" spans="1:7">
      <c r="A595" s="147">
        <v>463719011000002</v>
      </c>
      <c r="B595" s="140" t="s">
        <v>422</v>
      </c>
      <c r="C595" s="161">
        <v>3982.45</v>
      </c>
      <c r="D595" s="161">
        <v>796.48</v>
      </c>
      <c r="E595" s="162">
        <v>0</v>
      </c>
      <c r="F595" s="161">
        <v>796.48</v>
      </c>
      <c r="G595" s="161">
        <v>4778.93</v>
      </c>
    </row>
    <row r="596" spans="1:7">
      <c r="A596" s="147">
        <v>463719011000003</v>
      </c>
      <c r="B596" s="140" t="s">
        <v>423</v>
      </c>
      <c r="C596" s="161">
        <v>2079.1</v>
      </c>
      <c r="D596" s="161">
        <v>415.82</v>
      </c>
      <c r="E596" s="162">
        <v>0</v>
      </c>
      <c r="F596" s="161">
        <v>415.82</v>
      </c>
      <c r="G596" s="161">
        <v>2494.92</v>
      </c>
    </row>
    <row r="597" spans="1:7">
      <c r="A597" s="147">
        <v>463719011000004</v>
      </c>
      <c r="B597" s="140" t="s">
        <v>424</v>
      </c>
      <c r="C597" s="161">
        <v>2493.7800000000002</v>
      </c>
      <c r="D597" s="161">
        <v>498.74</v>
      </c>
      <c r="E597" s="162">
        <v>0</v>
      </c>
      <c r="F597" s="161">
        <v>498.74</v>
      </c>
      <c r="G597" s="161">
        <v>2992.52</v>
      </c>
    </row>
    <row r="598" spans="1:7">
      <c r="A598" s="147">
        <v>4638</v>
      </c>
      <c r="B598" s="140" t="s">
        <v>425</v>
      </c>
      <c r="C598" s="161">
        <v>161961</v>
      </c>
      <c r="D598" s="161">
        <v>64213.81</v>
      </c>
      <c r="E598" s="162">
        <v>31821.61</v>
      </c>
      <c r="F598" s="161">
        <v>32392.2</v>
      </c>
      <c r="G598" s="161">
        <v>194353.2</v>
      </c>
    </row>
    <row r="599" spans="1:7">
      <c r="A599" s="147">
        <v>46381</v>
      </c>
      <c r="B599" s="140" t="s">
        <v>426</v>
      </c>
      <c r="C599" s="161">
        <v>161961</v>
      </c>
      <c r="D599" s="161">
        <v>64213.81</v>
      </c>
      <c r="E599" s="162">
        <v>31821.61</v>
      </c>
      <c r="F599" s="161">
        <v>32392.2</v>
      </c>
      <c r="G599" s="161">
        <v>194353.2</v>
      </c>
    </row>
    <row r="600" spans="1:7">
      <c r="A600" s="147">
        <v>463819</v>
      </c>
      <c r="B600" s="140" t="s">
        <v>426</v>
      </c>
      <c r="C600" s="161">
        <v>161961</v>
      </c>
      <c r="D600" s="161">
        <v>64213.81</v>
      </c>
      <c r="E600" s="162">
        <v>31821.61</v>
      </c>
      <c r="F600" s="161">
        <v>32392.2</v>
      </c>
      <c r="G600" s="161">
        <v>194353.2</v>
      </c>
    </row>
    <row r="601" spans="1:7">
      <c r="A601" s="147">
        <v>46381901</v>
      </c>
      <c r="B601" s="140" t="s">
        <v>425</v>
      </c>
      <c r="C601" s="161">
        <v>161961</v>
      </c>
      <c r="D601" s="161">
        <v>64213.81</v>
      </c>
      <c r="E601" s="162">
        <v>31821.61</v>
      </c>
      <c r="F601" s="161">
        <v>32392.2</v>
      </c>
      <c r="G601" s="161">
        <v>194353.2</v>
      </c>
    </row>
    <row r="602" spans="1:7">
      <c r="A602" s="147">
        <v>463819011</v>
      </c>
      <c r="B602" s="140" t="s">
        <v>425</v>
      </c>
      <c r="C602" s="161">
        <v>161961</v>
      </c>
      <c r="D602" s="161">
        <v>64213.81</v>
      </c>
      <c r="E602" s="162">
        <v>31821.61</v>
      </c>
      <c r="F602" s="161">
        <v>32392.2</v>
      </c>
      <c r="G602" s="161">
        <v>194353.2</v>
      </c>
    </row>
    <row r="603" spans="1:7">
      <c r="A603" s="147">
        <v>463819011000002</v>
      </c>
      <c r="B603" s="140" t="s">
        <v>427</v>
      </c>
      <c r="C603" s="161">
        <v>67424.75</v>
      </c>
      <c r="D603" s="161">
        <v>26818.29</v>
      </c>
      <c r="E603" s="162">
        <v>13333.34</v>
      </c>
      <c r="F603" s="161">
        <v>13484.95</v>
      </c>
      <c r="G603" s="161">
        <v>80909.7</v>
      </c>
    </row>
    <row r="604" spans="1:7">
      <c r="A604" s="147">
        <v>463819011000003</v>
      </c>
      <c r="B604" s="140" t="s">
        <v>428</v>
      </c>
      <c r="C604" s="161">
        <v>94536.25</v>
      </c>
      <c r="D604" s="161">
        <v>37395.519999999997</v>
      </c>
      <c r="E604" s="162">
        <v>18488.27</v>
      </c>
      <c r="F604" s="161">
        <v>18907.25</v>
      </c>
      <c r="G604" s="161">
        <v>113443.5</v>
      </c>
    </row>
    <row r="605" spans="1:7">
      <c r="A605" s="147">
        <v>4639</v>
      </c>
      <c r="B605" s="140" t="s">
        <v>429</v>
      </c>
      <c r="C605" s="161">
        <v>352390.23</v>
      </c>
      <c r="D605" s="161">
        <v>169413.97</v>
      </c>
      <c r="E605" s="162">
        <v>638.07000000000005</v>
      </c>
      <c r="F605" s="161">
        <v>168775.9</v>
      </c>
      <c r="G605" s="161">
        <v>521166.13</v>
      </c>
    </row>
    <row r="606" spans="1:7">
      <c r="A606" s="147">
        <v>46391</v>
      </c>
      <c r="B606" s="140" t="s">
        <v>430</v>
      </c>
      <c r="C606" s="161">
        <v>352390.23</v>
      </c>
      <c r="D606" s="161">
        <v>169413.97</v>
      </c>
      <c r="E606" s="162">
        <v>638.07000000000005</v>
      </c>
      <c r="F606" s="161">
        <v>168775.9</v>
      </c>
      <c r="G606" s="161">
        <v>521166.13</v>
      </c>
    </row>
    <row r="607" spans="1:7">
      <c r="A607" s="147">
        <v>463919</v>
      </c>
      <c r="B607" s="140" t="s">
        <v>430</v>
      </c>
      <c r="C607" s="161">
        <v>352390.23</v>
      </c>
      <c r="D607" s="161">
        <v>169413.97</v>
      </c>
      <c r="E607" s="162">
        <v>638.07000000000005</v>
      </c>
      <c r="F607" s="161">
        <v>168775.9</v>
      </c>
      <c r="G607" s="161">
        <v>521166.13</v>
      </c>
    </row>
    <row r="608" spans="1:7">
      <c r="A608" s="147">
        <v>46391901</v>
      </c>
      <c r="B608" s="140" t="s">
        <v>429</v>
      </c>
      <c r="C608" s="161">
        <v>352390.23</v>
      </c>
      <c r="D608" s="161">
        <v>169413.97</v>
      </c>
      <c r="E608" s="162">
        <v>638.07000000000005</v>
      </c>
      <c r="F608" s="161">
        <v>168775.9</v>
      </c>
      <c r="G608" s="161">
        <v>521166.13</v>
      </c>
    </row>
    <row r="609" spans="1:7">
      <c r="A609" s="147">
        <v>463919011</v>
      </c>
      <c r="B609" s="140" t="s">
        <v>431</v>
      </c>
      <c r="C609" s="161">
        <v>-1395.14</v>
      </c>
      <c r="D609" s="161">
        <v>1395.14</v>
      </c>
      <c r="E609" s="162">
        <v>0</v>
      </c>
      <c r="F609" s="161">
        <v>1395.14</v>
      </c>
      <c r="G609" s="161">
        <v>0</v>
      </c>
    </row>
    <row r="610" spans="1:7">
      <c r="A610" s="147">
        <v>463919011000001</v>
      </c>
      <c r="B610" s="140" t="s">
        <v>432</v>
      </c>
      <c r="C610" s="161">
        <v>-1395.14</v>
      </c>
      <c r="D610" s="161">
        <v>1395.14</v>
      </c>
      <c r="E610" s="162">
        <v>0</v>
      </c>
      <c r="F610" s="161">
        <v>1395.14</v>
      </c>
      <c r="G610" s="161">
        <v>0</v>
      </c>
    </row>
    <row r="611" spans="1:7">
      <c r="A611" s="147">
        <v>463919012</v>
      </c>
      <c r="B611" s="140" t="s">
        <v>433</v>
      </c>
      <c r="C611" s="161">
        <v>10586.25</v>
      </c>
      <c r="D611" s="161">
        <v>2117.25</v>
      </c>
      <c r="E611" s="162">
        <v>0</v>
      </c>
      <c r="F611" s="161">
        <v>2117.25</v>
      </c>
      <c r="G611" s="161">
        <v>12703.5</v>
      </c>
    </row>
    <row r="612" spans="1:7">
      <c r="A612" s="147">
        <v>463919012000004</v>
      </c>
      <c r="B612" s="140" t="s">
        <v>434</v>
      </c>
      <c r="C612" s="161">
        <v>10586.25</v>
      </c>
      <c r="D612" s="161">
        <v>2117.25</v>
      </c>
      <c r="E612" s="162">
        <v>0</v>
      </c>
      <c r="F612" s="161">
        <v>2117.25</v>
      </c>
      <c r="G612" s="161">
        <v>12703.5</v>
      </c>
    </row>
    <row r="613" spans="1:7">
      <c r="A613" s="147">
        <v>463919013</v>
      </c>
      <c r="B613" s="140" t="s">
        <v>435</v>
      </c>
      <c r="C613" s="161">
        <v>61779.839999999997</v>
      </c>
      <c r="D613" s="161">
        <v>17382.28</v>
      </c>
      <c r="E613" s="162">
        <v>635.62</v>
      </c>
      <c r="F613" s="161">
        <v>16746.66</v>
      </c>
      <c r="G613" s="161">
        <v>78526.5</v>
      </c>
    </row>
    <row r="614" spans="1:7">
      <c r="A614" s="147">
        <v>463919013000001</v>
      </c>
      <c r="B614" s="140" t="s">
        <v>436</v>
      </c>
      <c r="C614" s="161">
        <v>60756.72</v>
      </c>
      <c r="D614" s="161">
        <v>15559.83</v>
      </c>
      <c r="E614" s="162">
        <v>635.62</v>
      </c>
      <c r="F614" s="161">
        <v>14924.21</v>
      </c>
      <c r="G614" s="161">
        <v>75680.929999999993</v>
      </c>
    </row>
    <row r="615" spans="1:7">
      <c r="A615" s="147">
        <v>463919013000002</v>
      </c>
      <c r="B615" s="140" t="s">
        <v>437</v>
      </c>
      <c r="C615" s="161">
        <v>1023.12</v>
      </c>
      <c r="D615" s="161">
        <v>1822.45</v>
      </c>
      <c r="E615" s="162">
        <v>0</v>
      </c>
      <c r="F615" s="161">
        <v>1822.45</v>
      </c>
      <c r="G615" s="161">
        <v>2845.57</v>
      </c>
    </row>
    <row r="616" spans="1:7">
      <c r="A616" s="147">
        <v>463919014</v>
      </c>
      <c r="B616" s="140" t="s">
        <v>438</v>
      </c>
      <c r="C616" s="161">
        <v>112683.53</v>
      </c>
      <c r="D616" s="161">
        <v>18055.25</v>
      </c>
      <c r="E616" s="162">
        <v>0</v>
      </c>
      <c r="F616" s="161">
        <v>18055.25</v>
      </c>
      <c r="G616" s="161">
        <v>130738.78</v>
      </c>
    </row>
    <row r="617" spans="1:7">
      <c r="A617" s="147">
        <v>463919014000002</v>
      </c>
      <c r="B617" s="140" t="s">
        <v>439</v>
      </c>
      <c r="C617" s="161">
        <v>16539.36</v>
      </c>
      <c r="D617" s="161">
        <v>0</v>
      </c>
      <c r="E617" s="162">
        <v>0</v>
      </c>
      <c r="F617" s="161">
        <v>0</v>
      </c>
      <c r="G617" s="161">
        <v>16539.36</v>
      </c>
    </row>
    <row r="618" spans="1:7">
      <c r="A618" s="147">
        <v>463919014000003</v>
      </c>
      <c r="B618" s="140" t="s">
        <v>440</v>
      </c>
      <c r="C618" s="161">
        <v>50030.85</v>
      </c>
      <c r="D618" s="161">
        <v>10006.17</v>
      </c>
      <c r="E618" s="162">
        <v>0</v>
      </c>
      <c r="F618" s="161">
        <v>10006.17</v>
      </c>
      <c r="G618" s="161">
        <v>60037.02</v>
      </c>
    </row>
    <row r="619" spans="1:7">
      <c r="A619" s="147">
        <v>463919014000004</v>
      </c>
      <c r="B619" s="140" t="s">
        <v>441</v>
      </c>
      <c r="C619" s="161">
        <v>30948.39</v>
      </c>
      <c r="D619" s="161">
        <v>5954.13</v>
      </c>
      <c r="E619" s="162">
        <v>0</v>
      </c>
      <c r="F619" s="161">
        <v>5954.13</v>
      </c>
      <c r="G619" s="161">
        <v>36902.519999999997</v>
      </c>
    </row>
    <row r="620" spans="1:7">
      <c r="A620" s="147">
        <v>463919014000006</v>
      </c>
      <c r="B620" s="140" t="s">
        <v>442</v>
      </c>
      <c r="C620" s="161">
        <v>15164.93</v>
      </c>
      <c r="D620" s="161">
        <v>2094.9499999999998</v>
      </c>
      <c r="E620" s="162">
        <v>0</v>
      </c>
      <c r="F620" s="161">
        <v>2094.9499999999998</v>
      </c>
      <c r="G620" s="161">
        <v>17259.88</v>
      </c>
    </row>
    <row r="621" spans="1:7">
      <c r="A621" s="147">
        <v>463919019</v>
      </c>
      <c r="B621" s="140" t="s">
        <v>429</v>
      </c>
      <c r="C621" s="161">
        <v>168735.75</v>
      </c>
      <c r="D621" s="161">
        <v>130464.05</v>
      </c>
      <c r="E621" s="162">
        <v>2.4500000000000002</v>
      </c>
      <c r="F621" s="161">
        <v>130461.6</v>
      </c>
      <c r="G621" s="161">
        <v>299197.34999999998</v>
      </c>
    </row>
    <row r="622" spans="1:7">
      <c r="A622" s="147">
        <v>463919019000002</v>
      </c>
      <c r="B622" s="140" t="s">
        <v>443</v>
      </c>
      <c r="C622" s="161">
        <v>168454.42</v>
      </c>
      <c r="D622" s="161">
        <v>130464.05</v>
      </c>
      <c r="E622" s="162">
        <v>2.4500000000000002</v>
      </c>
      <c r="F622" s="161">
        <v>130461.6</v>
      </c>
      <c r="G622" s="161">
        <v>298916.02</v>
      </c>
    </row>
    <row r="623" spans="1:7">
      <c r="A623" s="147">
        <v>463919019000005</v>
      </c>
      <c r="B623" s="140" t="s">
        <v>444</v>
      </c>
      <c r="C623" s="161">
        <v>281.33</v>
      </c>
      <c r="D623" s="161">
        <v>0</v>
      </c>
      <c r="E623" s="162">
        <v>0</v>
      </c>
      <c r="F623" s="161">
        <v>0</v>
      </c>
      <c r="G623" s="161">
        <v>281.33</v>
      </c>
    </row>
    <row r="624" spans="1:7">
      <c r="A624" s="147">
        <v>464</v>
      </c>
      <c r="B624" s="140" t="s">
        <v>445</v>
      </c>
      <c r="C624" s="161">
        <v>284041.32</v>
      </c>
      <c r="D624" s="161">
        <v>1529773.08</v>
      </c>
      <c r="E624" s="162">
        <v>1041947.2</v>
      </c>
      <c r="F624" s="161">
        <v>487825.88</v>
      </c>
      <c r="G624" s="161">
        <v>771867.2</v>
      </c>
    </row>
    <row r="625" spans="1:7">
      <c r="A625" s="147">
        <v>4641</v>
      </c>
      <c r="B625" s="140" t="s">
        <v>446</v>
      </c>
      <c r="C625" s="161">
        <v>284041.32</v>
      </c>
      <c r="D625" s="161">
        <v>1529773.08</v>
      </c>
      <c r="E625" s="162">
        <v>1041947.2</v>
      </c>
      <c r="F625" s="161">
        <v>487825.88</v>
      </c>
      <c r="G625" s="161">
        <v>771867.2</v>
      </c>
    </row>
    <row r="626" spans="1:7">
      <c r="A626" s="147">
        <v>46411</v>
      </c>
      <c r="B626" s="140" t="s">
        <v>447</v>
      </c>
      <c r="C626" s="161">
        <v>284041.32</v>
      </c>
      <c r="D626" s="161">
        <v>1529773.08</v>
      </c>
      <c r="E626" s="162">
        <v>1041947.2</v>
      </c>
      <c r="F626" s="161">
        <v>487825.88</v>
      </c>
      <c r="G626" s="161">
        <v>771867.2</v>
      </c>
    </row>
    <row r="627" spans="1:7">
      <c r="A627" s="147">
        <v>464119</v>
      </c>
      <c r="B627" s="140" t="s">
        <v>447</v>
      </c>
      <c r="C627" s="161">
        <v>284041.32</v>
      </c>
      <c r="D627" s="161">
        <v>1529773.08</v>
      </c>
      <c r="E627" s="162">
        <v>1041947.2</v>
      </c>
      <c r="F627" s="161">
        <v>487825.88</v>
      </c>
      <c r="G627" s="161">
        <v>771867.2</v>
      </c>
    </row>
    <row r="628" spans="1:7">
      <c r="A628" s="147">
        <v>46411901</v>
      </c>
      <c r="B628" s="140" t="s">
        <v>446</v>
      </c>
      <c r="C628" s="161">
        <v>284041.32</v>
      </c>
      <c r="D628" s="161">
        <v>1529773.08</v>
      </c>
      <c r="E628" s="162">
        <v>1041947.2</v>
      </c>
      <c r="F628" s="161">
        <v>487825.88</v>
      </c>
      <c r="G628" s="161">
        <v>771867.2</v>
      </c>
    </row>
    <row r="629" spans="1:7">
      <c r="A629" s="147">
        <v>464119011</v>
      </c>
      <c r="B629" s="140" t="s">
        <v>446</v>
      </c>
      <c r="C629" s="161">
        <v>214377.32</v>
      </c>
      <c r="D629" s="161">
        <v>774389.88</v>
      </c>
      <c r="E629" s="162">
        <v>972283.2</v>
      </c>
      <c r="F629" s="161">
        <v>-197893.32</v>
      </c>
      <c r="G629" s="161">
        <v>16484</v>
      </c>
    </row>
    <row r="630" spans="1:7">
      <c r="A630" s="147">
        <v>464119011000016</v>
      </c>
      <c r="B630" s="140" t="s">
        <v>448</v>
      </c>
      <c r="C630" s="161">
        <v>0</v>
      </c>
      <c r="D630" s="161">
        <v>854</v>
      </c>
      <c r="E630" s="162">
        <v>0</v>
      </c>
      <c r="F630" s="161">
        <v>854</v>
      </c>
      <c r="G630" s="161">
        <v>854</v>
      </c>
    </row>
    <row r="631" spans="1:7">
      <c r="A631" s="147">
        <v>464119011000017</v>
      </c>
      <c r="B631" s="140" t="s">
        <v>498</v>
      </c>
      <c r="C631" s="161">
        <v>8477.32</v>
      </c>
      <c r="D631" s="161">
        <v>757905.88</v>
      </c>
      <c r="E631" s="162">
        <v>766383.2</v>
      </c>
      <c r="F631" s="161">
        <v>-8477.32</v>
      </c>
      <c r="G631" s="161">
        <v>0</v>
      </c>
    </row>
    <row r="632" spans="1:7">
      <c r="A632" s="147">
        <v>464119011000028</v>
      </c>
      <c r="B632" s="140" t="s">
        <v>450</v>
      </c>
      <c r="C632" s="161">
        <v>205900</v>
      </c>
      <c r="D632" s="161">
        <v>15630</v>
      </c>
      <c r="E632" s="162">
        <v>205900</v>
      </c>
      <c r="F632" s="161">
        <v>-190270</v>
      </c>
      <c r="G632" s="161">
        <v>15630</v>
      </c>
    </row>
    <row r="633" spans="1:7">
      <c r="A633" s="147">
        <v>464119019</v>
      </c>
      <c r="B633" s="140" t="s">
        <v>313</v>
      </c>
      <c r="C633" s="161">
        <v>69664</v>
      </c>
      <c r="D633" s="161">
        <v>755383.2</v>
      </c>
      <c r="E633" s="162">
        <v>69664</v>
      </c>
      <c r="F633" s="161">
        <v>685719.2</v>
      </c>
      <c r="G633" s="161">
        <v>755383.2</v>
      </c>
    </row>
    <row r="634" spans="1:7">
      <c r="A634" s="147">
        <v>464119019000002</v>
      </c>
      <c r="B634" s="140" t="s">
        <v>451</v>
      </c>
      <c r="C634" s="161">
        <v>69664</v>
      </c>
      <c r="D634" s="161">
        <v>755383.2</v>
      </c>
      <c r="E634" s="162">
        <v>69664</v>
      </c>
      <c r="F634" s="161">
        <v>685719.2</v>
      </c>
      <c r="G634" s="161">
        <v>755383.2</v>
      </c>
    </row>
    <row r="635" spans="1:7">
      <c r="A635" s="147">
        <v>465</v>
      </c>
      <c r="B635" s="140" t="s">
        <v>452</v>
      </c>
      <c r="C635" s="161">
        <v>794920.41</v>
      </c>
      <c r="D635" s="161">
        <v>1745943.61</v>
      </c>
      <c r="E635" s="162">
        <v>1553639.78</v>
      </c>
      <c r="F635" s="161">
        <v>192303.83</v>
      </c>
      <c r="G635" s="161">
        <v>987224.24</v>
      </c>
    </row>
    <row r="636" spans="1:7">
      <c r="A636" s="147">
        <v>4653</v>
      </c>
      <c r="B636" s="140" t="s">
        <v>453</v>
      </c>
      <c r="C636" s="161">
        <v>608385.11</v>
      </c>
      <c r="D636" s="161">
        <v>1724472.62</v>
      </c>
      <c r="E636" s="162">
        <v>1553639.78</v>
      </c>
      <c r="F636" s="161">
        <v>170832.84</v>
      </c>
      <c r="G636" s="161">
        <v>779217.95</v>
      </c>
    </row>
    <row r="637" spans="1:7">
      <c r="A637" s="147">
        <v>46531</v>
      </c>
      <c r="B637" s="140" t="s">
        <v>454</v>
      </c>
      <c r="C637" s="161">
        <v>608385.11</v>
      </c>
      <c r="D637" s="161">
        <v>1724472.62</v>
      </c>
      <c r="E637" s="162">
        <v>1553639.78</v>
      </c>
      <c r="F637" s="161">
        <v>170832.84</v>
      </c>
      <c r="G637" s="161">
        <v>779217.95</v>
      </c>
    </row>
    <row r="638" spans="1:7">
      <c r="A638" s="147">
        <v>465319</v>
      </c>
      <c r="B638" s="140" t="s">
        <v>454</v>
      </c>
      <c r="C638" s="161">
        <v>608385.11</v>
      </c>
      <c r="D638" s="161">
        <v>1724472.62</v>
      </c>
      <c r="E638" s="162">
        <v>1553639.78</v>
      </c>
      <c r="F638" s="161">
        <v>170832.84</v>
      </c>
      <c r="G638" s="161">
        <v>779217.95</v>
      </c>
    </row>
    <row r="639" spans="1:7">
      <c r="A639" s="147">
        <v>46531901</v>
      </c>
      <c r="B639" s="140" t="s">
        <v>453</v>
      </c>
      <c r="C639" s="161">
        <v>608385.11</v>
      </c>
      <c r="D639" s="161">
        <v>1724472.62</v>
      </c>
      <c r="E639" s="162">
        <v>1553639.78</v>
      </c>
      <c r="F639" s="161">
        <v>170832.84</v>
      </c>
      <c r="G639" s="161">
        <v>779217.95</v>
      </c>
    </row>
    <row r="640" spans="1:7">
      <c r="A640" s="147">
        <v>465319011</v>
      </c>
      <c r="B640" s="140" t="s">
        <v>453</v>
      </c>
      <c r="C640" s="161">
        <v>608385.11</v>
      </c>
      <c r="D640" s="161">
        <v>1724472.62</v>
      </c>
      <c r="E640" s="162">
        <v>1553639.78</v>
      </c>
      <c r="F640" s="161">
        <v>170832.84</v>
      </c>
      <c r="G640" s="161">
        <v>779217.95</v>
      </c>
    </row>
    <row r="641" spans="1:7">
      <c r="A641" s="147">
        <v>465319011000001</v>
      </c>
      <c r="B641" s="140" t="s">
        <v>453</v>
      </c>
      <c r="C641" s="161">
        <v>608385.11</v>
      </c>
      <c r="D641" s="161">
        <v>1724472.62</v>
      </c>
      <c r="E641" s="162">
        <v>1553639.78</v>
      </c>
      <c r="F641" s="161">
        <v>170832.84</v>
      </c>
      <c r="G641" s="161">
        <v>779217.95</v>
      </c>
    </row>
    <row r="642" spans="1:7">
      <c r="A642" s="147">
        <v>4658</v>
      </c>
      <c r="B642" s="140" t="s">
        <v>455</v>
      </c>
      <c r="C642" s="161">
        <v>186535.3</v>
      </c>
      <c r="D642" s="161">
        <v>21470.99</v>
      </c>
      <c r="E642" s="162">
        <v>0</v>
      </c>
      <c r="F642" s="161">
        <v>21470.99</v>
      </c>
      <c r="G642" s="161">
        <v>208006.29</v>
      </c>
    </row>
    <row r="643" spans="1:7">
      <c r="A643" s="147">
        <v>46581</v>
      </c>
      <c r="B643" s="140" t="s">
        <v>456</v>
      </c>
      <c r="C643" s="161">
        <v>186535.3</v>
      </c>
      <c r="D643" s="161">
        <v>21470.99</v>
      </c>
      <c r="E643" s="162">
        <v>0</v>
      </c>
      <c r="F643" s="161">
        <v>21470.99</v>
      </c>
      <c r="G643" s="161">
        <v>208006.29</v>
      </c>
    </row>
    <row r="644" spans="1:7">
      <c r="A644" s="147">
        <v>465819</v>
      </c>
      <c r="B644" s="140" t="s">
        <v>456</v>
      </c>
      <c r="C644" s="161">
        <v>186535.3</v>
      </c>
      <c r="D644" s="161">
        <v>21470.99</v>
      </c>
      <c r="E644" s="162">
        <v>0</v>
      </c>
      <c r="F644" s="161">
        <v>21470.99</v>
      </c>
      <c r="G644" s="161">
        <v>208006.29</v>
      </c>
    </row>
    <row r="645" spans="1:7">
      <c r="A645" s="147">
        <v>46581901</v>
      </c>
      <c r="B645" s="140" t="s">
        <v>455</v>
      </c>
      <c r="C645" s="161">
        <v>186535.3</v>
      </c>
      <c r="D645" s="161">
        <v>21470.99</v>
      </c>
      <c r="E645" s="162">
        <v>0</v>
      </c>
      <c r="F645" s="161">
        <v>21470.99</v>
      </c>
      <c r="G645" s="161">
        <v>208006.29</v>
      </c>
    </row>
    <row r="646" spans="1:7">
      <c r="A646" s="147">
        <v>465819019</v>
      </c>
      <c r="B646" s="140" t="s">
        <v>455</v>
      </c>
      <c r="C646" s="161">
        <v>186535.3</v>
      </c>
      <c r="D646" s="161">
        <v>21470.99</v>
      </c>
      <c r="E646" s="162">
        <v>0</v>
      </c>
      <c r="F646" s="161">
        <v>21470.99</v>
      </c>
      <c r="G646" s="161">
        <v>208006.29</v>
      </c>
    </row>
    <row r="647" spans="1:7">
      <c r="A647" s="147">
        <v>465819019000002</v>
      </c>
      <c r="B647" s="140" t="s">
        <v>457</v>
      </c>
      <c r="C647" s="161">
        <v>186535.3</v>
      </c>
      <c r="D647" s="161">
        <v>21470.99</v>
      </c>
      <c r="E647" s="162">
        <v>0</v>
      </c>
      <c r="F647" s="161">
        <v>21470.99</v>
      </c>
      <c r="G647" s="161">
        <v>208006.29</v>
      </c>
    </row>
    <row r="648" spans="1:7">
      <c r="A648" s="147">
        <v>468</v>
      </c>
      <c r="B648" s="140" t="s">
        <v>458</v>
      </c>
      <c r="C648" s="161">
        <v>10392953.130000001</v>
      </c>
      <c r="D648" s="161">
        <v>2401000.58</v>
      </c>
      <c r="E648" s="162">
        <v>18106.599999999999</v>
      </c>
      <c r="F648" s="161">
        <v>2382893.98</v>
      </c>
      <c r="G648" s="161">
        <v>12775847.109999999</v>
      </c>
    </row>
    <row r="649" spans="1:7">
      <c r="A649" s="147">
        <v>4681</v>
      </c>
      <c r="B649" s="140" t="s">
        <v>458</v>
      </c>
      <c r="C649" s="161">
        <v>10392953.130000001</v>
      </c>
      <c r="D649" s="161">
        <v>2401000.58</v>
      </c>
      <c r="E649" s="162">
        <v>18106.599999999999</v>
      </c>
      <c r="F649" s="161">
        <v>2382893.98</v>
      </c>
      <c r="G649" s="161">
        <v>12775847.109999999</v>
      </c>
    </row>
    <row r="650" spans="1:7">
      <c r="A650" s="147">
        <v>46811</v>
      </c>
      <c r="B650" s="140" t="s">
        <v>459</v>
      </c>
      <c r="C650" s="161">
        <v>10392953.130000001</v>
      </c>
      <c r="D650" s="161">
        <v>2401000.58</v>
      </c>
      <c r="E650" s="162">
        <v>18106.599999999999</v>
      </c>
      <c r="F650" s="161">
        <v>2382893.98</v>
      </c>
      <c r="G650" s="161">
        <v>12775847.109999999</v>
      </c>
    </row>
    <row r="651" spans="1:7">
      <c r="A651" s="147">
        <v>468119</v>
      </c>
      <c r="B651" s="140" t="s">
        <v>459</v>
      </c>
      <c r="C651" s="161">
        <v>10392953.130000001</v>
      </c>
      <c r="D651" s="161">
        <v>2401000.58</v>
      </c>
      <c r="E651" s="162">
        <v>18106.599999999999</v>
      </c>
      <c r="F651" s="161">
        <v>2382893.98</v>
      </c>
      <c r="G651" s="161">
        <v>12775847.109999999</v>
      </c>
    </row>
    <row r="652" spans="1:7">
      <c r="A652" s="147">
        <v>46811901</v>
      </c>
      <c r="B652" s="140" t="s">
        <v>460</v>
      </c>
      <c r="C652" s="161">
        <v>10392953.130000001</v>
      </c>
      <c r="D652" s="161">
        <v>2401000.58</v>
      </c>
      <c r="E652" s="162">
        <v>18106.599999999999</v>
      </c>
      <c r="F652" s="161">
        <v>2382893.98</v>
      </c>
      <c r="G652" s="161">
        <v>12775847.109999999</v>
      </c>
    </row>
    <row r="653" spans="1:7">
      <c r="A653" s="147">
        <v>468119011</v>
      </c>
      <c r="B653" s="140" t="s">
        <v>461</v>
      </c>
      <c r="C653" s="161">
        <v>7219.65</v>
      </c>
      <c r="D653" s="161">
        <v>1443.93</v>
      </c>
      <c r="E653" s="162">
        <v>0</v>
      </c>
      <c r="F653" s="161">
        <v>1443.93</v>
      </c>
      <c r="G653" s="161">
        <v>8663.58</v>
      </c>
    </row>
    <row r="654" spans="1:7">
      <c r="A654" s="147">
        <v>468119011000001</v>
      </c>
      <c r="B654" s="140" t="s">
        <v>461</v>
      </c>
      <c r="C654" s="161">
        <v>7219.65</v>
      </c>
      <c r="D654" s="161">
        <v>1443.93</v>
      </c>
      <c r="E654" s="162">
        <v>0</v>
      </c>
      <c r="F654" s="161">
        <v>1443.93</v>
      </c>
      <c r="G654" s="161">
        <v>8663.58</v>
      </c>
    </row>
    <row r="655" spans="1:7">
      <c r="A655" s="147">
        <v>468119012</v>
      </c>
      <c r="B655" s="140" t="s">
        <v>462</v>
      </c>
      <c r="C655" s="161">
        <v>83086.81</v>
      </c>
      <c r="D655" s="161">
        <v>31447.88</v>
      </c>
      <c r="E655" s="162">
        <v>0</v>
      </c>
      <c r="F655" s="161">
        <v>31447.88</v>
      </c>
      <c r="G655" s="161">
        <v>114534.69</v>
      </c>
    </row>
    <row r="656" spans="1:7">
      <c r="A656" s="147">
        <v>468119012000001</v>
      </c>
      <c r="B656" s="140" t="s">
        <v>499</v>
      </c>
      <c r="C656" s="161">
        <v>-1783.21</v>
      </c>
      <c r="D656" s="161">
        <v>1783.21</v>
      </c>
      <c r="E656" s="162">
        <v>0</v>
      </c>
      <c r="F656" s="161">
        <v>1783.21</v>
      </c>
      <c r="G656" s="161">
        <v>0</v>
      </c>
    </row>
    <row r="657" spans="1:7">
      <c r="A657" s="147">
        <v>468119012000002</v>
      </c>
      <c r="B657" s="140" t="s">
        <v>463</v>
      </c>
      <c r="C657" s="161">
        <v>84870.02</v>
      </c>
      <c r="D657" s="161">
        <v>29664.67</v>
      </c>
      <c r="E657" s="162">
        <v>0</v>
      </c>
      <c r="F657" s="161">
        <v>29664.67</v>
      </c>
      <c r="G657" s="161">
        <v>114534.69</v>
      </c>
    </row>
    <row r="658" spans="1:7">
      <c r="A658" s="147">
        <v>468119013</v>
      </c>
      <c r="B658" s="140" t="s">
        <v>464</v>
      </c>
      <c r="C658" s="161">
        <v>11307.99</v>
      </c>
      <c r="D658" s="161">
        <v>0</v>
      </c>
      <c r="E658" s="162">
        <v>0</v>
      </c>
      <c r="F658" s="161">
        <v>0</v>
      </c>
      <c r="G658" s="161">
        <v>11307.99</v>
      </c>
    </row>
    <row r="659" spans="1:7">
      <c r="A659" s="147">
        <v>468119013000001</v>
      </c>
      <c r="B659" s="140" t="s">
        <v>465</v>
      </c>
      <c r="C659" s="161">
        <v>19</v>
      </c>
      <c r="D659" s="161">
        <v>0</v>
      </c>
      <c r="E659" s="162">
        <v>0</v>
      </c>
      <c r="F659" s="161">
        <v>0</v>
      </c>
      <c r="G659" s="161">
        <v>19</v>
      </c>
    </row>
    <row r="660" spans="1:7">
      <c r="A660" s="147">
        <v>468119013000002</v>
      </c>
      <c r="B660" s="140" t="s">
        <v>466</v>
      </c>
      <c r="C660" s="161">
        <v>11288.99</v>
      </c>
      <c r="D660" s="161">
        <v>0</v>
      </c>
      <c r="E660" s="162">
        <v>0</v>
      </c>
      <c r="F660" s="161">
        <v>0</v>
      </c>
      <c r="G660" s="161">
        <v>11288.99</v>
      </c>
    </row>
    <row r="661" spans="1:7">
      <c r="A661" s="147">
        <v>468119019</v>
      </c>
      <c r="B661" s="140" t="s">
        <v>313</v>
      </c>
      <c r="C661" s="161">
        <v>10291338.68</v>
      </c>
      <c r="D661" s="161">
        <v>2368108.77</v>
      </c>
      <c r="E661" s="162">
        <v>18106.599999999999</v>
      </c>
      <c r="F661" s="161">
        <v>2350002.17</v>
      </c>
      <c r="G661" s="161">
        <v>12641340.85</v>
      </c>
    </row>
    <row r="662" spans="1:7">
      <c r="A662" s="147">
        <v>468119019000001</v>
      </c>
      <c r="B662" s="140" t="s">
        <v>467</v>
      </c>
      <c r="C662" s="161">
        <v>12720.56</v>
      </c>
      <c r="D662" s="161">
        <v>0</v>
      </c>
      <c r="E662" s="162">
        <v>0</v>
      </c>
      <c r="F662" s="161">
        <v>0</v>
      </c>
      <c r="G662" s="161">
        <v>12720.56</v>
      </c>
    </row>
    <row r="663" spans="1:7">
      <c r="A663" s="147">
        <v>468119019000002</v>
      </c>
      <c r="B663" s="140" t="s">
        <v>468</v>
      </c>
      <c r="C663" s="161">
        <v>1427.29</v>
      </c>
      <c r="D663" s="161">
        <v>84.18</v>
      </c>
      <c r="E663" s="162">
        <v>0</v>
      </c>
      <c r="F663" s="161">
        <v>84.18</v>
      </c>
      <c r="G663" s="161">
        <v>1511.47</v>
      </c>
    </row>
    <row r="664" spans="1:7">
      <c r="A664" s="147">
        <v>468119019000004</v>
      </c>
      <c r="B664" s="140" t="s">
        <v>469</v>
      </c>
      <c r="C664" s="161">
        <v>4960.34</v>
      </c>
      <c r="D664" s="161">
        <v>918.5</v>
      </c>
      <c r="E664" s="162">
        <v>80.900000000000006</v>
      </c>
      <c r="F664" s="161">
        <v>837.6</v>
      </c>
      <c r="G664" s="161">
        <v>5797.94</v>
      </c>
    </row>
    <row r="665" spans="1:7">
      <c r="A665" s="147">
        <v>468119019000007</v>
      </c>
      <c r="B665" s="140" t="s">
        <v>470</v>
      </c>
      <c r="C665" s="161">
        <v>11067.99</v>
      </c>
      <c r="D665" s="161">
        <v>73.099999999999994</v>
      </c>
      <c r="E665" s="162">
        <v>204.74</v>
      </c>
      <c r="F665" s="161">
        <v>-131.63999999999999</v>
      </c>
      <c r="G665" s="161">
        <v>10936.35</v>
      </c>
    </row>
    <row r="666" spans="1:7">
      <c r="A666" s="147">
        <v>468119019000008</v>
      </c>
      <c r="B666" s="140" t="s">
        <v>471</v>
      </c>
      <c r="C666" s="161">
        <v>38384.959999999999</v>
      </c>
      <c r="D666" s="161">
        <v>4147.66</v>
      </c>
      <c r="E666" s="162">
        <v>225.63</v>
      </c>
      <c r="F666" s="161">
        <v>3922.03</v>
      </c>
      <c r="G666" s="161">
        <v>42306.99</v>
      </c>
    </row>
    <row r="667" spans="1:7">
      <c r="A667" s="147">
        <v>468119019000009</v>
      </c>
      <c r="B667" s="140" t="s">
        <v>472</v>
      </c>
      <c r="C667" s="161">
        <v>6268.73</v>
      </c>
      <c r="D667" s="161">
        <v>866.52</v>
      </c>
      <c r="E667" s="162">
        <v>16</v>
      </c>
      <c r="F667" s="161">
        <v>850.52</v>
      </c>
      <c r="G667" s="161">
        <v>7119.25</v>
      </c>
    </row>
    <row r="668" spans="1:7">
      <c r="A668" s="147">
        <v>468119019000011</v>
      </c>
      <c r="B668" s="140" t="s">
        <v>399</v>
      </c>
      <c r="C668" s="161">
        <v>663.76</v>
      </c>
      <c r="D668" s="161">
        <v>437.39</v>
      </c>
      <c r="E668" s="162">
        <v>0</v>
      </c>
      <c r="F668" s="161">
        <v>437.39</v>
      </c>
      <c r="G668" s="161">
        <v>1101.1500000000001</v>
      </c>
    </row>
    <row r="669" spans="1:7">
      <c r="A669" s="147">
        <v>468119019000012</v>
      </c>
      <c r="B669" s="140" t="s">
        <v>473</v>
      </c>
      <c r="C669" s="161">
        <v>3435.15</v>
      </c>
      <c r="D669" s="161">
        <v>629.47</v>
      </c>
      <c r="E669" s="162">
        <v>0</v>
      </c>
      <c r="F669" s="161">
        <v>629.47</v>
      </c>
      <c r="G669" s="161">
        <v>4064.62</v>
      </c>
    </row>
    <row r="670" spans="1:7">
      <c r="A670" s="147">
        <v>468119019000013</v>
      </c>
      <c r="B670" s="140" t="s">
        <v>460</v>
      </c>
      <c r="C670" s="161">
        <v>13003.81</v>
      </c>
      <c r="D670" s="161">
        <v>3042.84</v>
      </c>
      <c r="E670" s="162">
        <v>5270.3</v>
      </c>
      <c r="F670" s="161">
        <v>-2227.46</v>
      </c>
      <c r="G670" s="161">
        <v>10776.35</v>
      </c>
    </row>
    <row r="671" spans="1:7">
      <c r="A671" s="147">
        <v>468119019000014</v>
      </c>
      <c r="B671" s="140" t="s">
        <v>474</v>
      </c>
      <c r="C671" s="161">
        <v>4253.59</v>
      </c>
      <c r="D671" s="161">
        <v>399.6</v>
      </c>
      <c r="E671" s="162">
        <v>132.4</v>
      </c>
      <c r="F671" s="161">
        <v>267.2</v>
      </c>
      <c r="G671" s="161">
        <v>4520.79</v>
      </c>
    </row>
    <row r="672" spans="1:7">
      <c r="A672" s="147">
        <v>468119019000022</v>
      </c>
      <c r="B672" s="140" t="s">
        <v>475</v>
      </c>
      <c r="C672" s="161">
        <v>11564.7</v>
      </c>
      <c r="D672" s="161">
        <v>10109.93</v>
      </c>
      <c r="E672" s="162">
        <v>12176.63</v>
      </c>
      <c r="F672" s="161">
        <v>-2066.6999999999998</v>
      </c>
      <c r="G672" s="161">
        <v>9498</v>
      </c>
    </row>
    <row r="673" spans="1:7">
      <c r="A673" s="147">
        <v>468119019000023</v>
      </c>
      <c r="B673" s="140" t="s">
        <v>476</v>
      </c>
      <c r="C673" s="161">
        <v>841.17</v>
      </c>
      <c r="D673" s="161">
        <v>166.94</v>
      </c>
      <c r="E673" s="162">
        <v>0</v>
      </c>
      <c r="F673" s="161">
        <v>166.94</v>
      </c>
      <c r="G673" s="161">
        <v>1008.11</v>
      </c>
    </row>
    <row r="674" spans="1:7">
      <c r="A674" s="147">
        <v>468119019000024</v>
      </c>
      <c r="B674" s="140" t="s">
        <v>477</v>
      </c>
      <c r="C674" s="161">
        <v>10182746.630000001</v>
      </c>
      <c r="D674" s="161">
        <v>2347232.64</v>
      </c>
      <c r="E674" s="162">
        <v>0</v>
      </c>
      <c r="F674" s="161">
        <v>2347232.64</v>
      </c>
      <c r="G674" s="161">
        <v>12529979.27</v>
      </c>
    </row>
    <row r="675" spans="1:7">
      <c r="A675" s="147">
        <v>6</v>
      </c>
      <c r="B675" s="140" t="s">
        <v>478</v>
      </c>
      <c r="C675" s="161">
        <v>2992891.73</v>
      </c>
      <c r="D675" s="161">
        <v>13973667.4</v>
      </c>
      <c r="E675" s="162">
        <v>17476814.989999998</v>
      </c>
      <c r="F675" s="161">
        <v>-3503147.59</v>
      </c>
      <c r="G675" s="161">
        <v>-510255.86</v>
      </c>
    </row>
    <row r="676" spans="1:7">
      <c r="A676" s="147">
        <v>61</v>
      </c>
      <c r="B676" s="140" t="s">
        <v>479</v>
      </c>
      <c r="C676" s="161">
        <v>880389.94</v>
      </c>
      <c r="D676" s="161">
        <v>13222084.880000001</v>
      </c>
      <c r="E676" s="162">
        <v>14236939.42</v>
      </c>
      <c r="F676" s="161">
        <v>-1014854.54</v>
      </c>
      <c r="G676" s="161">
        <v>-134464.6</v>
      </c>
    </row>
    <row r="677" spans="1:7">
      <c r="A677" s="147">
        <v>611</v>
      </c>
      <c r="B677" s="140" t="s">
        <v>480</v>
      </c>
      <c r="C677" s="161">
        <v>880389.94</v>
      </c>
      <c r="D677" s="161">
        <v>13222084.880000001</v>
      </c>
      <c r="E677" s="162">
        <v>14236939.42</v>
      </c>
      <c r="F677" s="161">
        <v>-1014854.54</v>
      </c>
      <c r="G677" s="161">
        <v>-134464.6</v>
      </c>
    </row>
    <row r="678" spans="1:7">
      <c r="A678" s="147">
        <v>6111</v>
      </c>
      <c r="B678" s="140" t="s">
        <v>69</v>
      </c>
      <c r="C678" s="161">
        <v>717605.25</v>
      </c>
      <c r="D678" s="161">
        <v>137404.57999999999</v>
      </c>
      <c r="E678" s="162">
        <v>552810.31999999995</v>
      </c>
      <c r="F678" s="161">
        <v>-415405.74</v>
      </c>
      <c r="G678" s="161">
        <v>302199.51</v>
      </c>
    </row>
    <row r="679" spans="1:7">
      <c r="A679" s="147">
        <v>61111</v>
      </c>
      <c r="B679" s="140" t="s">
        <v>481</v>
      </c>
      <c r="C679" s="161">
        <v>717605.25</v>
      </c>
      <c r="D679" s="161">
        <v>137404.57999999999</v>
      </c>
      <c r="E679" s="162">
        <v>552810.31999999995</v>
      </c>
      <c r="F679" s="161">
        <v>-415405.74</v>
      </c>
      <c r="G679" s="161">
        <v>302199.51</v>
      </c>
    </row>
    <row r="680" spans="1:7">
      <c r="A680" s="147">
        <v>611119</v>
      </c>
      <c r="B680" s="140" t="s">
        <v>481</v>
      </c>
      <c r="C680" s="161">
        <v>717605.25</v>
      </c>
      <c r="D680" s="161">
        <v>137404.57999999999</v>
      </c>
      <c r="E680" s="162">
        <v>552810.31999999995</v>
      </c>
      <c r="F680" s="161">
        <v>-415405.74</v>
      </c>
      <c r="G680" s="161">
        <v>302199.51</v>
      </c>
    </row>
    <row r="681" spans="1:7">
      <c r="A681" s="147">
        <v>61111901</v>
      </c>
      <c r="B681" s="140" t="s">
        <v>69</v>
      </c>
      <c r="C681" s="161">
        <v>717605.25</v>
      </c>
      <c r="D681" s="161">
        <v>137404.57999999999</v>
      </c>
      <c r="E681" s="162">
        <v>552810.31999999995</v>
      </c>
      <c r="F681" s="161">
        <v>-415405.74</v>
      </c>
      <c r="G681" s="161">
        <v>302199.51</v>
      </c>
    </row>
    <row r="682" spans="1:7">
      <c r="A682" s="147">
        <v>611119011</v>
      </c>
      <c r="B682" s="140" t="s">
        <v>482</v>
      </c>
      <c r="C682" s="161">
        <v>717605.25</v>
      </c>
      <c r="D682" s="161">
        <v>137404.57999999999</v>
      </c>
      <c r="E682" s="162">
        <v>552810.31999999995</v>
      </c>
      <c r="F682" s="161">
        <v>-415405.74</v>
      </c>
      <c r="G682" s="161">
        <v>302199.51</v>
      </c>
    </row>
    <row r="683" spans="1:7">
      <c r="A683" s="147">
        <v>611119011000001</v>
      </c>
      <c r="B683" s="140" t="s">
        <v>482</v>
      </c>
      <c r="C683" s="161">
        <v>717605.25</v>
      </c>
      <c r="D683" s="161">
        <v>137404.57999999999</v>
      </c>
      <c r="E683" s="162">
        <v>552810.31999999995</v>
      </c>
      <c r="F683" s="161">
        <v>-415405.74</v>
      </c>
      <c r="G683" s="161">
        <v>302199.51</v>
      </c>
    </row>
    <row r="684" spans="1:7">
      <c r="A684" s="147">
        <v>6112</v>
      </c>
      <c r="B684" s="140" t="s">
        <v>483</v>
      </c>
      <c r="C684" s="161">
        <v>258282.43</v>
      </c>
      <c r="D684" s="161">
        <v>52895.13</v>
      </c>
      <c r="E684" s="162">
        <v>205380.85</v>
      </c>
      <c r="F684" s="161">
        <v>-152485.72</v>
      </c>
      <c r="G684" s="161">
        <v>105796.71</v>
      </c>
    </row>
    <row r="685" spans="1:7">
      <c r="A685" s="147">
        <v>61121</v>
      </c>
      <c r="B685" s="140" t="s">
        <v>484</v>
      </c>
      <c r="C685" s="161">
        <v>258282.43</v>
      </c>
      <c r="D685" s="161">
        <v>52895.13</v>
      </c>
      <c r="E685" s="162">
        <v>205380.85</v>
      </c>
      <c r="F685" s="161">
        <v>-152485.72</v>
      </c>
      <c r="G685" s="161">
        <v>105796.71</v>
      </c>
    </row>
    <row r="686" spans="1:7">
      <c r="A686" s="147">
        <v>611219</v>
      </c>
      <c r="B686" s="140" t="s">
        <v>484</v>
      </c>
      <c r="C686" s="161">
        <v>258282.43</v>
      </c>
      <c r="D686" s="161">
        <v>52895.13</v>
      </c>
      <c r="E686" s="162">
        <v>205380.85</v>
      </c>
      <c r="F686" s="161">
        <v>-152485.72</v>
      </c>
      <c r="G686" s="161">
        <v>105796.71</v>
      </c>
    </row>
    <row r="687" spans="1:7">
      <c r="A687" s="147">
        <v>61121901</v>
      </c>
      <c r="B687" s="140" t="s">
        <v>483</v>
      </c>
      <c r="C687" s="161">
        <v>258282.43</v>
      </c>
      <c r="D687" s="161">
        <v>52895.13</v>
      </c>
      <c r="E687" s="162">
        <v>205380.85</v>
      </c>
      <c r="F687" s="161">
        <v>-152485.72</v>
      </c>
      <c r="G687" s="161">
        <v>105796.71</v>
      </c>
    </row>
    <row r="688" spans="1:7">
      <c r="A688" s="147">
        <v>611219011</v>
      </c>
      <c r="B688" s="140" t="s">
        <v>113</v>
      </c>
      <c r="C688" s="161">
        <v>258282.43</v>
      </c>
      <c r="D688" s="161">
        <v>52895.13</v>
      </c>
      <c r="E688" s="162">
        <v>205380.85</v>
      </c>
      <c r="F688" s="161">
        <v>-152485.72</v>
      </c>
      <c r="G688" s="161">
        <v>105796.71</v>
      </c>
    </row>
    <row r="689" spans="1:7">
      <c r="A689" s="147">
        <v>611219011000001</v>
      </c>
      <c r="B689" s="140" t="s">
        <v>113</v>
      </c>
      <c r="C689" s="161">
        <v>258282.43</v>
      </c>
      <c r="D689" s="161">
        <v>52895.13</v>
      </c>
      <c r="E689" s="162">
        <v>205380.85</v>
      </c>
      <c r="F689" s="161">
        <v>-152485.72</v>
      </c>
      <c r="G689" s="161">
        <v>105796.71</v>
      </c>
    </row>
    <row r="690" spans="1:7">
      <c r="A690" s="147">
        <v>6119</v>
      </c>
      <c r="B690" s="140" t="s">
        <v>485</v>
      </c>
      <c r="C690" s="161">
        <v>-95497.74</v>
      </c>
      <c r="D690" s="161">
        <v>13031785.17</v>
      </c>
      <c r="E690" s="162">
        <v>13478748.25</v>
      </c>
      <c r="F690" s="161">
        <v>-446963.08</v>
      </c>
      <c r="G690" s="161">
        <v>-542460.81999999995</v>
      </c>
    </row>
    <row r="691" spans="1:7">
      <c r="A691" s="147">
        <v>61191</v>
      </c>
      <c r="B691" s="140" t="s">
        <v>486</v>
      </c>
      <c r="C691" s="161">
        <v>-95497.74</v>
      </c>
      <c r="D691" s="161">
        <v>13031785.17</v>
      </c>
      <c r="E691" s="162">
        <v>13478748.25</v>
      </c>
      <c r="F691" s="161">
        <v>-446963.08</v>
      </c>
      <c r="G691" s="161">
        <v>-542460.81999999995</v>
      </c>
    </row>
    <row r="692" spans="1:7">
      <c r="A692" s="147">
        <v>611919</v>
      </c>
      <c r="B692" s="140" t="s">
        <v>486</v>
      </c>
      <c r="C692" s="161">
        <v>-95497.74</v>
      </c>
      <c r="D692" s="161">
        <v>13031785.17</v>
      </c>
      <c r="E692" s="162">
        <v>13478748.25</v>
      </c>
      <c r="F692" s="161">
        <v>-446963.08</v>
      </c>
      <c r="G692" s="161">
        <v>-542460.81999999995</v>
      </c>
    </row>
    <row r="693" spans="1:7">
      <c r="A693" s="147">
        <v>61191901</v>
      </c>
      <c r="B693" s="140" t="s">
        <v>485</v>
      </c>
      <c r="C693" s="161">
        <v>-95497.74</v>
      </c>
      <c r="D693" s="161">
        <v>13031785.17</v>
      </c>
      <c r="E693" s="162">
        <v>13478748.25</v>
      </c>
      <c r="F693" s="161">
        <v>-446963.08</v>
      </c>
      <c r="G693" s="161">
        <v>-542460.81999999995</v>
      </c>
    </row>
    <row r="694" spans="1:7">
      <c r="A694" s="147">
        <v>611919011</v>
      </c>
      <c r="B694" s="140" t="s">
        <v>485</v>
      </c>
      <c r="C694" s="161">
        <v>-95497.74</v>
      </c>
      <c r="D694" s="161">
        <v>13031785.17</v>
      </c>
      <c r="E694" s="162">
        <v>13478748.25</v>
      </c>
      <c r="F694" s="161">
        <v>-446963.08</v>
      </c>
      <c r="G694" s="161">
        <v>-542460.81999999995</v>
      </c>
    </row>
    <row r="695" spans="1:7">
      <c r="A695" s="147">
        <v>611919011000001</v>
      </c>
      <c r="B695" s="140" t="s">
        <v>112</v>
      </c>
      <c r="C695" s="161">
        <v>296452.05</v>
      </c>
      <c r="D695" s="161">
        <v>5369953.1900000004</v>
      </c>
      <c r="E695" s="162">
        <v>5551483.8200000003</v>
      </c>
      <c r="F695" s="161">
        <v>-181530.63</v>
      </c>
      <c r="G695" s="161">
        <v>114921.42</v>
      </c>
    </row>
    <row r="696" spans="1:7">
      <c r="A696" s="147">
        <v>611919011000002</v>
      </c>
      <c r="B696" s="140" t="s">
        <v>114</v>
      </c>
      <c r="C696" s="161">
        <v>106722.75</v>
      </c>
      <c r="D696" s="161">
        <v>1933183.15</v>
      </c>
      <c r="E696" s="162">
        <v>1998534.17</v>
      </c>
      <c r="F696" s="161">
        <v>-65351.02</v>
      </c>
      <c r="G696" s="161">
        <v>41371.730000000003</v>
      </c>
    </row>
    <row r="697" spans="1:7">
      <c r="A697" s="147">
        <v>611919011000003</v>
      </c>
      <c r="B697" s="140" t="s">
        <v>107</v>
      </c>
      <c r="C697" s="161">
        <v>-366670.99</v>
      </c>
      <c r="D697" s="161">
        <v>4212241.79</v>
      </c>
      <c r="E697" s="162">
        <v>4359360.49</v>
      </c>
      <c r="F697" s="161">
        <v>-147118.70000000001</v>
      </c>
      <c r="G697" s="161">
        <v>-513789.69</v>
      </c>
    </row>
    <row r="698" spans="1:7">
      <c r="A698" s="147">
        <v>611919011000004</v>
      </c>
      <c r="B698" s="140" t="s">
        <v>109</v>
      </c>
      <c r="C698" s="161">
        <v>-132001.54999999999</v>
      </c>
      <c r="D698" s="161">
        <v>1516407.04</v>
      </c>
      <c r="E698" s="162">
        <v>1569369.77</v>
      </c>
      <c r="F698" s="161">
        <v>-52962.73</v>
      </c>
      <c r="G698" s="161">
        <v>-184964.28</v>
      </c>
    </row>
    <row r="699" spans="1:7">
      <c r="A699" s="147">
        <v>69</v>
      </c>
      <c r="B699" s="140" t="s">
        <v>487</v>
      </c>
      <c r="C699" s="161">
        <v>2112501.79</v>
      </c>
      <c r="D699" s="161">
        <v>751582.52</v>
      </c>
      <c r="E699" s="162">
        <v>3239875.57</v>
      </c>
      <c r="F699" s="161">
        <v>-2488293.0499999998</v>
      </c>
      <c r="G699" s="161">
        <v>-375791.26</v>
      </c>
    </row>
    <row r="700" spans="1:7">
      <c r="A700" s="147">
        <v>691</v>
      </c>
      <c r="B700" s="140" t="s">
        <v>488</v>
      </c>
      <c r="C700" s="161">
        <v>2112501.79</v>
      </c>
      <c r="D700" s="161">
        <v>751582.52</v>
      </c>
      <c r="E700" s="162">
        <v>3239875.57</v>
      </c>
      <c r="F700" s="161">
        <v>-2488293.0499999998</v>
      </c>
      <c r="G700" s="161">
        <v>-375791.26</v>
      </c>
    </row>
    <row r="701" spans="1:7">
      <c r="A701" s="147">
        <v>6911</v>
      </c>
      <c r="B701" s="140" t="s">
        <v>488</v>
      </c>
      <c r="C701" s="161">
        <v>2112501.79</v>
      </c>
      <c r="D701" s="161">
        <v>751582.52</v>
      </c>
      <c r="E701" s="162">
        <v>3239875.57</v>
      </c>
      <c r="F701" s="161">
        <v>-2488293.0499999998</v>
      </c>
      <c r="G701" s="161">
        <v>-375791.26</v>
      </c>
    </row>
    <row r="702" spans="1:7">
      <c r="A702" s="147">
        <v>69111</v>
      </c>
      <c r="B702" s="140" t="s">
        <v>489</v>
      </c>
      <c r="C702" s="161">
        <v>2112501.79</v>
      </c>
      <c r="D702" s="161">
        <v>751582.52</v>
      </c>
      <c r="E702" s="162">
        <v>3239875.57</v>
      </c>
      <c r="F702" s="161">
        <v>-2488293.0499999998</v>
      </c>
      <c r="G702" s="161">
        <v>-375791.26</v>
      </c>
    </row>
    <row r="703" spans="1:7">
      <c r="A703" s="147">
        <v>691119</v>
      </c>
      <c r="B703" s="140" t="s">
        <v>489</v>
      </c>
      <c r="C703" s="161">
        <v>2112501.79</v>
      </c>
      <c r="D703" s="161">
        <v>751582.52</v>
      </c>
      <c r="E703" s="162">
        <v>3239875.57</v>
      </c>
      <c r="F703" s="161">
        <v>-2488293.0499999998</v>
      </c>
      <c r="G703" s="161">
        <v>-375791.26</v>
      </c>
    </row>
    <row r="704" spans="1:7">
      <c r="A704" s="147">
        <v>69111901</v>
      </c>
      <c r="B704" s="140" t="s">
        <v>488</v>
      </c>
      <c r="C704" s="161">
        <v>2112501.79</v>
      </c>
      <c r="D704" s="161">
        <v>751582.52</v>
      </c>
      <c r="E704" s="162">
        <v>3239875.57</v>
      </c>
      <c r="F704" s="161">
        <v>-2488293.0499999998</v>
      </c>
      <c r="G704" s="161">
        <v>-375791.26</v>
      </c>
    </row>
    <row r="705" spans="1:7">
      <c r="A705" s="147">
        <v>691119011</v>
      </c>
      <c r="B705" s="140" t="s">
        <v>488</v>
      </c>
      <c r="C705" s="161">
        <v>2112501.79</v>
      </c>
      <c r="D705" s="161">
        <v>751582.52</v>
      </c>
      <c r="E705" s="162">
        <v>3239875.57</v>
      </c>
      <c r="F705" s="161">
        <v>-2488293.0499999998</v>
      </c>
      <c r="G705" s="161">
        <v>-375791.26</v>
      </c>
    </row>
    <row r="706" spans="1:7">
      <c r="A706" s="147">
        <v>691119011000001</v>
      </c>
      <c r="B706" s="140" t="s">
        <v>488</v>
      </c>
      <c r="C706" s="161">
        <v>2112501.79</v>
      </c>
      <c r="D706" s="161">
        <v>751582.52</v>
      </c>
      <c r="E706" s="162">
        <v>3239875.57</v>
      </c>
      <c r="F706" s="161">
        <v>-2488293.0499999998</v>
      </c>
      <c r="G706" s="161">
        <v>-375791.26</v>
      </c>
    </row>
    <row r="707" spans="1:7">
      <c r="A707" s="148"/>
      <c r="B707" s="53"/>
      <c r="C707" s="170"/>
      <c r="D707" s="170"/>
      <c r="E707" s="167"/>
      <c r="F707" s="170"/>
      <c r="G707" s="170"/>
    </row>
    <row r="708" spans="1:7">
      <c r="A708" s="148"/>
      <c r="B708" s="53"/>
      <c r="C708" s="170"/>
      <c r="D708" s="170"/>
      <c r="E708" s="167"/>
      <c r="F708" s="170"/>
      <c r="G708" s="170"/>
    </row>
    <row r="709" spans="1:7">
      <c r="A709" s="148"/>
      <c r="B709" s="53"/>
      <c r="C709" s="170"/>
      <c r="D709" s="170"/>
      <c r="E709" s="167"/>
      <c r="F709" s="170"/>
      <c r="G709" s="170"/>
    </row>
    <row r="710" spans="1:7">
      <c r="A710" s="148"/>
      <c r="B710" s="53"/>
      <c r="C710" s="170"/>
      <c r="D710" s="170"/>
      <c r="E710" s="167"/>
      <c r="F710" s="170"/>
      <c r="G710" s="170"/>
    </row>
    <row r="711" spans="1:7">
      <c r="A711" s="148"/>
      <c r="B711" s="53"/>
      <c r="C711" s="170"/>
      <c r="D711" s="170"/>
      <c r="E711" s="167"/>
      <c r="F711" s="170"/>
      <c r="G711" s="170"/>
    </row>
    <row r="712" spans="1:7">
      <c r="A712" s="148"/>
      <c r="B712" s="53"/>
      <c r="C712" s="170"/>
      <c r="D712" s="170"/>
      <c r="E712" s="167"/>
      <c r="F712" s="170"/>
      <c r="G712" s="170"/>
    </row>
    <row r="713" spans="1:7">
      <c r="A713" s="148"/>
      <c r="B713" s="53"/>
      <c r="C713" s="170"/>
      <c r="D713" s="170"/>
      <c r="E713" s="167"/>
      <c r="F713" s="170"/>
      <c r="G713" s="170"/>
    </row>
    <row r="714" spans="1:7">
      <c r="A714" s="148"/>
      <c r="B714" s="53"/>
      <c r="C714" s="170"/>
      <c r="D714" s="170"/>
      <c r="E714" s="167"/>
      <c r="F714" s="170"/>
      <c r="G714" s="170"/>
    </row>
    <row r="715" spans="1:7">
      <c r="A715" s="148"/>
      <c r="B715" s="53"/>
      <c r="C715" s="170"/>
      <c r="D715" s="170"/>
      <c r="E715" s="167"/>
      <c r="F715" s="170"/>
      <c r="G715" s="170"/>
    </row>
    <row r="716" spans="1:7">
      <c r="A716" s="148"/>
      <c r="B716" s="53"/>
      <c r="C716" s="170"/>
      <c r="D716" s="170"/>
      <c r="E716" s="167"/>
      <c r="F716" s="170"/>
      <c r="G716" s="170"/>
    </row>
    <row r="717" spans="1:7">
      <c r="A717" s="148"/>
      <c r="B717" s="53"/>
      <c r="C717" s="170"/>
      <c r="D717" s="170"/>
      <c r="E717" s="167"/>
      <c r="F717" s="170"/>
      <c r="G717" s="170"/>
    </row>
    <row r="718" spans="1:7">
      <c r="A718" s="148"/>
      <c r="B718" s="53"/>
      <c r="C718" s="170"/>
      <c r="D718" s="170"/>
      <c r="E718" s="167"/>
      <c r="F718" s="170"/>
      <c r="G718" s="170"/>
    </row>
    <row r="719" spans="1:7">
      <c r="A719" s="148"/>
      <c r="B719" s="53"/>
      <c r="C719" s="170"/>
      <c r="D719" s="170"/>
      <c r="E719" s="167"/>
      <c r="F719" s="170"/>
      <c r="G719" s="170"/>
    </row>
    <row r="720" spans="1:7">
      <c r="A720" s="148"/>
      <c r="B720" s="53"/>
      <c r="C720" s="170"/>
      <c r="D720" s="170"/>
      <c r="E720" s="167"/>
      <c r="F720" s="170"/>
      <c r="G720" s="170"/>
    </row>
    <row r="721" spans="1:7">
      <c r="A721" s="148"/>
      <c r="B721" s="53"/>
      <c r="C721" s="170"/>
      <c r="D721" s="170"/>
      <c r="E721" s="167"/>
      <c r="F721" s="170"/>
      <c r="G721" s="170"/>
    </row>
    <row r="722" spans="1:7">
      <c r="A722" s="148"/>
      <c r="B722" s="53"/>
      <c r="C722" s="170"/>
      <c r="D722" s="170"/>
      <c r="E722" s="167"/>
      <c r="F722" s="170"/>
      <c r="G722" s="170"/>
    </row>
    <row r="723" spans="1:7">
      <c r="A723" s="148"/>
      <c r="B723" s="53"/>
      <c r="C723" s="170"/>
      <c r="D723" s="170"/>
      <c r="E723" s="167"/>
      <c r="F723" s="170"/>
      <c r="G723" s="170"/>
    </row>
    <row r="724" spans="1:7">
      <c r="A724" s="148"/>
      <c r="B724" s="53"/>
      <c r="C724" s="170"/>
      <c r="D724" s="170"/>
      <c r="E724" s="167"/>
      <c r="F724" s="170"/>
      <c r="G724" s="170"/>
    </row>
    <row r="725" spans="1:7">
      <c r="A725" s="148"/>
      <c r="B725" s="53"/>
      <c r="C725" s="170"/>
      <c r="D725" s="170"/>
      <c r="E725" s="167"/>
      <c r="F725" s="170"/>
      <c r="G725" s="170"/>
    </row>
    <row r="726" spans="1:7">
      <c r="A726" s="148"/>
      <c r="B726" s="53"/>
      <c r="C726" s="170"/>
      <c r="D726" s="170"/>
      <c r="E726" s="167"/>
      <c r="F726" s="170"/>
      <c r="G726" s="170"/>
    </row>
    <row r="727" spans="1:7">
      <c r="A727" s="148"/>
      <c r="B727" s="53"/>
      <c r="C727" s="170"/>
      <c r="D727" s="170"/>
      <c r="E727" s="167"/>
      <c r="F727" s="170"/>
      <c r="G727" s="170"/>
    </row>
    <row r="728" spans="1:7">
      <c r="A728" s="148"/>
      <c r="B728" s="53"/>
      <c r="C728" s="170"/>
      <c r="D728" s="170"/>
      <c r="E728" s="167"/>
      <c r="F728" s="170"/>
      <c r="G728" s="170"/>
    </row>
    <row r="729" spans="1:7">
      <c r="A729" s="148"/>
      <c r="B729" s="53"/>
      <c r="C729" s="170"/>
      <c r="D729" s="170"/>
      <c r="E729" s="167"/>
      <c r="F729" s="170"/>
      <c r="G729" s="170"/>
    </row>
    <row r="730" spans="1:7">
      <c r="A730" s="148"/>
      <c r="B730" s="53"/>
      <c r="C730" s="170"/>
      <c r="D730" s="170"/>
      <c r="E730" s="167"/>
      <c r="F730" s="170"/>
      <c r="G730" s="170"/>
    </row>
    <row r="731" spans="1:7">
      <c r="A731" s="148"/>
      <c r="B731" s="53"/>
      <c r="C731" s="170"/>
      <c r="D731" s="170"/>
      <c r="E731" s="167"/>
      <c r="F731" s="170"/>
      <c r="G731" s="170"/>
    </row>
    <row r="732" spans="1:7">
      <c r="A732" s="148"/>
      <c r="B732" s="53"/>
      <c r="C732" s="170"/>
      <c r="D732" s="170"/>
      <c r="E732" s="167"/>
      <c r="F732" s="170"/>
      <c r="G732" s="170"/>
    </row>
    <row r="733" spans="1:7">
      <c r="A733" s="148"/>
      <c r="B733" s="53"/>
      <c r="C733" s="170"/>
      <c r="D733" s="170"/>
      <c r="E733" s="167"/>
      <c r="F733" s="170"/>
      <c r="G733" s="170"/>
    </row>
    <row r="734" spans="1:7">
      <c r="A734" s="148"/>
      <c r="B734" s="53"/>
      <c r="C734" s="170"/>
      <c r="D734" s="170"/>
      <c r="E734" s="167"/>
      <c r="F734" s="170"/>
      <c r="G734" s="170"/>
    </row>
    <row r="735" spans="1:7">
      <c r="A735" s="148"/>
      <c r="B735" s="53"/>
      <c r="C735" s="170"/>
      <c r="D735" s="170"/>
      <c r="E735" s="167"/>
      <c r="F735" s="170"/>
      <c r="G735" s="170"/>
    </row>
    <row r="736" spans="1:7">
      <c r="A736" s="148"/>
      <c r="B736" s="53"/>
      <c r="C736" s="170"/>
      <c r="D736" s="170"/>
      <c r="E736" s="167"/>
      <c r="F736" s="170"/>
      <c r="G736" s="170"/>
    </row>
    <row r="737" spans="1:7">
      <c r="A737" s="148"/>
      <c r="B737" s="53"/>
      <c r="C737" s="170"/>
      <c r="D737" s="170"/>
      <c r="E737" s="167"/>
      <c r="F737" s="170"/>
      <c r="G737" s="170"/>
    </row>
    <row r="738" spans="1:7">
      <c r="A738" s="148"/>
      <c r="B738" s="53"/>
      <c r="C738" s="170"/>
      <c r="D738" s="170"/>
      <c r="E738" s="167"/>
      <c r="F738" s="170"/>
      <c r="G738" s="170"/>
    </row>
    <row r="739" spans="1:7">
      <c r="A739" s="148"/>
      <c r="B739" s="53"/>
      <c r="C739" s="170"/>
      <c r="D739" s="170"/>
      <c r="E739" s="167"/>
      <c r="F739" s="170"/>
      <c r="G739" s="170"/>
    </row>
    <row r="740" spans="1:7">
      <c r="A740" s="148"/>
      <c r="B740" s="53"/>
      <c r="C740" s="170"/>
      <c r="D740" s="170"/>
      <c r="E740" s="167"/>
      <c r="F740" s="170"/>
      <c r="G740" s="170"/>
    </row>
    <row r="741" spans="1:7">
      <c r="A741" s="148"/>
      <c r="B741" s="53"/>
      <c r="C741" s="170"/>
      <c r="D741" s="170"/>
      <c r="E741" s="167"/>
      <c r="F741" s="170"/>
      <c r="G741" s="170"/>
    </row>
    <row r="742" spans="1:7">
      <c r="A742" s="148"/>
      <c r="B742" s="53"/>
      <c r="C742" s="170"/>
      <c r="D742" s="170"/>
      <c r="E742" s="167"/>
      <c r="F742" s="170"/>
      <c r="G742" s="170"/>
    </row>
    <row r="743" spans="1:7">
      <c r="A743" s="148"/>
      <c r="B743" s="53"/>
      <c r="C743" s="170"/>
      <c r="D743" s="170"/>
      <c r="E743" s="167"/>
      <c r="F743" s="170"/>
      <c r="G743" s="170"/>
    </row>
    <row r="744" spans="1:7">
      <c r="A744" s="148"/>
      <c r="B744" s="53"/>
      <c r="C744" s="170"/>
      <c r="D744" s="170"/>
      <c r="E744" s="167"/>
      <c r="F744" s="170"/>
      <c r="G744" s="170"/>
    </row>
    <row r="745" spans="1:7">
      <c r="A745" s="148"/>
      <c r="B745" s="53"/>
      <c r="C745" s="170"/>
      <c r="D745" s="170"/>
      <c r="E745" s="167"/>
      <c r="F745" s="170"/>
      <c r="G745" s="170"/>
    </row>
    <row r="746" spans="1:7">
      <c r="A746" s="148"/>
      <c r="B746" s="53"/>
      <c r="C746" s="170"/>
      <c r="D746" s="170"/>
      <c r="E746" s="167"/>
      <c r="F746" s="170"/>
      <c r="G746" s="170"/>
    </row>
    <row r="747" spans="1:7">
      <c r="A747" s="148"/>
      <c r="B747" s="53"/>
      <c r="C747" s="170"/>
      <c r="D747" s="170"/>
      <c r="E747" s="167"/>
      <c r="F747" s="170"/>
      <c r="G747" s="170"/>
    </row>
    <row r="748" spans="1:7">
      <c r="A748" s="148"/>
      <c r="B748" s="53"/>
      <c r="C748" s="170"/>
      <c r="D748" s="170"/>
      <c r="E748" s="167"/>
      <c r="F748" s="170"/>
      <c r="G748" s="170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9"/>
  <sheetViews>
    <sheetView workbookViewId="0">
      <selection activeCell="C16" sqref="C16"/>
    </sheetView>
  </sheetViews>
  <sheetFormatPr defaultRowHeight="12.75"/>
  <cols>
    <col min="1" max="1" width="38" style="157" bestFit="1" customWidth="1"/>
    <col min="2" max="2" width="51.28515625" style="44" bestFit="1" customWidth="1"/>
    <col min="3" max="3" width="14" style="165" bestFit="1" customWidth="1"/>
    <col min="4" max="5" width="13.42578125" style="165" bestFit="1" customWidth="1"/>
    <col min="6" max="6" width="12.85546875" style="165" bestFit="1" customWidth="1"/>
    <col min="7" max="7" width="14" style="165" bestFit="1" customWidth="1"/>
    <col min="8" max="16384" width="9.140625" style="44"/>
  </cols>
  <sheetData>
    <row r="1" spans="1:7">
      <c r="A1" s="150" t="s">
        <v>511</v>
      </c>
      <c r="B1" s="43"/>
      <c r="C1" s="158"/>
      <c r="D1" s="158"/>
      <c r="E1" s="158"/>
      <c r="F1" s="158"/>
      <c r="G1" s="158"/>
    </row>
    <row r="2" spans="1:7">
      <c r="A2" s="151"/>
      <c r="B2" s="43"/>
      <c r="C2" s="158"/>
      <c r="D2" s="158"/>
      <c r="E2" s="158"/>
      <c r="F2" s="158"/>
      <c r="G2" s="158"/>
    </row>
    <row r="3" spans="1:7">
      <c r="A3" s="151"/>
      <c r="B3" s="43"/>
      <c r="C3" s="158"/>
      <c r="D3" s="158"/>
      <c r="E3" s="158"/>
      <c r="F3" s="158"/>
      <c r="G3" s="158"/>
    </row>
    <row r="4" spans="1:7">
      <c r="A4" s="152" t="s">
        <v>613</v>
      </c>
      <c r="B4" s="43"/>
      <c r="C4" s="158"/>
      <c r="D4" s="158"/>
      <c r="E4" s="158"/>
      <c r="F4" s="158"/>
      <c r="G4" s="158"/>
    </row>
    <row r="5" spans="1:7">
      <c r="A5" s="153" t="s">
        <v>512</v>
      </c>
      <c r="B5" s="43"/>
      <c r="C5" s="158"/>
      <c r="D5" s="158"/>
      <c r="E5" s="158"/>
      <c r="F5" s="158"/>
      <c r="G5" s="158"/>
    </row>
    <row r="6" spans="1:7">
      <c r="A6" s="154" t="s">
        <v>513</v>
      </c>
      <c r="B6" s="43"/>
      <c r="C6" s="158"/>
      <c r="D6" s="158"/>
      <c r="E6" s="158"/>
      <c r="F6" s="158"/>
      <c r="G6" s="158"/>
    </row>
    <row r="7" spans="1:7">
      <c r="A7" s="155" t="s">
        <v>19</v>
      </c>
      <c r="B7" s="45" t="s">
        <v>20</v>
      </c>
      <c r="C7" s="159" t="s">
        <v>21</v>
      </c>
      <c r="D7" s="159" t="s">
        <v>22</v>
      </c>
      <c r="E7" s="160" t="s">
        <v>23</v>
      </c>
      <c r="F7" s="159" t="s">
        <v>24</v>
      </c>
      <c r="G7" s="159" t="s">
        <v>25</v>
      </c>
    </row>
    <row r="8" spans="1:7">
      <c r="A8" s="156">
        <v>1</v>
      </c>
      <c r="B8" s="149" t="s">
        <v>26</v>
      </c>
      <c r="C8" s="161">
        <v>92413101.730000004</v>
      </c>
      <c r="D8" s="161">
        <v>82561183.799999997</v>
      </c>
      <c r="E8" s="162">
        <v>80617165.540000007</v>
      </c>
      <c r="F8" s="161">
        <v>1944018.26</v>
      </c>
      <c r="G8" s="161">
        <v>94357119.989999995</v>
      </c>
    </row>
    <row r="9" spans="1:7">
      <c r="A9" s="156">
        <v>12</v>
      </c>
      <c r="B9" s="149" t="s">
        <v>27</v>
      </c>
      <c r="C9" s="161">
        <v>13947000.380000001</v>
      </c>
      <c r="D9" s="161">
        <v>67469705.810000002</v>
      </c>
      <c r="E9" s="162">
        <v>66870951.93</v>
      </c>
      <c r="F9" s="161">
        <v>598753.88</v>
      </c>
      <c r="G9" s="161">
        <v>14545754.26</v>
      </c>
    </row>
    <row r="10" spans="1:7">
      <c r="A10" s="156">
        <v>121</v>
      </c>
      <c r="B10" s="149" t="s">
        <v>28</v>
      </c>
      <c r="C10" s="161">
        <v>506775.74</v>
      </c>
      <c r="D10" s="161">
        <v>37820763.640000001</v>
      </c>
      <c r="E10" s="162">
        <v>38034895.090000004</v>
      </c>
      <c r="F10" s="161">
        <v>-214131.45</v>
      </c>
      <c r="G10" s="161">
        <v>292644.28999999998</v>
      </c>
    </row>
    <row r="11" spans="1:7">
      <c r="A11" s="156">
        <v>1213</v>
      </c>
      <c r="B11" s="149" t="s">
        <v>29</v>
      </c>
      <c r="C11" s="161">
        <v>506775.74</v>
      </c>
      <c r="D11" s="161">
        <v>37820763.640000001</v>
      </c>
      <c r="E11" s="162">
        <v>38034895.090000004</v>
      </c>
      <c r="F11" s="161">
        <v>-214131.45</v>
      </c>
      <c r="G11" s="161">
        <v>292644.28999999998</v>
      </c>
    </row>
    <row r="12" spans="1:7">
      <c r="A12" s="156">
        <v>12131</v>
      </c>
      <c r="B12" s="149" t="s">
        <v>29</v>
      </c>
      <c r="C12" s="161">
        <v>506775.74</v>
      </c>
      <c r="D12" s="161">
        <v>37820763.640000001</v>
      </c>
      <c r="E12" s="162">
        <v>38034895.090000004</v>
      </c>
      <c r="F12" s="161">
        <v>-214131.45</v>
      </c>
      <c r="G12" s="161">
        <v>292644.28999999998</v>
      </c>
    </row>
    <row r="13" spans="1:7">
      <c r="A13" s="156">
        <v>121319</v>
      </c>
      <c r="B13" s="149" t="s">
        <v>29</v>
      </c>
      <c r="C13" s="161">
        <v>506775.74</v>
      </c>
      <c r="D13" s="161">
        <v>37820763.640000001</v>
      </c>
      <c r="E13" s="162">
        <v>38034895.090000004</v>
      </c>
      <c r="F13" s="161">
        <v>-214131.45</v>
      </c>
      <c r="G13" s="161">
        <v>292644.28999999998</v>
      </c>
    </row>
    <row r="14" spans="1:7">
      <c r="A14" s="156">
        <v>12131901</v>
      </c>
      <c r="B14" s="149" t="s">
        <v>29</v>
      </c>
      <c r="C14" s="161">
        <v>506775.74</v>
      </c>
      <c r="D14" s="161">
        <v>37820763.640000001</v>
      </c>
      <c r="E14" s="162">
        <v>38034895.090000004</v>
      </c>
      <c r="F14" s="161">
        <v>-214131.45</v>
      </c>
      <c r="G14" s="161">
        <v>292644.28999999998</v>
      </c>
    </row>
    <row r="15" spans="1:7">
      <c r="A15" s="156">
        <v>121319011</v>
      </c>
      <c r="B15" s="149" t="s">
        <v>29</v>
      </c>
      <c r="C15" s="161">
        <v>506775.74</v>
      </c>
      <c r="D15" s="161">
        <v>37820763.640000001</v>
      </c>
      <c r="E15" s="162">
        <v>38034895.090000004</v>
      </c>
      <c r="F15" s="161">
        <v>-214131.45</v>
      </c>
      <c r="G15" s="161">
        <v>292644.28999999998</v>
      </c>
    </row>
    <row r="16" spans="1:7">
      <c r="A16" s="156">
        <v>121319011000001</v>
      </c>
      <c r="B16" s="149" t="s">
        <v>30</v>
      </c>
      <c r="C16" s="161">
        <v>8101.85</v>
      </c>
      <c r="D16" s="161">
        <v>11000498.439999999</v>
      </c>
      <c r="E16" s="162">
        <v>10982659.529999999</v>
      </c>
      <c r="F16" s="161">
        <v>17838.91</v>
      </c>
      <c r="G16" s="161">
        <v>25940.76</v>
      </c>
    </row>
    <row r="17" spans="1:7">
      <c r="A17" s="156">
        <v>121319011000002</v>
      </c>
      <c r="B17" s="149" t="s">
        <v>31</v>
      </c>
      <c r="C17" s="161">
        <v>3580.64</v>
      </c>
      <c r="D17" s="161">
        <v>437706.4</v>
      </c>
      <c r="E17" s="162">
        <v>437949.4</v>
      </c>
      <c r="F17" s="161">
        <v>-243</v>
      </c>
      <c r="G17" s="161">
        <v>3337.64</v>
      </c>
    </row>
    <row r="18" spans="1:7">
      <c r="A18" s="156">
        <v>121319011000003</v>
      </c>
      <c r="B18" s="149" t="s">
        <v>32</v>
      </c>
      <c r="C18" s="161">
        <v>38871.74</v>
      </c>
      <c r="D18" s="161">
        <v>10985.11</v>
      </c>
      <c r="E18" s="162">
        <v>3339.5</v>
      </c>
      <c r="F18" s="161">
        <v>7645.61</v>
      </c>
      <c r="G18" s="161">
        <v>46517.35</v>
      </c>
    </row>
    <row r="19" spans="1:7">
      <c r="A19" s="156">
        <v>121319011000004</v>
      </c>
      <c r="B19" s="149" t="s">
        <v>33</v>
      </c>
      <c r="C19" s="161">
        <v>139753.01999999999</v>
      </c>
      <c r="D19" s="161">
        <v>20335384.57</v>
      </c>
      <c r="E19" s="162">
        <v>20264551.600000001</v>
      </c>
      <c r="F19" s="161">
        <v>70832.97</v>
      </c>
      <c r="G19" s="161">
        <v>210585.99</v>
      </c>
    </row>
    <row r="20" spans="1:7">
      <c r="A20" s="156">
        <v>121319011000005</v>
      </c>
      <c r="B20" s="149" t="s">
        <v>34</v>
      </c>
      <c r="C20" s="161">
        <v>316468.49</v>
      </c>
      <c r="D20" s="161">
        <v>6026583.96</v>
      </c>
      <c r="E20" s="162">
        <v>6336789.9000000004</v>
      </c>
      <c r="F20" s="161">
        <v>-310205.94</v>
      </c>
      <c r="G20" s="161">
        <v>6262.55</v>
      </c>
    </row>
    <row r="21" spans="1:7">
      <c r="A21" s="156">
        <v>121319011000006</v>
      </c>
      <c r="B21" s="149" t="s">
        <v>35</v>
      </c>
      <c r="C21" s="161">
        <v>0</v>
      </c>
      <c r="D21" s="161">
        <v>9605.16</v>
      </c>
      <c r="E21" s="162">
        <v>9605.16</v>
      </c>
      <c r="F21" s="161">
        <v>0</v>
      </c>
      <c r="G21" s="161">
        <v>0</v>
      </c>
    </row>
    <row r="22" spans="1:7">
      <c r="A22" s="156">
        <v>122</v>
      </c>
      <c r="B22" s="149" t="s">
        <v>36</v>
      </c>
      <c r="C22" s="161">
        <v>6733087.5</v>
      </c>
      <c r="D22" s="161">
        <v>9232499.6899999995</v>
      </c>
      <c r="E22" s="162">
        <v>9029533.5899999999</v>
      </c>
      <c r="F22" s="161">
        <v>202966.1</v>
      </c>
      <c r="G22" s="161">
        <v>6936053.5999999996</v>
      </c>
    </row>
    <row r="23" spans="1:7">
      <c r="A23" s="156">
        <v>1221</v>
      </c>
      <c r="B23" s="149" t="s">
        <v>37</v>
      </c>
      <c r="C23" s="161">
        <v>0</v>
      </c>
      <c r="D23" s="161">
        <v>3202285.75</v>
      </c>
      <c r="E23" s="162">
        <v>3202285.75</v>
      </c>
      <c r="F23" s="161">
        <v>0</v>
      </c>
      <c r="G23" s="161">
        <v>0</v>
      </c>
    </row>
    <row r="24" spans="1:7">
      <c r="A24" s="156">
        <v>12212</v>
      </c>
      <c r="B24" s="149" t="s">
        <v>38</v>
      </c>
      <c r="C24" s="161">
        <v>0</v>
      </c>
      <c r="D24" s="161">
        <v>3202285.75</v>
      </c>
      <c r="E24" s="162">
        <v>3202285.75</v>
      </c>
      <c r="F24" s="161">
        <v>0</v>
      </c>
      <c r="G24" s="161">
        <v>0</v>
      </c>
    </row>
    <row r="25" spans="1:7">
      <c r="A25" s="156">
        <v>122129</v>
      </c>
      <c r="B25" s="149" t="s">
        <v>38</v>
      </c>
      <c r="C25" s="161">
        <v>0</v>
      </c>
      <c r="D25" s="161">
        <v>3202285.75</v>
      </c>
      <c r="E25" s="162">
        <v>3202285.75</v>
      </c>
      <c r="F25" s="161">
        <v>0</v>
      </c>
      <c r="G25" s="161">
        <v>0</v>
      </c>
    </row>
    <row r="26" spans="1:7">
      <c r="A26" s="156">
        <v>12212901</v>
      </c>
      <c r="B26" s="149" t="s">
        <v>39</v>
      </c>
      <c r="C26" s="161">
        <v>0</v>
      </c>
      <c r="D26" s="161">
        <v>3202285.75</v>
      </c>
      <c r="E26" s="162">
        <v>3202285.75</v>
      </c>
      <c r="F26" s="161">
        <v>0</v>
      </c>
      <c r="G26" s="161">
        <v>0</v>
      </c>
    </row>
    <row r="27" spans="1:7">
      <c r="A27" s="156">
        <v>122129011</v>
      </c>
      <c r="B27" s="149" t="s">
        <v>40</v>
      </c>
      <c r="C27" s="161">
        <v>0</v>
      </c>
      <c r="D27" s="161">
        <v>430908.24</v>
      </c>
      <c r="E27" s="162">
        <v>430908.24</v>
      </c>
      <c r="F27" s="161">
        <v>0</v>
      </c>
      <c r="G27" s="161">
        <v>0</v>
      </c>
    </row>
    <row r="28" spans="1:7">
      <c r="A28" s="156">
        <v>122129011000001</v>
      </c>
      <c r="B28" s="149" t="s">
        <v>41</v>
      </c>
      <c r="C28" s="161">
        <v>0</v>
      </c>
      <c r="D28" s="161">
        <v>430908.24</v>
      </c>
      <c r="E28" s="162">
        <v>430908.24</v>
      </c>
      <c r="F28" s="161">
        <v>0</v>
      </c>
      <c r="G28" s="161">
        <v>0</v>
      </c>
    </row>
    <row r="29" spans="1:7">
      <c r="A29" s="156">
        <v>122129012</v>
      </c>
      <c r="B29" s="149" t="s">
        <v>42</v>
      </c>
      <c r="C29" s="161">
        <v>0</v>
      </c>
      <c r="D29" s="161">
        <v>2771377.51</v>
      </c>
      <c r="E29" s="162">
        <v>2771377.51</v>
      </c>
      <c r="F29" s="161">
        <v>0</v>
      </c>
      <c r="G29" s="161">
        <v>0</v>
      </c>
    </row>
    <row r="30" spans="1:7">
      <c r="A30" s="156">
        <v>122129012000001</v>
      </c>
      <c r="B30" s="149" t="s">
        <v>41</v>
      </c>
      <c r="C30" s="161">
        <v>0</v>
      </c>
      <c r="D30" s="161">
        <v>2771377.51</v>
      </c>
      <c r="E30" s="162">
        <v>2771377.51</v>
      </c>
      <c r="F30" s="161">
        <v>0</v>
      </c>
      <c r="G30" s="161">
        <v>0</v>
      </c>
    </row>
    <row r="31" spans="1:7">
      <c r="A31" s="156">
        <v>1222</v>
      </c>
      <c r="B31" s="149" t="s">
        <v>43</v>
      </c>
      <c r="C31" s="161">
        <v>6733087.5</v>
      </c>
      <c r="D31" s="161">
        <v>6030213.9400000004</v>
      </c>
      <c r="E31" s="162">
        <v>5827247.8399999999</v>
      </c>
      <c r="F31" s="161">
        <v>202966.1</v>
      </c>
      <c r="G31" s="161">
        <v>6936053.5999999996</v>
      </c>
    </row>
    <row r="32" spans="1:7">
      <c r="A32" s="156">
        <v>12221</v>
      </c>
      <c r="B32" s="149" t="s">
        <v>44</v>
      </c>
      <c r="C32" s="161">
        <v>6733087.5</v>
      </c>
      <c r="D32" s="161">
        <v>5751554.9500000002</v>
      </c>
      <c r="E32" s="162">
        <v>5548588.8499999996</v>
      </c>
      <c r="F32" s="161">
        <v>202966.1</v>
      </c>
      <c r="G32" s="161">
        <v>6936053.5999999996</v>
      </c>
    </row>
    <row r="33" spans="1:7">
      <c r="A33" s="156">
        <v>122219</v>
      </c>
      <c r="B33" s="149" t="s">
        <v>44</v>
      </c>
      <c r="C33" s="161">
        <v>6733087.5</v>
      </c>
      <c r="D33" s="161">
        <v>5751554.9500000002</v>
      </c>
      <c r="E33" s="162">
        <v>5548588.8499999996</v>
      </c>
      <c r="F33" s="161">
        <v>202966.1</v>
      </c>
      <c r="G33" s="161">
        <v>6936053.5999999996</v>
      </c>
    </row>
    <row r="34" spans="1:7">
      <c r="A34" s="156">
        <v>12221902</v>
      </c>
      <c r="B34" s="149" t="s">
        <v>45</v>
      </c>
      <c r="C34" s="161">
        <v>6733087.5</v>
      </c>
      <c r="D34" s="161">
        <v>5751554.9500000002</v>
      </c>
      <c r="E34" s="162">
        <v>5548588.8499999996</v>
      </c>
      <c r="F34" s="161">
        <v>202966.1</v>
      </c>
      <c r="G34" s="161">
        <v>6936053.5999999996</v>
      </c>
    </row>
    <row r="35" spans="1:7">
      <c r="A35" s="156">
        <v>122219021</v>
      </c>
      <c r="B35" s="149" t="s">
        <v>40</v>
      </c>
      <c r="C35" s="161">
        <v>6733087.5</v>
      </c>
      <c r="D35" s="161">
        <v>5751554.9500000002</v>
      </c>
      <c r="E35" s="162">
        <v>5548588.8499999996</v>
      </c>
      <c r="F35" s="161">
        <v>202966.1</v>
      </c>
      <c r="G35" s="161">
        <v>6936053.5999999996</v>
      </c>
    </row>
    <row r="36" spans="1:7">
      <c r="A36" s="156">
        <v>122219021000006</v>
      </c>
      <c r="B36" s="149" t="s">
        <v>517</v>
      </c>
      <c r="C36" s="161">
        <v>6733087.5</v>
      </c>
      <c r="D36" s="161">
        <v>5751554.9500000002</v>
      </c>
      <c r="E36" s="162">
        <v>5548588.8499999996</v>
      </c>
      <c r="F36" s="161">
        <v>202966.1</v>
      </c>
      <c r="G36" s="161">
        <v>6936053.5999999996</v>
      </c>
    </row>
    <row r="37" spans="1:7">
      <c r="A37" s="156">
        <v>12222</v>
      </c>
      <c r="B37" s="149" t="s">
        <v>46</v>
      </c>
      <c r="C37" s="161">
        <v>0</v>
      </c>
      <c r="D37" s="161">
        <v>278658.99</v>
      </c>
      <c r="E37" s="162">
        <v>278658.99</v>
      </c>
      <c r="F37" s="161">
        <v>0</v>
      </c>
      <c r="G37" s="161">
        <v>0</v>
      </c>
    </row>
    <row r="38" spans="1:7">
      <c r="A38" s="156">
        <v>122229</v>
      </c>
      <c r="B38" s="149" t="s">
        <v>46</v>
      </c>
      <c r="C38" s="161">
        <v>0</v>
      </c>
      <c r="D38" s="161">
        <v>278658.99</v>
      </c>
      <c r="E38" s="162">
        <v>278658.99</v>
      </c>
      <c r="F38" s="161">
        <v>0</v>
      </c>
      <c r="G38" s="161">
        <v>0</v>
      </c>
    </row>
    <row r="39" spans="1:7">
      <c r="A39" s="156">
        <v>12222901</v>
      </c>
      <c r="B39" s="149" t="s">
        <v>47</v>
      </c>
      <c r="C39" s="161">
        <v>0</v>
      </c>
      <c r="D39" s="161">
        <v>278658.99</v>
      </c>
      <c r="E39" s="162">
        <v>278658.99</v>
      </c>
      <c r="F39" s="161">
        <v>0</v>
      </c>
      <c r="G39" s="161">
        <v>0</v>
      </c>
    </row>
    <row r="40" spans="1:7">
      <c r="A40" s="156">
        <v>122229012</v>
      </c>
      <c r="B40" s="149" t="s">
        <v>42</v>
      </c>
      <c r="C40" s="161">
        <v>0</v>
      </c>
      <c r="D40" s="161">
        <v>278658.99</v>
      </c>
      <c r="E40" s="162">
        <v>278658.99</v>
      </c>
      <c r="F40" s="161">
        <v>0</v>
      </c>
      <c r="G40" s="161">
        <v>0</v>
      </c>
    </row>
    <row r="41" spans="1:7">
      <c r="A41" s="156">
        <v>122229012000002</v>
      </c>
      <c r="B41" s="149" t="s">
        <v>48</v>
      </c>
      <c r="C41" s="161">
        <v>0</v>
      </c>
      <c r="D41" s="161">
        <v>278658.99</v>
      </c>
      <c r="E41" s="162">
        <v>278658.99</v>
      </c>
      <c r="F41" s="161">
        <v>0</v>
      </c>
      <c r="G41" s="161">
        <v>0</v>
      </c>
    </row>
    <row r="42" spans="1:7">
      <c r="A42" s="156">
        <v>123</v>
      </c>
      <c r="B42" s="149" t="s">
        <v>49</v>
      </c>
      <c r="C42" s="161">
        <v>3957737.62</v>
      </c>
      <c r="D42" s="161">
        <v>20150430.609999999</v>
      </c>
      <c r="E42" s="162">
        <v>19501374.789999999</v>
      </c>
      <c r="F42" s="161">
        <v>649055.81999999995</v>
      </c>
      <c r="G42" s="161">
        <v>4606793.4400000004</v>
      </c>
    </row>
    <row r="43" spans="1:7">
      <c r="A43" s="156">
        <v>1231</v>
      </c>
      <c r="B43" s="149" t="s">
        <v>50</v>
      </c>
      <c r="C43" s="161">
        <v>3874405.65</v>
      </c>
      <c r="D43" s="161">
        <v>20042960.600000001</v>
      </c>
      <c r="E43" s="162">
        <v>19422204.940000001</v>
      </c>
      <c r="F43" s="161">
        <v>620755.66</v>
      </c>
      <c r="G43" s="161">
        <v>4495161.3099999996</v>
      </c>
    </row>
    <row r="44" spans="1:7">
      <c r="A44" s="156">
        <v>12312</v>
      </c>
      <c r="B44" s="149" t="s">
        <v>51</v>
      </c>
      <c r="C44" s="161">
        <v>3874405.65</v>
      </c>
      <c r="D44" s="161">
        <v>20042960.600000001</v>
      </c>
      <c r="E44" s="162">
        <v>19422204.940000001</v>
      </c>
      <c r="F44" s="161">
        <v>620755.66</v>
      </c>
      <c r="G44" s="161">
        <v>4495161.3099999996</v>
      </c>
    </row>
    <row r="45" spans="1:7">
      <c r="A45" s="156">
        <v>123121</v>
      </c>
      <c r="B45" s="149" t="s">
        <v>52</v>
      </c>
      <c r="C45" s="161">
        <v>3657769.88</v>
      </c>
      <c r="D45" s="161">
        <v>19755175.73</v>
      </c>
      <c r="E45" s="162">
        <v>19202996.780000001</v>
      </c>
      <c r="F45" s="161">
        <v>552178.94999999995</v>
      </c>
      <c r="G45" s="161">
        <v>4209948.83</v>
      </c>
    </row>
    <row r="46" spans="1:7">
      <c r="A46" s="156">
        <v>12312101</v>
      </c>
      <c r="B46" s="149" t="s">
        <v>53</v>
      </c>
      <c r="C46" s="161">
        <v>9704096.75</v>
      </c>
      <c r="D46" s="161">
        <v>13708848.859999999</v>
      </c>
      <c r="E46" s="162">
        <v>12928552.6</v>
      </c>
      <c r="F46" s="161">
        <v>780296.26</v>
      </c>
      <c r="G46" s="161">
        <v>10484393.01</v>
      </c>
    </row>
    <row r="47" spans="1:7">
      <c r="A47" s="156">
        <v>123121011</v>
      </c>
      <c r="B47" s="149" t="s">
        <v>54</v>
      </c>
      <c r="C47" s="161">
        <v>5170414.1399999997</v>
      </c>
      <c r="D47" s="161">
        <v>2173656.9</v>
      </c>
      <c r="E47" s="162">
        <v>1982069.73</v>
      </c>
      <c r="F47" s="161">
        <v>191587.17</v>
      </c>
      <c r="G47" s="161">
        <v>5362001.3099999996</v>
      </c>
    </row>
    <row r="48" spans="1:7">
      <c r="A48" s="156">
        <v>123121011000001</v>
      </c>
      <c r="B48" s="149" t="s">
        <v>55</v>
      </c>
      <c r="C48" s="161">
        <v>5170414.1399999997</v>
      </c>
      <c r="D48" s="161">
        <v>2173656.9</v>
      </c>
      <c r="E48" s="162">
        <v>1982069.73</v>
      </c>
      <c r="F48" s="161">
        <v>191587.17</v>
      </c>
      <c r="G48" s="161">
        <v>5362001.3099999996</v>
      </c>
    </row>
    <row r="49" spans="1:7">
      <c r="A49" s="156">
        <v>123121012</v>
      </c>
      <c r="B49" s="149" t="s">
        <v>56</v>
      </c>
      <c r="C49" s="161">
        <v>4533682.6100000003</v>
      </c>
      <c r="D49" s="161">
        <v>11535191.960000001</v>
      </c>
      <c r="E49" s="162">
        <v>10946482.869999999</v>
      </c>
      <c r="F49" s="161">
        <v>588709.09</v>
      </c>
      <c r="G49" s="161">
        <v>5122391.7</v>
      </c>
    </row>
    <row r="50" spans="1:7">
      <c r="A50" s="156">
        <v>123121012000001</v>
      </c>
      <c r="B50" s="149" t="s">
        <v>57</v>
      </c>
      <c r="C50" s="161">
        <v>4533682.6100000003</v>
      </c>
      <c r="D50" s="161">
        <v>11535191.960000001</v>
      </c>
      <c r="E50" s="162">
        <v>10946482.869999999</v>
      </c>
      <c r="F50" s="161">
        <v>588709.09</v>
      </c>
      <c r="G50" s="161">
        <v>5122391.7</v>
      </c>
    </row>
    <row r="51" spans="1:7">
      <c r="A51" s="156">
        <v>12312109</v>
      </c>
      <c r="B51" s="149" t="s">
        <v>58</v>
      </c>
      <c r="C51" s="161">
        <v>-6046326.8700000001</v>
      </c>
      <c r="D51" s="161">
        <v>6046326.8700000001</v>
      </c>
      <c r="E51" s="162">
        <v>6274444.1799999997</v>
      </c>
      <c r="F51" s="161">
        <v>-228117.31</v>
      </c>
      <c r="G51" s="161">
        <v>-6274444.1799999997</v>
      </c>
    </row>
    <row r="52" spans="1:7">
      <c r="A52" s="156">
        <v>123121091</v>
      </c>
      <c r="B52" s="149" t="s">
        <v>54</v>
      </c>
      <c r="C52" s="161">
        <v>-5262648.09</v>
      </c>
      <c r="D52" s="161">
        <v>5262648.09</v>
      </c>
      <c r="E52" s="162">
        <v>5382535.1500000004</v>
      </c>
      <c r="F52" s="161">
        <v>-119887.06</v>
      </c>
      <c r="G52" s="161">
        <v>-5382535.1500000004</v>
      </c>
    </row>
    <row r="53" spans="1:7">
      <c r="A53" s="156">
        <v>123121091000001</v>
      </c>
      <c r="B53" s="149" t="s">
        <v>59</v>
      </c>
      <c r="C53" s="161">
        <v>-5262648.09</v>
      </c>
      <c r="D53" s="161">
        <v>5262648.09</v>
      </c>
      <c r="E53" s="162">
        <v>5382535.1500000004</v>
      </c>
      <c r="F53" s="161">
        <v>-119887.06</v>
      </c>
      <c r="G53" s="161">
        <v>-5382535.1500000004</v>
      </c>
    </row>
    <row r="54" spans="1:7">
      <c r="A54" s="156">
        <v>123121092</v>
      </c>
      <c r="B54" s="149" t="s">
        <v>56</v>
      </c>
      <c r="C54" s="161">
        <v>-783678.78</v>
      </c>
      <c r="D54" s="161">
        <v>783678.78</v>
      </c>
      <c r="E54" s="162">
        <v>891909.03</v>
      </c>
      <c r="F54" s="161">
        <v>-108230.25</v>
      </c>
      <c r="G54" s="161">
        <v>-891909.03</v>
      </c>
    </row>
    <row r="55" spans="1:7">
      <c r="A55" s="156">
        <v>123121092000001</v>
      </c>
      <c r="B55" s="149" t="s">
        <v>60</v>
      </c>
      <c r="C55" s="161">
        <v>-783678.78</v>
      </c>
      <c r="D55" s="161">
        <v>783678.78</v>
      </c>
      <c r="E55" s="162">
        <v>891909.03</v>
      </c>
      <c r="F55" s="161">
        <v>-108230.25</v>
      </c>
      <c r="G55" s="161">
        <v>-891909.03</v>
      </c>
    </row>
    <row r="56" spans="1:7">
      <c r="A56" s="156">
        <v>123122</v>
      </c>
      <c r="B56" s="149" t="s">
        <v>61</v>
      </c>
      <c r="C56" s="161">
        <v>216635.77</v>
      </c>
      <c r="D56" s="161">
        <v>287784.87</v>
      </c>
      <c r="E56" s="162">
        <v>219208.16</v>
      </c>
      <c r="F56" s="161">
        <v>68576.710000000006</v>
      </c>
      <c r="G56" s="161">
        <v>285212.48</v>
      </c>
    </row>
    <row r="57" spans="1:7">
      <c r="A57" s="156">
        <v>12312201</v>
      </c>
      <c r="B57" s="149" t="s">
        <v>53</v>
      </c>
      <c r="C57" s="161">
        <v>216635.77</v>
      </c>
      <c r="D57" s="161">
        <v>287784.87</v>
      </c>
      <c r="E57" s="162">
        <v>219208.16</v>
      </c>
      <c r="F57" s="161">
        <v>68576.710000000006</v>
      </c>
      <c r="G57" s="161">
        <v>285212.48</v>
      </c>
    </row>
    <row r="58" spans="1:7">
      <c r="A58" s="156">
        <v>123122012</v>
      </c>
      <c r="B58" s="149" t="s">
        <v>56</v>
      </c>
      <c r="C58" s="161">
        <v>216635.77</v>
      </c>
      <c r="D58" s="161">
        <v>287784.87</v>
      </c>
      <c r="E58" s="162">
        <v>219208.16</v>
      </c>
      <c r="F58" s="161">
        <v>68576.710000000006</v>
      </c>
      <c r="G58" s="161">
        <v>285212.48</v>
      </c>
    </row>
    <row r="59" spans="1:7">
      <c r="A59" s="156">
        <v>123122012000001</v>
      </c>
      <c r="B59" s="149" t="s">
        <v>57</v>
      </c>
      <c r="C59" s="161">
        <v>216635.77</v>
      </c>
      <c r="D59" s="161">
        <v>287784.87</v>
      </c>
      <c r="E59" s="162">
        <v>219208.16</v>
      </c>
      <c r="F59" s="161">
        <v>68576.710000000006</v>
      </c>
      <c r="G59" s="161">
        <v>285212.48</v>
      </c>
    </row>
    <row r="60" spans="1:7">
      <c r="A60" s="156">
        <v>1233</v>
      </c>
      <c r="B60" s="149" t="s">
        <v>62</v>
      </c>
      <c r="C60" s="161">
        <v>83331.97</v>
      </c>
      <c r="D60" s="161">
        <v>107470.01</v>
      </c>
      <c r="E60" s="162">
        <v>79169.850000000006</v>
      </c>
      <c r="F60" s="161">
        <v>28300.16</v>
      </c>
      <c r="G60" s="161">
        <v>111632.13</v>
      </c>
    </row>
    <row r="61" spans="1:7">
      <c r="A61" s="156">
        <v>123321</v>
      </c>
      <c r="B61" s="149" t="s">
        <v>63</v>
      </c>
      <c r="C61" s="161">
        <v>83331.97</v>
      </c>
      <c r="D61" s="161">
        <v>107470.01</v>
      </c>
      <c r="E61" s="162">
        <v>79169.850000000006</v>
      </c>
      <c r="F61" s="161">
        <v>28300.16</v>
      </c>
      <c r="G61" s="161">
        <v>111632.13</v>
      </c>
    </row>
    <row r="62" spans="1:7">
      <c r="A62" s="156">
        <v>12332101</v>
      </c>
      <c r="B62" s="149" t="s">
        <v>62</v>
      </c>
      <c r="C62" s="161">
        <v>83331.97</v>
      </c>
      <c r="D62" s="161">
        <v>107470.01</v>
      </c>
      <c r="E62" s="162">
        <v>79169.850000000006</v>
      </c>
      <c r="F62" s="161">
        <v>28300.16</v>
      </c>
      <c r="G62" s="161">
        <v>111632.13</v>
      </c>
    </row>
    <row r="63" spans="1:7">
      <c r="A63" s="156">
        <v>123321011</v>
      </c>
      <c r="B63" s="149" t="s">
        <v>62</v>
      </c>
      <c r="C63" s="161">
        <v>83331.97</v>
      </c>
      <c r="D63" s="161">
        <v>107470.01</v>
      </c>
      <c r="E63" s="162">
        <v>79169.850000000006</v>
      </c>
      <c r="F63" s="161">
        <v>28300.16</v>
      </c>
      <c r="G63" s="161">
        <v>111632.13</v>
      </c>
    </row>
    <row r="64" spans="1:7">
      <c r="A64" s="156">
        <v>123321011000001</v>
      </c>
      <c r="B64" s="149" t="s">
        <v>64</v>
      </c>
      <c r="C64" s="161">
        <v>1506.79</v>
      </c>
      <c r="D64" s="161">
        <v>529.89</v>
      </c>
      <c r="E64" s="162">
        <v>859.54</v>
      </c>
      <c r="F64" s="161">
        <v>-329.65</v>
      </c>
      <c r="G64" s="161">
        <v>1177.1400000000001</v>
      </c>
    </row>
    <row r="65" spans="1:7">
      <c r="A65" s="156">
        <v>123321011000002</v>
      </c>
      <c r="B65" s="149" t="s">
        <v>65</v>
      </c>
      <c r="C65" s="161">
        <v>81825.179999999993</v>
      </c>
      <c r="D65" s="161">
        <v>106940.12</v>
      </c>
      <c r="E65" s="162">
        <v>78310.31</v>
      </c>
      <c r="F65" s="161">
        <v>28629.81</v>
      </c>
      <c r="G65" s="161">
        <v>110454.99</v>
      </c>
    </row>
    <row r="66" spans="1:7">
      <c r="A66" s="156">
        <v>126</v>
      </c>
      <c r="B66" s="149" t="s">
        <v>66</v>
      </c>
      <c r="C66" s="161">
        <v>2197362.94</v>
      </c>
      <c r="D66" s="161">
        <v>15906.22</v>
      </c>
      <c r="E66" s="162">
        <v>2627.26</v>
      </c>
      <c r="F66" s="161">
        <v>13278.96</v>
      </c>
      <c r="G66" s="161">
        <v>2210641.9</v>
      </c>
    </row>
    <row r="67" spans="1:7">
      <c r="A67" s="156">
        <v>1261</v>
      </c>
      <c r="B67" s="149" t="s">
        <v>67</v>
      </c>
      <c r="C67" s="161">
        <v>2197362.94</v>
      </c>
      <c r="D67" s="161">
        <v>15906.22</v>
      </c>
      <c r="E67" s="162">
        <v>2627.26</v>
      </c>
      <c r="F67" s="161">
        <v>13278.96</v>
      </c>
      <c r="G67" s="161">
        <v>2210641.9</v>
      </c>
    </row>
    <row r="68" spans="1:7">
      <c r="A68" s="156">
        <v>12611</v>
      </c>
      <c r="B68" s="149" t="s">
        <v>68</v>
      </c>
      <c r="C68" s="161">
        <v>2197362.94</v>
      </c>
      <c r="D68" s="161">
        <v>15906.22</v>
      </c>
      <c r="E68" s="162">
        <v>2627.26</v>
      </c>
      <c r="F68" s="161">
        <v>13278.96</v>
      </c>
      <c r="G68" s="161">
        <v>2210641.9</v>
      </c>
    </row>
    <row r="69" spans="1:7">
      <c r="A69" s="156">
        <v>126119</v>
      </c>
      <c r="B69" s="149" t="s">
        <v>68</v>
      </c>
      <c r="C69" s="161">
        <v>2197362.94</v>
      </c>
      <c r="D69" s="161">
        <v>15906.22</v>
      </c>
      <c r="E69" s="162">
        <v>2627.26</v>
      </c>
      <c r="F69" s="161">
        <v>13278.96</v>
      </c>
      <c r="G69" s="161">
        <v>2210641.9</v>
      </c>
    </row>
    <row r="70" spans="1:7">
      <c r="A70" s="156">
        <v>12611901</v>
      </c>
      <c r="B70" s="149" t="s">
        <v>69</v>
      </c>
      <c r="C70" s="161">
        <v>1989298.4</v>
      </c>
      <c r="D70" s="161">
        <v>13291.29</v>
      </c>
      <c r="E70" s="162">
        <v>0</v>
      </c>
      <c r="F70" s="161">
        <v>13291.29</v>
      </c>
      <c r="G70" s="161">
        <v>2002589.69</v>
      </c>
    </row>
    <row r="71" spans="1:7">
      <c r="A71" s="156">
        <v>126119011</v>
      </c>
      <c r="B71" s="149" t="s">
        <v>70</v>
      </c>
      <c r="C71" s="161">
        <v>462581.37</v>
      </c>
      <c r="D71" s="161">
        <v>7190.59</v>
      </c>
      <c r="E71" s="162">
        <v>0</v>
      </c>
      <c r="F71" s="161">
        <v>7190.59</v>
      </c>
      <c r="G71" s="161">
        <v>469771.96</v>
      </c>
    </row>
    <row r="72" spans="1:7">
      <c r="A72" s="156">
        <v>126119011000001</v>
      </c>
      <c r="B72" s="149" t="s">
        <v>71</v>
      </c>
      <c r="C72" s="161">
        <v>8645.89</v>
      </c>
      <c r="D72" s="161">
        <v>843.52</v>
      </c>
      <c r="E72" s="162">
        <v>0</v>
      </c>
      <c r="F72" s="161">
        <v>843.52</v>
      </c>
      <c r="G72" s="161">
        <v>9489.41</v>
      </c>
    </row>
    <row r="73" spans="1:7">
      <c r="A73" s="156">
        <v>126119011000002</v>
      </c>
      <c r="B73" s="149" t="s">
        <v>72</v>
      </c>
      <c r="C73" s="161">
        <v>453935.48</v>
      </c>
      <c r="D73" s="161">
        <v>6347.07</v>
      </c>
      <c r="E73" s="162">
        <v>0</v>
      </c>
      <c r="F73" s="161">
        <v>6347.07</v>
      </c>
      <c r="G73" s="161">
        <v>460282.55</v>
      </c>
    </row>
    <row r="74" spans="1:7">
      <c r="A74" s="156">
        <v>126119012</v>
      </c>
      <c r="B74" s="149" t="s">
        <v>73</v>
      </c>
      <c r="C74" s="161">
        <v>1526717.03</v>
      </c>
      <c r="D74" s="161">
        <v>6100.7</v>
      </c>
      <c r="E74" s="162">
        <v>0</v>
      </c>
      <c r="F74" s="161">
        <v>6100.7</v>
      </c>
      <c r="G74" s="161">
        <v>1532817.73</v>
      </c>
    </row>
    <row r="75" spans="1:7">
      <c r="A75" s="156">
        <v>126119012000001</v>
      </c>
      <c r="B75" s="149" t="s">
        <v>501</v>
      </c>
      <c r="C75" s="161">
        <v>1526717.03</v>
      </c>
      <c r="D75" s="161">
        <v>6100.7</v>
      </c>
      <c r="E75" s="162">
        <v>0</v>
      </c>
      <c r="F75" s="161">
        <v>6100.7</v>
      </c>
      <c r="G75" s="161">
        <v>1532817.73</v>
      </c>
    </row>
    <row r="76" spans="1:7">
      <c r="A76" s="156">
        <v>12611902</v>
      </c>
      <c r="B76" s="149" t="s">
        <v>74</v>
      </c>
      <c r="C76" s="161">
        <v>5763.94</v>
      </c>
      <c r="D76" s="161">
        <v>562.35</v>
      </c>
      <c r="E76" s="162">
        <v>0</v>
      </c>
      <c r="F76" s="161">
        <v>562.35</v>
      </c>
      <c r="G76" s="161">
        <v>6326.29</v>
      </c>
    </row>
    <row r="77" spans="1:7">
      <c r="A77" s="156">
        <v>126119021</v>
      </c>
      <c r="B77" s="149" t="s">
        <v>75</v>
      </c>
      <c r="C77" s="161">
        <v>5763.94</v>
      </c>
      <c r="D77" s="161">
        <v>562.35</v>
      </c>
      <c r="E77" s="162">
        <v>0</v>
      </c>
      <c r="F77" s="161">
        <v>562.35</v>
      </c>
      <c r="G77" s="161">
        <v>6326.29</v>
      </c>
    </row>
    <row r="78" spans="1:7">
      <c r="A78" s="156">
        <v>126119021000001</v>
      </c>
      <c r="B78" s="149" t="s">
        <v>75</v>
      </c>
      <c r="C78" s="161">
        <v>5763.94</v>
      </c>
      <c r="D78" s="161">
        <v>562.35</v>
      </c>
      <c r="E78" s="162">
        <v>0</v>
      </c>
      <c r="F78" s="161">
        <v>562.35</v>
      </c>
      <c r="G78" s="161">
        <v>6326.29</v>
      </c>
    </row>
    <row r="79" spans="1:7">
      <c r="A79" s="156">
        <v>12611904</v>
      </c>
      <c r="B79" s="149" t="s">
        <v>76</v>
      </c>
      <c r="C79" s="161">
        <v>2627.26</v>
      </c>
      <c r="D79" s="161">
        <v>2052.58</v>
      </c>
      <c r="E79" s="162">
        <v>2627.26</v>
      </c>
      <c r="F79" s="161">
        <v>-574.67999999999995</v>
      </c>
      <c r="G79" s="161">
        <v>2052.58</v>
      </c>
    </row>
    <row r="80" spans="1:7">
      <c r="A80" s="156">
        <v>126119041</v>
      </c>
      <c r="B80" s="149" t="s">
        <v>76</v>
      </c>
      <c r="C80" s="161">
        <v>2627.26</v>
      </c>
      <c r="D80" s="161">
        <v>2052.58</v>
      </c>
      <c r="E80" s="162">
        <v>2627.26</v>
      </c>
      <c r="F80" s="161">
        <v>-574.67999999999995</v>
      </c>
      <c r="G80" s="161">
        <v>2052.58</v>
      </c>
    </row>
    <row r="81" spans="1:7">
      <c r="A81" s="156">
        <v>126119041000001</v>
      </c>
      <c r="B81" s="149" t="s">
        <v>77</v>
      </c>
      <c r="C81" s="161">
        <v>467.87</v>
      </c>
      <c r="D81" s="161">
        <v>365.53</v>
      </c>
      <c r="E81" s="162">
        <v>467.87</v>
      </c>
      <c r="F81" s="161">
        <v>-102.34</v>
      </c>
      <c r="G81" s="161">
        <v>365.53</v>
      </c>
    </row>
    <row r="82" spans="1:7">
      <c r="A82" s="156">
        <v>126119041000002</v>
      </c>
      <c r="B82" s="149" t="s">
        <v>78</v>
      </c>
      <c r="C82" s="161">
        <v>2159.39</v>
      </c>
      <c r="D82" s="161">
        <v>1687.05</v>
      </c>
      <c r="E82" s="162">
        <v>2159.39</v>
      </c>
      <c r="F82" s="161">
        <v>-472.34</v>
      </c>
      <c r="G82" s="161">
        <v>1687.05</v>
      </c>
    </row>
    <row r="83" spans="1:7">
      <c r="A83" s="156">
        <v>12611908</v>
      </c>
      <c r="B83" s="149" t="s">
        <v>79</v>
      </c>
      <c r="C83" s="161">
        <v>199673.34</v>
      </c>
      <c r="D83" s="161">
        <v>0</v>
      </c>
      <c r="E83" s="162">
        <v>0</v>
      </c>
      <c r="F83" s="161">
        <v>0</v>
      </c>
      <c r="G83" s="161">
        <v>199673.34</v>
      </c>
    </row>
    <row r="84" spans="1:7">
      <c r="A84" s="156">
        <v>126119088</v>
      </c>
      <c r="B84" s="149" t="s">
        <v>79</v>
      </c>
      <c r="C84" s="161">
        <v>199673.34</v>
      </c>
      <c r="D84" s="161">
        <v>0</v>
      </c>
      <c r="E84" s="162">
        <v>0</v>
      </c>
      <c r="F84" s="161">
        <v>0</v>
      </c>
      <c r="G84" s="161">
        <v>199673.34</v>
      </c>
    </row>
    <row r="85" spans="1:7">
      <c r="A85" s="156">
        <v>126119088000001</v>
      </c>
      <c r="B85" s="149" t="s">
        <v>80</v>
      </c>
      <c r="C85" s="161">
        <v>146426.99</v>
      </c>
      <c r="D85" s="161">
        <v>0</v>
      </c>
      <c r="E85" s="162">
        <v>0</v>
      </c>
      <c r="F85" s="161">
        <v>0</v>
      </c>
      <c r="G85" s="161">
        <v>146426.99</v>
      </c>
    </row>
    <row r="86" spans="1:7">
      <c r="A86" s="156">
        <v>126119088000002</v>
      </c>
      <c r="B86" s="149" t="s">
        <v>81</v>
      </c>
      <c r="C86" s="161">
        <v>53246.35</v>
      </c>
      <c r="D86" s="161">
        <v>0</v>
      </c>
      <c r="E86" s="162">
        <v>0</v>
      </c>
      <c r="F86" s="161">
        <v>0</v>
      </c>
      <c r="G86" s="161">
        <v>53246.35</v>
      </c>
    </row>
    <row r="87" spans="1:7">
      <c r="A87" s="156">
        <v>127</v>
      </c>
      <c r="B87" s="149" t="s">
        <v>82</v>
      </c>
      <c r="C87" s="161">
        <v>532118.80000000005</v>
      </c>
      <c r="D87" s="161">
        <v>250105.65</v>
      </c>
      <c r="E87" s="162">
        <v>298443.53000000003</v>
      </c>
      <c r="F87" s="161">
        <v>-48337.88</v>
      </c>
      <c r="G87" s="161">
        <v>483780.92</v>
      </c>
    </row>
    <row r="88" spans="1:7">
      <c r="A88" s="156">
        <v>1278</v>
      </c>
      <c r="B88" s="149" t="s">
        <v>83</v>
      </c>
      <c r="C88" s="161">
        <v>532118.80000000005</v>
      </c>
      <c r="D88" s="161">
        <v>250105.65</v>
      </c>
      <c r="E88" s="162">
        <v>298443.53000000003</v>
      </c>
      <c r="F88" s="161">
        <v>-48337.88</v>
      </c>
      <c r="G88" s="161">
        <v>483780.92</v>
      </c>
    </row>
    <row r="89" spans="1:7">
      <c r="A89" s="156">
        <v>12781</v>
      </c>
      <c r="B89" s="149" t="s">
        <v>84</v>
      </c>
      <c r="C89" s="161">
        <v>532118.80000000005</v>
      </c>
      <c r="D89" s="161">
        <v>250105.65</v>
      </c>
      <c r="E89" s="162">
        <v>298443.53000000003</v>
      </c>
      <c r="F89" s="161">
        <v>-48337.88</v>
      </c>
      <c r="G89" s="161">
        <v>483780.92</v>
      </c>
    </row>
    <row r="90" spans="1:7">
      <c r="A90" s="156">
        <v>127819</v>
      </c>
      <c r="B90" s="149" t="s">
        <v>84</v>
      </c>
      <c r="C90" s="161">
        <v>532118.80000000005</v>
      </c>
      <c r="D90" s="161">
        <v>250105.65</v>
      </c>
      <c r="E90" s="162">
        <v>298443.53000000003</v>
      </c>
      <c r="F90" s="161">
        <v>-48337.88</v>
      </c>
      <c r="G90" s="161">
        <v>483780.92</v>
      </c>
    </row>
    <row r="91" spans="1:7">
      <c r="A91" s="156">
        <v>12781901</v>
      </c>
      <c r="B91" s="149" t="s">
        <v>85</v>
      </c>
      <c r="C91" s="161">
        <v>532118.80000000005</v>
      </c>
      <c r="D91" s="161">
        <v>250105.65</v>
      </c>
      <c r="E91" s="162">
        <v>298443.53000000003</v>
      </c>
      <c r="F91" s="161">
        <v>-48337.88</v>
      </c>
      <c r="G91" s="161">
        <v>483780.92</v>
      </c>
    </row>
    <row r="92" spans="1:7">
      <c r="A92" s="156">
        <v>127819015</v>
      </c>
      <c r="B92" s="149" t="s">
        <v>86</v>
      </c>
      <c r="C92" s="161">
        <v>524843.61</v>
      </c>
      <c r="D92" s="161">
        <v>250105.65</v>
      </c>
      <c r="E92" s="162">
        <v>298443.53000000003</v>
      </c>
      <c r="F92" s="161">
        <v>-48337.88</v>
      </c>
      <c r="G92" s="161">
        <v>476505.73</v>
      </c>
    </row>
    <row r="93" spans="1:7">
      <c r="A93" s="156">
        <v>127819015000001</v>
      </c>
      <c r="B93" s="149" t="s">
        <v>87</v>
      </c>
      <c r="C93" s="161">
        <v>-410.45</v>
      </c>
      <c r="D93" s="161">
        <v>235838.13</v>
      </c>
      <c r="E93" s="162">
        <v>235427.68</v>
      </c>
      <c r="F93" s="161">
        <v>410.45</v>
      </c>
      <c r="G93" s="161">
        <v>0</v>
      </c>
    </row>
    <row r="94" spans="1:7">
      <c r="A94" s="156">
        <v>127819015000003</v>
      </c>
      <c r="B94" s="149" t="s">
        <v>88</v>
      </c>
      <c r="C94" s="161">
        <v>65375.01</v>
      </c>
      <c r="D94" s="161">
        <v>14267.52</v>
      </c>
      <c r="E94" s="162">
        <v>52428.52</v>
      </c>
      <c r="F94" s="161">
        <v>-38161</v>
      </c>
      <c r="G94" s="161">
        <v>27214.01</v>
      </c>
    </row>
    <row r="95" spans="1:7">
      <c r="A95" s="156">
        <v>127819015000004</v>
      </c>
      <c r="B95" s="149" t="s">
        <v>89</v>
      </c>
      <c r="C95" s="161">
        <v>292383.2</v>
      </c>
      <c r="D95" s="161">
        <v>0</v>
      </c>
      <c r="E95" s="162">
        <v>0</v>
      </c>
      <c r="F95" s="161">
        <v>0</v>
      </c>
      <c r="G95" s="161">
        <v>292383.2</v>
      </c>
    </row>
    <row r="96" spans="1:7">
      <c r="A96" s="156">
        <v>127819015000005</v>
      </c>
      <c r="B96" s="149" t="s">
        <v>90</v>
      </c>
      <c r="C96" s="161">
        <v>167495.85</v>
      </c>
      <c r="D96" s="161">
        <v>0</v>
      </c>
      <c r="E96" s="162">
        <v>10587.33</v>
      </c>
      <c r="F96" s="161">
        <v>-10587.33</v>
      </c>
      <c r="G96" s="161">
        <v>156908.51999999999</v>
      </c>
    </row>
    <row r="97" spans="1:7">
      <c r="A97" s="156">
        <v>127819018</v>
      </c>
      <c r="B97" s="149" t="s">
        <v>91</v>
      </c>
      <c r="C97" s="161">
        <v>134806.99</v>
      </c>
      <c r="D97" s="161">
        <v>0</v>
      </c>
      <c r="E97" s="162">
        <v>0</v>
      </c>
      <c r="F97" s="161">
        <v>0</v>
      </c>
      <c r="G97" s="161">
        <v>134806.99</v>
      </c>
    </row>
    <row r="98" spans="1:7">
      <c r="A98" s="156">
        <v>127819018000001</v>
      </c>
      <c r="B98" s="149" t="s">
        <v>92</v>
      </c>
      <c r="C98" s="161">
        <v>134806.99</v>
      </c>
      <c r="D98" s="161">
        <v>0</v>
      </c>
      <c r="E98" s="162">
        <v>0</v>
      </c>
      <c r="F98" s="161">
        <v>0</v>
      </c>
      <c r="G98" s="161">
        <v>134806.99</v>
      </c>
    </row>
    <row r="99" spans="1:7">
      <c r="A99" s="156">
        <v>127819019</v>
      </c>
      <c r="B99" s="149" t="s">
        <v>58</v>
      </c>
      <c r="C99" s="161">
        <v>-127531.8</v>
      </c>
      <c r="D99" s="161">
        <v>0</v>
      </c>
      <c r="E99" s="162">
        <v>0</v>
      </c>
      <c r="F99" s="161">
        <v>0</v>
      </c>
      <c r="G99" s="161">
        <v>-127531.8</v>
      </c>
    </row>
    <row r="100" spans="1:7">
      <c r="A100" s="156">
        <v>127819019000001</v>
      </c>
      <c r="B100" s="149" t="s">
        <v>93</v>
      </c>
      <c r="C100" s="161">
        <v>-127531.8</v>
      </c>
      <c r="D100" s="161">
        <v>0</v>
      </c>
      <c r="E100" s="162">
        <v>0</v>
      </c>
      <c r="F100" s="161">
        <v>0</v>
      </c>
      <c r="G100" s="161">
        <v>-127531.8</v>
      </c>
    </row>
    <row r="101" spans="1:7">
      <c r="A101" s="156">
        <v>128</v>
      </c>
      <c r="B101" s="149" t="s">
        <v>94</v>
      </c>
      <c r="C101" s="161">
        <v>19917.78</v>
      </c>
      <c r="D101" s="161">
        <v>0</v>
      </c>
      <c r="E101" s="162">
        <v>4077.67</v>
      </c>
      <c r="F101" s="161">
        <v>-4077.67</v>
      </c>
      <c r="G101" s="161">
        <v>15840.11</v>
      </c>
    </row>
    <row r="102" spans="1:7">
      <c r="A102" s="156">
        <v>1281</v>
      </c>
      <c r="B102" s="149" t="s">
        <v>95</v>
      </c>
      <c r="C102" s="161">
        <v>19917.78</v>
      </c>
      <c r="D102" s="161">
        <v>0</v>
      </c>
      <c r="E102" s="162">
        <v>4077.67</v>
      </c>
      <c r="F102" s="161">
        <v>-4077.67</v>
      </c>
      <c r="G102" s="161">
        <v>15840.11</v>
      </c>
    </row>
    <row r="103" spans="1:7">
      <c r="A103" s="156">
        <v>12811</v>
      </c>
      <c r="B103" s="149" t="s">
        <v>12</v>
      </c>
      <c r="C103" s="161">
        <v>19917.78</v>
      </c>
      <c r="D103" s="161">
        <v>0</v>
      </c>
      <c r="E103" s="162">
        <v>4077.67</v>
      </c>
      <c r="F103" s="161">
        <v>-4077.67</v>
      </c>
      <c r="G103" s="161">
        <v>15840.11</v>
      </c>
    </row>
    <row r="104" spans="1:7">
      <c r="A104" s="156">
        <v>128119</v>
      </c>
      <c r="B104" s="149" t="s">
        <v>12</v>
      </c>
      <c r="C104" s="161">
        <v>19917.78</v>
      </c>
      <c r="D104" s="161">
        <v>0</v>
      </c>
      <c r="E104" s="162">
        <v>4077.67</v>
      </c>
      <c r="F104" s="161">
        <v>-4077.67</v>
      </c>
      <c r="G104" s="161">
        <v>15840.11</v>
      </c>
    </row>
    <row r="105" spans="1:7">
      <c r="A105" s="156">
        <v>12811901</v>
      </c>
      <c r="B105" s="149" t="s">
        <v>95</v>
      </c>
      <c r="C105" s="161">
        <v>19917.78</v>
      </c>
      <c r="D105" s="161">
        <v>0</v>
      </c>
      <c r="E105" s="162">
        <v>4077.67</v>
      </c>
      <c r="F105" s="161">
        <v>-4077.67</v>
      </c>
      <c r="G105" s="161">
        <v>15840.11</v>
      </c>
    </row>
    <row r="106" spans="1:7">
      <c r="A106" s="156">
        <v>128119011</v>
      </c>
      <c r="B106" s="149" t="s">
        <v>95</v>
      </c>
      <c r="C106" s="161">
        <v>19917.78</v>
      </c>
      <c r="D106" s="161">
        <v>0</v>
      </c>
      <c r="E106" s="162">
        <v>4077.67</v>
      </c>
      <c r="F106" s="161">
        <v>-4077.67</v>
      </c>
      <c r="G106" s="161">
        <v>15840.11</v>
      </c>
    </row>
    <row r="107" spans="1:7">
      <c r="A107" s="156">
        <v>128119011000001</v>
      </c>
      <c r="B107" s="149" t="s">
        <v>96</v>
      </c>
      <c r="C107" s="161">
        <v>19917.78</v>
      </c>
      <c r="D107" s="161">
        <v>0</v>
      </c>
      <c r="E107" s="162">
        <v>4077.67</v>
      </c>
      <c r="F107" s="161">
        <v>-4077.67</v>
      </c>
      <c r="G107" s="161">
        <v>15840.11</v>
      </c>
    </row>
    <row r="108" spans="1:7">
      <c r="A108" s="156">
        <v>13</v>
      </c>
      <c r="B108" s="149" t="s">
        <v>97</v>
      </c>
      <c r="C108" s="161">
        <v>78466101.349999994</v>
      </c>
      <c r="D108" s="161">
        <v>15091477.99</v>
      </c>
      <c r="E108" s="162">
        <v>13746213.609999999</v>
      </c>
      <c r="F108" s="161">
        <v>1345264.38</v>
      </c>
      <c r="G108" s="161">
        <v>79811365.730000004</v>
      </c>
    </row>
    <row r="109" spans="1:7">
      <c r="A109" s="156">
        <v>131</v>
      </c>
      <c r="B109" s="149" t="s">
        <v>98</v>
      </c>
      <c r="C109" s="161">
        <v>77585387.819999993</v>
      </c>
      <c r="D109" s="161">
        <v>15091477.99</v>
      </c>
      <c r="E109" s="162">
        <v>13710962.460000001</v>
      </c>
      <c r="F109" s="161">
        <v>1380515.53</v>
      </c>
      <c r="G109" s="161">
        <v>78965903.349999994</v>
      </c>
    </row>
    <row r="110" spans="1:7">
      <c r="A110" s="156">
        <v>1311</v>
      </c>
      <c r="B110" s="149" t="s">
        <v>99</v>
      </c>
      <c r="C110" s="161">
        <v>14456174.939999999</v>
      </c>
      <c r="D110" s="161">
        <v>173797.64</v>
      </c>
      <c r="E110" s="162">
        <v>0</v>
      </c>
      <c r="F110" s="161">
        <v>173797.64</v>
      </c>
      <c r="G110" s="161">
        <v>14629972.58</v>
      </c>
    </row>
    <row r="111" spans="1:7">
      <c r="A111" s="156">
        <v>13112</v>
      </c>
      <c r="B111" s="149" t="s">
        <v>100</v>
      </c>
      <c r="C111" s="161">
        <v>14456174.939999999</v>
      </c>
      <c r="D111" s="161">
        <v>173797.64</v>
      </c>
      <c r="E111" s="162">
        <v>0</v>
      </c>
      <c r="F111" s="161">
        <v>173797.64</v>
      </c>
      <c r="G111" s="161">
        <v>14629972.58</v>
      </c>
    </row>
    <row r="112" spans="1:7">
      <c r="A112" s="156">
        <v>131129</v>
      </c>
      <c r="B112" s="149" t="s">
        <v>46</v>
      </c>
      <c r="C112" s="161">
        <v>14456174.939999999</v>
      </c>
      <c r="D112" s="161">
        <v>173797.64</v>
      </c>
      <c r="E112" s="162">
        <v>0</v>
      </c>
      <c r="F112" s="161">
        <v>173797.64</v>
      </c>
      <c r="G112" s="161">
        <v>14629972.58</v>
      </c>
    </row>
    <row r="113" spans="1:7">
      <c r="A113" s="156">
        <v>131129011000001</v>
      </c>
      <c r="B113" s="149" t="s">
        <v>101</v>
      </c>
      <c r="C113" s="161">
        <v>14443451.52</v>
      </c>
      <c r="D113" s="161">
        <v>101739.03</v>
      </c>
      <c r="E113" s="162">
        <v>0</v>
      </c>
      <c r="F113" s="161">
        <v>101739.03</v>
      </c>
      <c r="G113" s="161">
        <v>14545190.550000001</v>
      </c>
    </row>
    <row r="114" spans="1:7">
      <c r="A114" s="156">
        <v>131129012000001</v>
      </c>
      <c r="B114" s="149" t="s">
        <v>102</v>
      </c>
      <c r="C114" s="161">
        <v>12723.42</v>
      </c>
      <c r="D114" s="161">
        <v>72058.61</v>
      </c>
      <c r="E114" s="162">
        <v>0</v>
      </c>
      <c r="F114" s="161">
        <v>72058.61</v>
      </c>
      <c r="G114" s="161">
        <v>84782.03</v>
      </c>
    </row>
    <row r="115" spans="1:7">
      <c r="A115" s="156">
        <v>1312</v>
      </c>
      <c r="B115" s="149" t="s">
        <v>43</v>
      </c>
      <c r="C115" s="161">
        <v>49641669.719999999</v>
      </c>
      <c r="D115" s="161">
        <v>942570.63</v>
      </c>
      <c r="E115" s="162">
        <v>271216.33</v>
      </c>
      <c r="F115" s="161">
        <v>671354.3</v>
      </c>
      <c r="G115" s="161">
        <v>50313024.020000003</v>
      </c>
    </row>
    <row r="116" spans="1:7">
      <c r="A116" s="156">
        <v>13122</v>
      </c>
      <c r="B116" s="149" t="s">
        <v>100</v>
      </c>
      <c r="C116" s="161">
        <v>49641669.719999999</v>
      </c>
      <c r="D116" s="161">
        <v>942570.63</v>
      </c>
      <c r="E116" s="162">
        <v>271216.33</v>
      </c>
      <c r="F116" s="161">
        <v>671354.3</v>
      </c>
      <c r="G116" s="161">
        <v>50313024.020000003</v>
      </c>
    </row>
    <row r="117" spans="1:7">
      <c r="A117" s="156">
        <v>131229</v>
      </c>
      <c r="B117" s="149" t="s">
        <v>100</v>
      </c>
      <c r="C117" s="161">
        <v>49641669.719999999</v>
      </c>
      <c r="D117" s="161">
        <v>942570.63</v>
      </c>
      <c r="E117" s="162">
        <v>271216.33</v>
      </c>
      <c r="F117" s="161">
        <v>671354.3</v>
      </c>
      <c r="G117" s="161">
        <v>50313024.020000003</v>
      </c>
    </row>
    <row r="118" spans="1:7">
      <c r="A118" s="156">
        <v>13122901</v>
      </c>
      <c r="B118" s="149" t="s">
        <v>47</v>
      </c>
      <c r="C118" s="161">
        <v>49641669.719999999</v>
      </c>
      <c r="D118" s="161">
        <v>942570.63</v>
      </c>
      <c r="E118" s="162">
        <v>271216.33</v>
      </c>
      <c r="F118" s="161">
        <v>671354.3</v>
      </c>
      <c r="G118" s="161">
        <v>50313024.020000003</v>
      </c>
    </row>
    <row r="119" spans="1:7">
      <c r="A119" s="156">
        <v>131229011</v>
      </c>
      <c r="B119" s="149" t="s">
        <v>40</v>
      </c>
      <c r="C119" s="161">
        <v>49602427.670000002</v>
      </c>
      <c r="D119" s="161">
        <v>430908.24</v>
      </c>
      <c r="E119" s="162">
        <v>47332.25</v>
      </c>
      <c r="F119" s="161">
        <v>383575.99</v>
      </c>
      <c r="G119" s="161">
        <v>49986003.659999996</v>
      </c>
    </row>
    <row r="120" spans="1:7">
      <c r="A120" s="156">
        <v>131229011000002</v>
      </c>
      <c r="B120" s="149" t="s">
        <v>101</v>
      </c>
      <c r="C120" s="161">
        <v>49602427.670000002</v>
      </c>
      <c r="D120" s="161">
        <v>430908.24</v>
      </c>
      <c r="E120" s="162">
        <v>47332.25</v>
      </c>
      <c r="F120" s="161">
        <v>383575.99</v>
      </c>
      <c r="G120" s="161">
        <v>49986003.659999996</v>
      </c>
    </row>
    <row r="121" spans="1:7">
      <c r="A121" s="156">
        <v>131229012</v>
      </c>
      <c r="B121" s="149" t="s">
        <v>42</v>
      </c>
      <c r="C121" s="161">
        <v>39242.050000000003</v>
      </c>
      <c r="D121" s="161">
        <v>511662.39</v>
      </c>
      <c r="E121" s="162">
        <v>223884.08</v>
      </c>
      <c r="F121" s="161">
        <v>287778.31</v>
      </c>
      <c r="G121" s="161">
        <v>327020.36</v>
      </c>
    </row>
    <row r="122" spans="1:7">
      <c r="A122" s="156">
        <v>131229012000002</v>
      </c>
      <c r="B122" s="149" t="s">
        <v>102</v>
      </c>
      <c r="C122" s="161">
        <v>39242.050000000003</v>
      </c>
      <c r="D122" s="161">
        <v>511662.39</v>
      </c>
      <c r="E122" s="162">
        <v>223884.08</v>
      </c>
      <c r="F122" s="161">
        <v>287778.31</v>
      </c>
      <c r="G122" s="161">
        <v>327020.36</v>
      </c>
    </row>
    <row r="123" spans="1:7">
      <c r="A123" s="156">
        <v>1316</v>
      </c>
      <c r="B123" s="149" t="s">
        <v>103</v>
      </c>
      <c r="C123" s="161">
        <v>13439746.130000001</v>
      </c>
      <c r="D123" s="161">
        <v>13975109.720000001</v>
      </c>
      <c r="E123" s="162">
        <v>13439746.130000001</v>
      </c>
      <c r="F123" s="161">
        <v>535363.59</v>
      </c>
      <c r="G123" s="161">
        <v>13975109.720000001</v>
      </c>
    </row>
    <row r="124" spans="1:7">
      <c r="A124" s="156">
        <v>13161</v>
      </c>
      <c r="B124" s="149" t="s">
        <v>104</v>
      </c>
      <c r="C124" s="161">
        <v>13439746.130000001</v>
      </c>
      <c r="D124" s="161">
        <v>13975109.720000001</v>
      </c>
      <c r="E124" s="162">
        <v>13439746.130000001</v>
      </c>
      <c r="F124" s="161">
        <v>535363.59</v>
      </c>
      <c r="G124" s="161">
        <v>13975109.720000001</v>
      </c>
    </row>
    <row r="125" spans="1:7">
      <c r="A125" s="156">
        <v>131618</v>
      </c>
      <c r="B125" s="149" t="s">
        <v>105</v>
      </c>
      <c r="C125" s="161">
        <v>5944707.6299999999</v>
      </c>
      <c r="D125" s="161">
        <v>6418400.0199999996</v>
      </c>
      <c r="E125" s="162">
        <v>5944707.6299999999</v>
      </c>
      <c r="F125" s="161">
        <v>473692.39</v>
      </c>
      <c r="G125" s="161">
        <v>6418400.0199999996</v>
      </c>
    </row>
    <row r="126" spans="1:7">
      <c r="A126" s="156">
        <v>13161801</v>
      </c>
      <c r="B126" s="149" t="s">
        <v>105</v>
      </c>
      <c r="C126" s="161">
        <v>5944707.6299999999</v>
      </c>
      <c r="D126" s="161">
        <v>6418400.0199999996</v>
      </c>
      <c r="E126" s="162">
        <v>5944707.6299999999</v>
      </c>
      <c r="F126" s="161">
        <v>473692.39</v>
      </c>
      <c r="G126" s="161">
        <v>6418400.0199999996</v>
      </c>
    </row>
    <row r="127" spans="1:7">
      <c r="A127" s="156">
        <v>131618011</v>
      </c>
      <c r="B127" s="149" t="s">
        <v>106</v>
      </c>
      <c r="C127" s="161">
        <v>4371108.55</v>
      </c>
      <c r="D127" s="161">
        <v>4719411.78</v>
      </c>
      <c r="E127" s="162">
        <v>4371108.55</v>
      </c>
      <c r="F127" s="161">
        <v>348303.23</v>
      </c>
      <c r="G127" s="161">
        <v>4719411.78</v>
      </c>
    </row>
    <row r="128" spans="1:7">
      <c r="A128" s="156">
        <v>131618011000001</v>
      </c>
      <c r="B128" s="149" t="s">
        <v>107</v>
      </c>
      <c r="C128" s="161">
        <v>4371108.55</v>
      </c>
      <c r="D128" s="161">
        <v>4719411.78</v>
      </c>
      <c r="E128" s="162">
        <v>4371108.55</v>
      </c>
      <c r="F128" s="161">
        <v>348303.23</v>
      </c>
      <c r="G128" s="161">
        <v>4719411.78</v>
      </c>
    </row>
    <row r="129" spans="1:7">
      <c r="A129" s="156">
        <v>131618012</v>
      </c>
      <c r="B129" s="149" t="s">
        <v>108</v>
      </c>
      <c r="C129" s="161">
        <v>1573599.08</v>
      </c>
      <c r="D129" s="161">
        <v>1698988.24</v>
      </c>
      <c r="E129" s="162">
        <v>1573599.08</v>
      </c>
      <c r="F129" s="161">
        <v>125389.16</v>
      </c>
      <c r="G129" s="161">
        <v>1698988.24</v>
      </c>
    </row>
    <row r="130" spans="1:7">
      <c r="A130" s="156">
        <v>131618012000001</v>
      </c>
      <c r="B130" s="149" t="s">
        <v>109</v>
      </c>
      <c r="C130" s="161">
        <v>1573599.08</v>
      </c>
      <c r="D130" s="161">
        <v>1698988.24</v>
      </c>
      <c r="E130" s="162">
        <v>1573599.08</v>
      </c>
      <c r="F130" s="161">
        <v>125389.16</v>
      </c>
      <c r="G130" s="161">
        <v>1698988.24</v>
      </c>
    </row>
    <row r="131" spans="1:7">
      <c r="A131" s="156">
        <v>131619</v>
      </c>
      <c r="B131" s="149" t="s">
        <v>104</v>
      </c>
      <c r="C131" s="161">
        <v>7495038.5</v>
      </c>
      <c r="D131" s="161">
        <v>7556709.7000000002</v>
      </c>
      <c r="E131" s="162">
        <v>7495038.5</v>
      </c>
      <c r="F131" s="161">
        <v>61671.199999999997</v>
      </c>
      <c r="G131" s="161">
        <v>7556709.7000000002</v>
      </c>
    </row>
    <row r="132" spans="1:7">
      <c r="A132" s="156">
        <v>13161901</v>
      </c>
      <c r="B132" s="149" t="s">
        <v>110</v>
      </c>
      <c r="C132" s="161">
        <v>7495038.5</v>
      </c>
      <c r="D132" s="161">
        <v>7556709.7000000002</v>
      </c>
      <c r="E132" s="162">
        <v>7495038.5</v>
      </c>
      <c r="F132" s="161">
        <v>61671.199999999997</v>
      </c>
      <c r="G132" s="161">
        <v>7556709.7000000002</v>
      </c>
    </row>
    <row r="133" spans="1:7">
      <c r="A133" s="156">
        <v>131619011</v>
      </c>
      <c r="B133" s="149" t="s">
        <v>111</v>
      </c>
      <c r="C133" s="161">
        <v>5511057.7199999997</v>
      </c>
      <c r="D133" s="161">
        <v>5556404.1900000004</v>
      </c>
      <c r="E133" s="162">
        <v>5511057.7199999997</v>
      </c>
      <c r="F133" s="161">
        <v>45346.47</v>
      </c>
      <c r="G133" s="161">
        <v>5556404.1900000004</v>
      </c>
    </row>
    <row r="134" spans="1:7">
      <c r="A134" s="156">
        <v>131619011000001</v>
      </c>
      <c r="B134" s="149" t="s">
        <v>112</v>
      </c>
      <c r="C134" s="161">
        <v>5511057.7199999997</v>
      </c>
      <c r="D134" s="161">
        <v>5556404.1900000004</v>
      </c>
      <c r="E134" s="162">
        <v>5511057.7199999997</v>
      </c>
      <c r="F134" s="161">
        <v>45346.47</v>
      </c>
      <c r="G134" s="161">
        <v>5556404.1900000004</v>
      </c>
    </row>
    <row r="135" spans="1:7">
      <c r="A135" s="156">
        <v>131619012</v>
      </c>
      <c r="B135" s="149" t="s">
        <v>113</v>
      </c>
      <c r="C135" s="161">
        <v>1983980.78</v>
      </c>
      <c r="D135" s="161">
        <v>2000305.51</v>
      </c>
      <c r="E135" s="162">
        <v>1983980.78</v>
      </c>
      <c r="F135" s="161">
        <v>16324.73</v>
      </c>
      <c r="G135" s="161">
        <v>2000305.51</v>
      </c>
    </row>
    <row r="136" spans="1:7">
      <c r="A136" s="156">
        <v>131619012000001</v>
      </c>
      <c r="B136" s="149" t="s">
        <v>114</v>
      </c>
      <c r="C136" s="161">
        <v>1983980.78</v>
      </c>
      <c r="D136" s="161">
        <v>2000305.51</v>
      </c>
      <c r="E136" s="162">
        <v>1983980.78</v>
      </c>
      <c r="F136" s="161">
        <v>16324.73</v>
      </c>
      <c r="G136" s="161">
        <v>2000305.51</v>
      </c>
    </row>
    <row r="137" spans="1:7">
      <c r="A137" s="156">
        <v>1317</v>
      </c>
      <c r="B137" s="149" t="s">
        <v>115</v>
      </c>
      <c r="C137" s="161">
        <v>47797.03</v>
      </c>
      <c r="D137" s="161">
        <v>0</v>
      </c>
      <c r="E137" s="162">
        <v>0</v>
      </c>
      <c r="F137" s="161">
        <v>0</v>
      </c>
      <c r="G137" s="161">
        <v>47797.03</v>
      </c>
    </row>
    <row r="138" spans="1:7">
      <c r="A138" s="156">
        <v>13171</v>
      </c>
      <c r="B138" s="149" t="s">
        <v>115</v>
      </c>
      <c r="C138" s="161">
        <v>47797.03</v>
      </c>
      <c r="D138" s="161">
        <v>0</v>
      </c>
      <c r="E138" s="162">
        <v>0</v>
      </c>
      <c r="F138" s="161">
        <v>0</v>
      </c>
      <c r="G138" s="161">
        <v>47797.03</v>
      </c>
    </row>
    <row r="139" spans="1:7">
      <c r="A139" s="156">
        <v>131719</v>
      </c>
      <c r="B139" s="149" t="s">
        <v>115</v>
      </c>
      <c r="C139" s="161">
        <v>47797.03</v>
      </c>
      <c r="D139" s="161">
        <v>0</v>
      </c>
      <c r="E139" s="162">
        <v>0</v>
      </c>
      <c r="F139" s="161">
        <v>0</v>
      </c>
      <c r="G139" s="161">
        <v>47797.03</v>
      </c>
    </row>
    <row r="140" spans="1:7">
      <c r="A140" s="156">
        <v>13171901</v>
      </c>
      <c r="B140" s="149" t="s">
        <v>115</v>
      </c>
      <c r="C140" s="161">
        <v>47797.03</v>
      </c>
      <c r="D140" s="161">
        <v>0</v>
      </c>
      <c r="E140" s="162">
        <v>0</v>
      </c>
      <c r="F140" s="161">
        <v>0</v>
      </c>
      <c r="G140" s="161">
        <v>47797.03</v>
      </c>
    </row>
    <row r="141" spans="1:7">
      <c r="A141" s="156">
        <v>131719013</v>
      </c>
      <c r="B141" s="149" t="s">
        <v>116</v>
      </c>
      <c r="C141" s="161">
        <v>47797.03</v>
      </c>
      <c r="D141" s="161">
        <v>0</v>
      </c>
      <c r="E141" s="162">
        <v>0</v>
      </c>
      <c r="F141" s="161">
        <v>0</v>
      </c>
      <c r="G141" s="161">
        <v>47797.03</v>
      </c>
    </row>
    <row r="142" spans="1:7">
      <c r="A142" s="156">
        <v>131719013000001</v>
      </c>
      <c r="B142" s="149" t="s">
        <v>117</v>
      </c>
      <c r="C142" s="161">
        <v>47797.03</v>
      </c>
      <c r="D142" s="161">
        <v>0</v>
      </c>
      <c r="E142" s="162">
        <v>0</v>
      </c>
      <c r="F142" s="161">
        <v>0</v>
      </c>
      <c r="G142" s="161">
        <v>47797.03</v>
      </c>
    </row>
    <row r="143" spans="1:7">
      <c r="A143" s="156">
        <v>133</v>
      </c>
      <c r="B143" s="149" t="s">
        <v>118</v>
      </c>
      <c r="C143" s="161">
        <v>33374.42</v>
      </c>
      <c r="D143" s="161">
        <v>0</v>
      </c>
      <c r="E143" s="162">
        <v>2892.99</v>
      </c>
      <c r="F143" s="161">
        <v>-2892.99</v>
      </c>
      <c r="G143" s="161">
        <v>30481.43</v>
      </c>
    </row>
    <row r="144" spans="1:7">
      <c r="A144" s="156">
        <v>1332</v>
      </c>
      <c r="B144" s="149" t="s">
        <v>119</v>
      </c>
      <c r="C144" s="161">
        <v>33374.42</v>
      </c>
      <c r="D144" s="161">
        <v>0</v>
      </c>
      <c r="E144" s="162">
        <v>2892.99</v>
      </c>
      <c r="F144" s="161">
        <v>-2892.99</v>
      </c>
      <c r="G144" s="161">
        <v>30481.43</v>
      </c>
    </row>
    <row r="145" spans="1:7">
      <c r="A145" s="156">
        <v>13321</v>
      </c>
      <c r="B145" s="149" t="s">
        <v>120</v>
      </c>
      <c r="C145" s="161">
        <v>14118.88</v>
      </c>
      <c r="D145" s="161">
        <v>0</v>
      </c>
      <c r="E145" s="162">
        <v>796.51</v>
      </c>
      <c r="F145" s="161">
        <v>-796.51</v>
      </c>
      <c r="G145" s="161">
        <v>13322.37</v>
      </c>
    </row>
    <row r="146" spans="1:7">
      <c r="A146" s="156">
        <v>133219</v>
      </c>
      <c r="B146" s="149" t="s">
        <v>120</v>
      </c>
      <c r="C146" s="161">
        <v>14118.88</v>
      </c>
      <c r="D146" s="161">
        <v>0</v>
      </c>
      <c r="E146" s="162">
        <v>796.51</v>
      </c>
      <c r="F146" s="161">
        <v>-796.51</v>
      </c>
      <c r="G146" s="161">
        <v>13322.37</v>
      </c>
    </row>
    <row r="147" spans="1:7">
      <c r="A147" s="156">
        <v>13321901</v>
      </c>
      <c r="B147" s="149" t="s">
        <v>121</v>
      </c>
      <c r="C147" s="161">
        <v>95578.6</v>
      </c>
      <c r="D147" s="161">
        <v>0</v>
      </c>
      <c r="E147" s="162">
        <v>0</v>
      </c>
      <c r="F147" s="161">
        <v>0</v>
      </c>
      <c r="G147" s="161">
        <v>95578.6</v>
      </c>
    </row>
    <row r="148" spans="1:7">
      <c r="A148" s="156">
        <v>133219012</v>
      </c>
      <c r="B148" s="149" t="s">
        <v>122</v>
      </c>
      <c r="C148" s="161">
        <v>95578.6</v>
      </c>
      <c r="D148" s="161">
        <v>0</v>
      </c>
      <c r="E148" s="162">
        <v>0</v>
      </c>
      <c r="F148" s="161">
        <v>0</v>
      </c>
      <c r="G148" s="161">
        <v>95578.6</v>
      </c>
    </row>
    <row r="149" spans="1:7">
      <c r="A149" s="156">
        <v>133219012000001</v>
      </c>
      <c r="B149" s="149" t="s">
        <v>123</v>
      </c>
      <c r="C149" s="161">
        <v>95578.6</v>
      </c>
      <c r="D149" s="161">
        <v>0</v>
      </c>
      <c r="E149" s="162">
        <v>0</v>
      </c>
      <c r="F149" s="161">
        <v>0</v>
      </c>
      <c r="G149" s="161">
        <v>95578.6</v>
      </c>
    </row>
    <row r="150" spans="1:7">
      <c r="A150" s="156">
        <v>13321903</v>
      </c>
      <c r="B150" s="149" t="s">
        <v>124</v>
      </c>
      <c r="C150" s="161">
        <v>-81459.72</v>
      </c>
      <c r="D150" s="161">
        <v>0</v>
      </c>
      <c r="E150" s="162">
        <v>796.51</v>
      </c>
      <c r="F150" s="161">
        <v>-796.51</v>
      </c>
      <c r="G150" s="161">
        <v>-82256.23</v>
      </c>
    </row>
    <row r="151" spans="1:7">
      <c r="A151" s="156">
        <v>133219032</v>
      </c>
      <c r="B151" s="149" t="s">
        <v>122</v>
      </c>
      <c r="C151" s="161">
        <v>-81459.72</v>
      </c>
      <c r="D151" s="161">
        <v>0</v>
      </c>
      <c r="E151" s="162">
        <v>796.51</v>
      </c>
      <c r="F151" s="161">
        <v>-796.51</v>
      </c>
      <c r="G151" s="161">
        <v>-82256.23</v>
      </c>
    </row>
    <row r="152" spans="1:7">
      <c r="A152" s="156">
        <v>133219032000001</v>
      </c>
      <c r="B152" s="149" t="s">
        <v>124</v>
      </c>
      <c r="C152" s="161">
        <v>-81459.72</v>
      </c>
      <c r="D152" s="161">
        <v>0</v>
      </c>
      <c r="E152" s="162">
        <v>796.51</v>
      </c>
      <c r="F152" s="161">
        <v>-796.51</v>
      </c>
      <c r="G152" s="161">
        <v>-82256.23</v>
      </c>
    </row>
    <row r="153" spans="1:7">
      <c r="A153" s="156">
        <v>13322</v>
      </c>
      <c r="B153" s="149" t="s">
        <v>125</v>
      </c>
      <c r="C153" s="161">
        <v>19255.54</v>
      </c>
      <c r="D153" s="161">
        <v>0</v>
      </c>
      <c r="E153" s="162">
        <v>2096.48</v>
      </c>
      <c r="F153" s="161">
        <v>-2096.48</v>
      </c>
      <c r="G153" s="161">
        <v>17159.060000000001</v>
      </c>
    </row>
    <row r="154" spans="1:7">
      <c r="A154" s="156">
        <v>133229</v>
      </c>
      <c r="B154" s="149" t="s">
        <v>125</v>
      </c>
      <c r="C154" s="161">
        <v>19255.54</v>
      </c>
      <c r="D154" s="161">
        <v>0</v>
      </c>
      <c r="E154" s="162">
        <v>2096.48</v>
      </c>
      <c r="F154" s="161">
        <v>-2096.48</v>
      </c>
      <c r="G154" s="161">
        <v>17159.060000000001</v>
      </c>
    </row>
    <row r="155" spans="1:7">
      <c r="A155" s="156">
        <v>13322901</v>
      </c>
      <c r="B155" s="149" t="s">
        <v>121</v>
      </c>
      <c r="C155" s="161">
        <v>1116084.06</v>
      </c>
      <c r="D155" s="161">
        <v>0</v>
      </c>
      <c r="E155" s="162">
        <v>0</v>
      </c>
      <c r="F155" s="161">
        <v>0</v>
      </c>
      <c r="G155" s="161">
        <v>1116084.06</v>
      </c>
    </row>
    <row r="156" spans="1:7">
      <c r="A156" s="156">
        <v>133229011</v>
      </c>
      <c r="B156" s="149" t="s">
        <v>119</v>
      </c>
      <c r="C156" s="161">
        <v>141828.04</v>
      </c>
      <c r="D156" s="161">
        <v>0</v>
      </c>
      <c r="E156" s="162">
        <v>0</v>
      </c>
      <c r="F156" s="161">
        <v>0</v>
      </c>
      <c r="G156" s="161">
        <v>141828.04</v>
      </c>
    </row>
    <row r="157" spans="1:7">
      <c r="A157" s="156">
        <v>133229011000001</v>
      </c>
      <c r="B157" s="149" t="s">
        <v>126</v>
      </c>
      <c r="C157" s="161">
        <v>141828.04</v>
      </c>
      <c r="D157" s="161">
        <v>0</v>
      </c>
      <c r="E157" s="162">
        <v>0</v>
      </c>
      <c r="F157" s="161">
        <v>0</v>
      </c>
      <c r="G157" s="161">
        <v>141828.04</v>
      </c>
    </row>
    <row r="158" spans="1:7">
      <c r="A158" s="156">
        <v>133229012</v>
      </c>
      <c r="B158" s="149" t="s">
        <v>122</v>
      </c>
      <c r="C158" s="161">
        <v>94855.5</v>
      </c>
      <c r="D158" s="161">
        <v>0</v>
      </c>
      <c r="E158" s="162">
        <v>0</v>
      </c>
      <c r="F158" s="161">
        <v>0</v>
      </c>
      <c r="G158" s="161">
        <v>94855.5</v>
      </c>
    </row>
    <row r="159" spans="1:7">
      <c r="A159" s="156">
        <v>133229012000001</v>
      </c>
      <c r="B159" s="149" t="s">
        <v>123</v>
      </c>
      <c r="C159" s="161">
        <v>94855.5</v>
      </c>
      <c r="D159" s="161">
        <v>0</v>
      </c>
      <c r="E159" s="162">
        <v>0</v>
      </c>
      <c r="F159" s="161">
        <v>0</v>
      </c>
      <c r="G159" s="161">
        <v>94855.5</v>
      </c>
    </row>
    <row r="160" spans="1:7">
      <c r="A160" s="156">
        <v>133229013</v>
      </c>
      <c r="B160" s="149" t="s">
        <v>127</v>
      </c>
      <c r="C160" s="161">
        <v>612029.47</v>
      </c>
      <c r="D160" s="161">
        <v>0</v>
      </c>
      <c r="E160" s="162">
        <v>0</v>
      </c>
      <c r="F160" s="161">
        <v>0</v>
      </c>
      <c r="G160" s="161">
        <v>612029.47</v>
      </c>
    </row>
    <row r="161" spans="1:7">
      <c r="A161" s="156">
        <v>133229013000001</v>
      </c>
      <c r="B161" s="149" t="s">
        <v>127</v>
      </c>
      <c r="C161" s="161">
        <v>612029.47</v>
      </c>
      <c r="D161" s="161">
        <v>0</v>
      </c>
      <c r="E161" s="162">
        <v>0</v>
      </c>
      <c r="F161" s="161">
        <v>0</v>
      </c>
      <c r="G161" s="161">
        <v>612029.47</v>
      </c>
    </row>
    <row r="162" spans="1:7">
      <c r="A162" s="156">
        <v>133229014</v>
      </c>
      <c r="B162" s="149" t="s">
        <v>128</v>
      </c>
      <c r="C162" s="161">
        <v>267371.05</v>
      </c>
      <c r="D162" s="161">
        <v>0</v>
      </c>
      <c r="E162" s="162">
        <v>0</v>
      </c>
      <c r="F162" s="161">
        <v>0</v>
      </c>
      <c r="G162" s="161">
        <v>267371.05</v>
      </c>
    </row>
    <row r="163" spans="1:7">
      <c r="A163" s="156">
        <v>133229014000001</v>
      </c>
      <c r="B163" s="149" t="s">
        <v>129</v>
      </c>
      <c r="C163" s="161">
        <v>267371.05</v>
      </c>
      <c r="D163" s="161">
        <v>0</v>
      </c>
      <c r="E163" s="162">
        <v>0</v>
      </c>
      <c r="F163" s="161">
        <v>0</v>
      </c>
      <c r="G163" s="161">
        <v>267371.05</v>
      </c>
    </row>
    <row r="164" spans="1:7">
      <c r="A164" s="156">
        <v>13322903</v>
      </c>
      <c r="B164" s="149" t="s">
        <v>124</v>
      </c>
      <c r="C164" s="161">
        <v>-1096828.52</v>
      </c>
      <c r="D164" s="161">
        <v>0</v>
      </c>
      <c r="E164" s="162">
        <v>2096.48</v>
      </c>
      <c r="F164" s="161">
        <v>-2096.48</v>
      </c>
      <c r="G164" s="161">
        <v>-1098925</v>
      </c>
    </row>
    <row r="165" spans="1:7">
      <c r="A165" s="156">
        <v>133229031</v>
      </c>
      <c r="B165" s="149" t="s">
        <v>119</v>
      </c>
      <c r="C165" s="161">
        <v>-131980.53</v>
      </c>
      <c r="D165" s="161">
        <v>0</v>
      </c>
      <c r="E165" s="162">
        <v>1181.9000000000001</v>
      </c>
      <c r="F165" s="161">
        <v>-1181.9000000000001</v>
      </c>
      <c r="G165" s="161">
        <v>-133162.43</v>
      </c>
    </row>
    <row r="166" spans="1:7">
      <c r="A166" s="156">
        <v>133229031000001</v>
      </c>
      <c r="B166" s="149" t="s">
        <v>124</v>
      </c>
      <c r="C166" s="161">
        <v>-131980.53</v>
      </c>
      <c r="D166" s="161">
        <v>0</v>
      </c>
      <c r="E166" s="162">
        <v>1181.9000000000001</v>
      </c>
      <c r="F166" s="161">
        <v>-1181.9000000000001</v>
      </c>
      <c r="G166" s="161">
        <v>-133162.43</v>
      </c>
    </row>
    <row r="167" spans="1:7">
      <c r="A167" s="156">
        <v>133229032</v>
      </c>
      <c r="B167" s="149" t="s">
        <v>122</v>
      </c>
      <c r="C167" s="161">
        <v>-90742.27</v>
      </c>
      <c r="D167" s="161">
        <v>0</v>
      </c>
      <c r="E167" s="162">
        <v>415.82</v>
      </c>
      <c r="F167" s="161">
        <v>-415.82</v>
      </c>
      <c r="G167" s="161">
        <v>-91158.09</v>
      </c>
    </row>
    <row r="168" spans="1:7">
      <c r="A168" s="156">
        <v>133229032000001</v>
      </c>
      <c r="B168" s="149" t="s">
        <v>124</v>
      </c>
      <c r="C168" s="161">
        <v>-90742.27</v>
      </c>
      <c r="D168" s="161">
        <v>0</v>
      </c>
      <c r="E168" s="162">
        <v>415.82</v>
      </c>
      <c r="F168" s="161">
        <v>-415.82</v>
      </c>
      <c r="G168" s="161">
        <v>-91158.09</v>
      </c>
    </row>
    <row r="169" spans="1:7">
      <c r="A169" s="156">
        <v>133229033</v>
      </c>
      <c r="B169" s="149" t="s">
        <v>127</v>
      </c>
      <c r="C169" s="161">
        <v>-606734.67000000004</v>
      </c>
      <c r="D169" s="161">
        <v>0</v>
      </c>
      <c r="E169" s="162">
        <v>498.76</v>
      </c>
      <c r="F169" s="161">
        <v>-498.76</v>
      </c>
      <c r="G169" s="161">
        <v>-607233.43000000005</v>
      </c>
    </row>
    <row r="170" spans="1:7">
      <c r="A170" s="156">
        <v>133229033000001</v>
      </c>
      <c r="B170" s="149" t="s">
        <v>124</v>
      </c>
      <c r="C170" s="161">
        <v>-606734.67000000004</v>
      </c>
      <c r="D170" s="161">
        <v>0</v>
      </c>
      <c r="E170" s="162">
        <v>498.76</v>
      </c>
      <c r="F170" s="161">
        <v>-498.76</v>
      </c>
      <c r="G170" s="161">
        <v>-607233.43000000005</v>
      </c>
    </row>
    <row r="171" spans="1:7">
      <c r="A171" s="156">
        <v>133229034</v>
      </c>
      <c r="B171" s="149" t="s">
        <v>128</v>
      </c>
      <c r="C171" s="161">
        <v>-267371.05</v>
      </c>
      <c r="D171" s="161">
        <v>0</v>
      </c>
      <c r="E171" s="162">
        <v>0</v>
      </c>
      <c r="F171" s="161">
        <v>0</v>
      </c>
      <c r="G171" s="161">
        <v>-267371.05</v>
      </c>
    </row>
    <row r="172" spans="1:7">
      <c r="A172" s="156">
        <v>133229034000001</v>
      </c>
      <c r="B172" s="149" t="s">
        <v>124</v>
      </c>
      <c r="C172" s="161">
        <v>-267371.05</v>
      </c>
      <c r="D172" s="161">
        <v>0</v>
      </c>
      <c r="E172" s="162">
        <v>0</v>
      </c>
      <c r="F172" s="161">
        <v>0</v>
      </c>
      <c r="G172" s="161">
        <v>-267371.05</v>
      </c>
    </row>
    <row r="173" spans="1:7">
      <c r="A173" s="156">
        <v>134</v>
      </c>
      <c r="B173" s="149" t="s">
        <v>130</v>
      </c>
      <c r="C173" s="161">
        <v>847339.11</v>
      </c>
      <c r="D173" s="161">
        <v>0</v>
      </c>
      <c r="E173" s="162">
        <v>32358.16</v>
      </c>
      <c r="F173" s="161">
        <v>-32358.16</v>
      </c>
      <c r="G173" s="161">
        <v>814980.95</v>
      </c>
    </row>
    <row r="174" spans="1:7">
      <c r="A174" s="156">
        <v>1341</v>
      </c>
      <c r="B174" s="149" t="s">
        <v>131</v>
      </c>
      <c r="C174" s="161">
        <v>847339.11</v>
      </c>
      <c r="D174" s="161">
        <v>0</v>
      </c>
      <c r="E174" s="162">
        <v>32358.16</v>
      </c>
      <c r="F174" s="161">
        <v>-32358.16</v>
      </c>
      <c r="G174" s="161">
        <v>814980.95</v>
      </c>
    </row>
    <row r="175" spans="1:7">
      <c r="A175" s="156">
        <v>13412</v>
      </c>
      <c r="B175" s="149" t="s">
        <v>132</v>
      </c>
      <c r="C175" s="161">
        <v>847339.11</v>
      </c>
      <c r="D175" s="161">
        <v>0</v>
      </c>
      <c r="E175" s="162">
        <v>32358.16</v>
      </c>
      <c r="F175" s="161">
        <v>-32358.16</v>
      </c>
      <c r="G175" s="161">
        <v>814980.95</v>
      </c>
    </row>
    <row r="176" spans="1:7">
      <c r="A176" s="156">
        <v>134129</v>
      </c>
      <c r="B176" s="149" t="s">
        <v>132</v>
      </c>
      <c r="C176" s="161">
        <v>847339.11</v>
      </c>
      <c r="D176" s="161">
        <v>0</v>
      </c>
      <c r="E176" s="162">
        <v>32358.16</v>
      </c>
      <c r="F176" s="161">
        <v>-32358.16</v>
      </c>
      <c r="G176" s="161">
        <v>814980.95</v>
      </c>
    </row>
    <row r="177" spans="1:7">
      <c r="A177" s="156">
        <v>13412901</v>
      </c>
      <c r="B177" s="149" t="s">
        <v>121</v>
      </c>
      <c r="C177" s="161">
        <v>2097447.4700000002</v>
      </c>
      <c r="D177" s="161">
        <v>0</v>
      </c>
      <c r="E177" s="162">
        <v>0</v>
      </c>
      <c r="F177" s="161">
        <v>0</v>
      </c>
      <c r="G177" s="161">
        <v>2097447.4700000002</v>
      </c>
    </row>
    <row r="178" spans="1:7">
      <c r="A178" s="156">
        <v>134129011</v>
      </c>
      <c r="B178" s="149" t="s">
        <v>133</v>
      </c>
      <c r="C178" s="161">
        <v>2097447.4700000002</v>
      </c>
      <c r="D178" s="161">
        <v>0</v>
      </c>
      <c r="E178" s="162">
        <v>0</v>
      </c>
      <c r="F178" s="161">
        <v>0</v>
      </c>
      <c r="G178" s="161">
        <v>2097447.4700000002</v>
      </c>
    </row>
    <row r="179" spans="1:7">
      <c r="A179" s="156">
        <v>134129011000001</v>
      </c>
      <c r="B179" s="149" t="s">
        <v>133</v>
      </c>
      <c r="C179" s="161">
        <v>963012.63</v>
      </c>
      <c r="D179" s="161">
        <v>0</v>
      </c>
      <c r="E179" s="162">
        <v>0</v>
      </c>
      <c r="F179" s="161">
        <v>0</v>
      </c>
      <c r="G179" s="161">
        <v>963012.63</v>
      </c>
    </row>
    <row r="180" spans="1:7">
      <c r="A180" s="156">
        <v>134129011000002</v>
      </c>
      <c r="B180" s="149" t="s">
        <v>134</v>
      </c>
      <c r="C180" s="161">
        <v>1134434.8400000001</v>
      </c>
      <c r="D180" s="161">
        <v>0</v>
      </c>
      <c r="E180" s="162">
        <v>0</v>
      </c>
      <c r="F180" s="161">
        <v>0</v>
      </c>
      <c r="G180" s="161">
        <v>1134434.8400000001</v>
      </c>
    </row>
    <row r="181" spans="1:7">
      <c r="A181" s="156">
        <v>13412903</v>
      </c>
      <c r="B181" s="149" t="s">
        <v>135</v>
      </c>
      <c r="C181" s="161">
        <v>-1250108.3600000001</v>
      </c>
      <c r="D181" s="161">
        <v>0</v>
      </c>
      <c r="E181" s="162">
        <v>32358.16</v>
      </c>
      <c r="F181" s="161">
        <v>-32358.16</v>
      </c>
      <c r="G181" s="161">
        <v>-1282466.52</v>
      </c>
    </row>
    <row r="182" spans="1:7">
      <c r="A182" s="156">
        <v>134129031</v>
      </c>
      <c r="B182" s="149" t="s">
        <v>136</v>
      </c>
      <c r="C182" s="161">
        <v>-1250108.3600000001</v>
      </c>
      <c r="D182" s="161">
        <v>0</v>
      </c>
      <c r="E182" s="162">
        <v>32358.16</v>
      </c>
      <c r="F182" s="161">
        <v>-32358.16</v>
      </c>
      <c r="G182" s="161">
        <v>-1282466.52</v>
      </c>
    </row>
    <row r="183" spans="1:7">
      <c r="A183" s="156">
        <v>134129031000001</v>
      </c>
      <c r="B183" s="149" t="s">
        <v>136</v>
      </c>
      <c r="C183" s="161">
        <v>-614390.78</v>
      </c>
      <c r="D183" s="161">
        <v>0</v>
      </c>
      <c r="E183" s="162">
        <v>13450.91</v>
      </c>
      <c r="F183" s="161">
        <v>-13450.91</v>
      </c>
      <c r="G183" s="161">
        <v>-627841.68999999994</v>
      </c>
    </row>
    <row r="184" spans="1:7">
      <c r="A184" s="156">
        <v>134129031000002</v>
      </c>
      <c r="B184" s="149" t="s">
        <v>137</v>
      </c>
      <c r="C184" s="161">
        <v>-635717.57999999996</v>
      </c>
      <c r="D184" s="161">
        <v>0</v>
      </c>
      <c r="E184" s="162">
        <v>18907.25</v>
      </c>
      <c r="F184" s="161">
        <v>-18907.25</v>
      </c>
      <c r="G184" s="161">
        <v>-654624.82999999996</v>
      </c>
    </row>
    <row r="185" spans="1:7">
      <c r="A185" s="156">
        <v>2</v>
      </c>
      <c r="B185" s="149" t="s">
        <v>138</v>
      </c>
      <c r="C185" s="161">
        <v>-91883901.109999999</v>
      </c>
      <c r="D185" s="161">
        <v>37466572.359999999</v>
      </c>
      <c r="E185" s="162">
        <v>39939791.240000002</v>
      </c>
      <c r="F185" s="161">
        <v>-2473218.88</v>
      </c>
      <c r="G185" s="161">
        <v>-94357119.989999995</v>
      </c>
    </row>
    <row r="186" spans="1:7">
      <c r="A186" s="156">
        <v>21</v>
      </c>
      <c r="B186" s="149" t="s">
        <v>139</v>
      </c>
      <c r="C186" s="161">
        <v>-26263529.960000001</v>
      </c>
      <c r="D186" s="161">
        <v>33709051.32</v>
      </c>
      <c r="E186" s="162">
        <v>36607246.490000002</v>
      </c>
      <c r="F186" s="161">
        <v>-2898195.17</v>
      </c>
      <c r="G186" s="161">
        <v>-29161725.129999999</v>
      </c>
    </row>
    <row r="187" spans="1:7">
      <c r="A187" s="156">
        <v>211</v>
      </c>
      <c r="B187" s="149" t="s">
        <v>140</v>
      </c>
      <c r="C187" s="161">
        <v>-10299320.9</v>
      </c>
      <c r="D187" s="161">
        <v>13377376.92</v>
      </c>
      <c r="E187" s="162">
        <v>14147240.039999999</v>
      </c>
      <c r="F187" s="161">
        <v>-769863.12</v>
      </c>
      <c r="G187" s="161">
        <v>-11069184.02</v>
      </c>
    </row>
    <row r="188" spans="1:7">
      <c r="A188" s="156">
        <v>2111</v>
      </c>
      <c r="B188" s="149" t="s">
        <v>141</v>
      </c>
      <c r="C188" s="161">
        <v>-10299320.9</v>
      </c>
      <c r="D188" s="161">
        <v>13377376.92</v>
      </c>
      <c r="E188" s="162">
        <v>14147240.039999999</v>
      </c>
      <c r="F188" s="161">
        <v>-769863.12</v>
      </c>
      <c r="G188" s="161">
        <v>-11069184.02</v>
      </c>
    </row>
    <row r="189" spans="1:7">
      <c r="A189" s="156">
        <v>21112</v>
      </c>
      <c r="B189" s="149" t="s">
        <v>142</v>
      </c>
      <c r="C189" s="161">
        <v>-10299320.9</v>
      </c>
      <c r="D189" s="161">
        <v>13377376.92</v>
      </c>
      <c r="E189" s="162">
        <v>14147240.039999999</v>
      </c>
      <c r="F189" s="161">
        <v>-769863.12</v>
      </c>
      <c r="G189" s="161">
        <v>-11069184.02</v>
      </c>
    </row>
    <row r="190" spans="1:7">
      <c r="A190" s="156">
        <v>211129</v>
      </c>
      <c r="B190" s="149" t="s">
        <v>142</v>
      </c>
      <c r="C190" s="161">
        <v>-10299320.9</v>
      </c>
      <c r="D190" s="161">
        <v>13377376.92</v>
      </c>
      <c r="E190" s="162">
        <v>14147240.039999999</v>
      </c>
      <c r="F190" s="161">
        <v>-769863.12</v>
      </c>
      <c r="G190" s="161">
        <v>-11069184.02</v>
      </c>
    </row>
    <row r="191" spans="1:7">
      <c r="A191" s="156">
        <v>21112901</v>
      </c>
      <c r="B191" s="149" t="s">
        <v>143</v>
      </c>
      <c r="C191" s="161">
        <v>-86979.18</v>
      </c>
      <c r="D191" s="161">
        <v>86979.18</v>
      </c>
      <c r="E191" s="162">
        <v>88749.119999999995</v>
      </c>
      <c r="F191" s="161">
        <v>-1769.94</v>
      </c>
      <c r="G191" s="161">
        <v>-88749.119999999995</v>
      </c>
    </row>
    <row r="192" spans="1:7">
      <c r="A192" s="156">
        <v>211129011</v>
      </c>
      <c r="B192" s="149" t="s">
        <v>144</v>
      </c>
      <c r="C192" s="161">
        <v>-86979.18</v>
      </c>
      <c r="D192" s="161">
        <v>86979.18</v>
      </c>
      <c r="E192" s="162">
        <v>88749.119999999995</v>
      </c>
      <c r="F192" s="161">
        <v>-1769.94</v>
      </c>
      <c r="G192" s="161">
        <v>-88749.119999999995</v>
      </c>
    </row>
    <row r="193" spans="1:7">
      <c r="A193" s="156">
        <v>211129011000001</v>
      </c>
      <c r="B193" s="149" t="s">
        <v>145</v>
      </c>
      <c r="C193" s="161">
        <v>-86979.18</v>
      </c>
      <c r="D193" s="161">
        <v>86979.18</v>
      </c>
      <c r="E193" s="162">
        <v>88749.119999999995</v>
      </c>
      <c r="F193" s="161">
        <v>-1769.94</v>
      </c>
      <c r="G193" s="161">
        <v>-88749.119999999995</v>
      </c>
    </row>
    <row r="194" spans="1:7">
      <c r="A194" s="156">
        <v>21112903</v>
      </c>
      <c r="B194" s="149" t="s">
        <v>146</v>
      </c>
      <c r="C194" s="161">
        <v>-3837849.07</v>
      </c>
      <c r="D194" s="161">
        <v>6915905.0899999999</v>
      </c>
      <c r="E194" s="162">
        <v>6848423.4000000004</v>
      </c>
      <c r="F194" s="161">
        <v>67481.69</v>
      </c>
      <c r="G194" s="161">
        <v>-3770367.38</v>
      </c>
    </row>
    <row r="195" spans="1:7">
      <c r="A195" s="156">
        <v>211129031</v>
      </c>
      <c r="B195" s="149" t="s">
        <v>147</v>
      </c>
      <c r="C195" s="161">
        <v>-3837849.07</v>
      </c>
      <c r="D195" s="161">
        <v>6915905.0899999999</v>
      </c>
      <c r="E195" s="162">
        <v>6848423.4000000004</v>
      </c>
      <c r="F195" s="161">
        <v>67481.69</v>
      </c>
      <c r="G195" s="161">
        <v>-3770367.38</v>
      </c>
    </row>
    <row r="196" spans="1:7">
      <c r="A196" s="156">
        <v>211129031000001</v>
      </c>
      <c r="B196" s="149" t="s">
        <v>147</v>
      </c>
      <c r="C196" s="161">
        <v>-3837849.07</v>
      </c>
      <c r="D196" s="161">
        <v>6915905.0899999999</v>
      </c>
      <c r="E196" s="162">
        <v>6848423.4000000004</v>
      </c>
      <c r="F196" s="161">
        <v>67481.69</v>
      </c>
      <c r="G196" s="161">
        <v>-3770367.38</v>
      </c>
    </row>
    <row r="197" spans="1:7">
      <c r="A197" s="156">
        <v>21112904</v>
      </c>
      <c r="B197" s="149" t="s">
        <v>148</v>
      </c>
      <c r="C197" s="161">
        <v>-6374492.6500000004</v>
      </c>
      <c r="D197" s="161">
        <v>6374492.6500000004</v>
      </c>
      <c r="E197" s="162">
        <v>7210067.5199999996</v>
      </c>
      <c r="F197" s="161">
        <v>-835574.87</v>
      </c>
      <c r="G197" s="161">
        <v>-7210067.5199999996</v>
      </c>
    </row>
    <row r="198" spans="1:7">
      <c r="A198" s="156">
        <v>211129041</v>
      </c>
      <c r="B198" s="149" t="s">
        <v>148</v>
      </c>
      <c r="C198" s="161">
        <v>-6374492.6500000004</v>
      </c>
      <c r="D198" s="161">
        <v>6374492.6500000004</v>
      </c>
      <c r="E198" s="162">
        <v>7210067.5199999996</v>
      </c>
      <c r="F198" s="161">
        <v>-835574.87</v>
      </c>
      <c r="G198" s="161">
        <v>-7210067.5199999996</v>
      </c>
    </row>
    <row r="199" spans="1:7">
      <c r="A199" s="156">
        <v>211129041000001</v>
      </c>
      <c r="B199" s="149" t="s">
        <v>148</v>
      </c>
      <c r="C199" s="161">
        <v>-6374492.6500000004</v>
      </c>
      <c r="D199" s="161">
        <v>6374492.6500000004</v>
      </c>
      <c r="E199" s="162">
        <v>7210067.5199999996</v>
      </c>
      <c r="F199" s="161">
        <v>-835574.87</v>
      </c>
      <c r="G199" s="161">
        <v>-7210067.5199999996</v>
      </c>
    </row>
    <row r="200" spans="1:7">
      <c r="A200" s="156">
        <v>213</v>
      </c>
      <c r="B200" s="149" t="s">
        <v>149</v>
      </c>
      <c r="C200" s="161">
        <v>-74123.460000000006</v>
      </c>
      <c r="D200" s="161">
        <v>1654267.49</v>
      </c>
      <c r="E200" s="162">
        <v>1630857.58</v>
      </c>
      <c r="F200" s="161">
        <v>23409.91</v>
      </c>
      <c r="G200" s="161">
        <v>-50713.55</v>
      </c>
    </row>
    <row r="201" spans="1:7">
      <c r="A201" s="156">
        <v>2134</v>
      </c>
      <c r="B201" s="149" t="s">
        <v>150</v>
      </c>
      <c r="C201" s="161">
        <v>-74123.460000000006</v>
      </c>
      <c r="D201" s="161">
        <v>1654267.49</v>
      </c>
      <c r="E201" s="162">
        <v>1630857.58</v>
      </c>
      <c r="F201" s="161">
        <v>23409.91</v>
      </c>
      <c r="G201" s="161">
        <v>-50713.55</v>
      </c>
    </row>
    <row r="202" spans="1:7">
      <c r="A202" s="156">
        <v>21342</v>
      </c>
      <c r="B202" s="149" t="s">
        <v>151</v>
      </c>
      <c r="C202" s="161">
        <v>-74123.460000000006</v>
      </c>
      <c r="D202" s="161">
        <v>1654267.49</v>
      </c>
      <c r="E202" s="162">
        <v>1630857.58</v>
      </c>
      <c r="F202" s="161">
        <v>23409.91</v>
      </c>
      <c r="G202" s="161">
        <v>-50713.55</v>
      </c>
    </row>
    <row r="203" spans="1:7">
      <c r="A203" s="156">
        <v>213429</v>
      </c>
      <c r="B203" s="149" t="s">
        <v>151</v>
      </c>
      <c r="C203" s="161">
        <v>-74123.460000000006</v>
      </c>
      <c r="D203" s="161">
        <v>1654267.49</v>
      </c>
      <c r="E203" s="162">
        <v>1630857.58</v>
      </c>
      <c r="F203" s="161">
        <v>23409.91</v>
      </c>
      <c r="G203" s="161">
        <v>-50713.55</v>
      </c>
    </row>
    <row r="204" spans="1:7">
      <c r="A204" s="156">
        <v>21342901</v>
      </c>
      <c r="B204" s="149" t="s">
        <v>152</v>
      </c>
      <c r="C204" s="161">
        <v>-74123.460000000006</v>
      </c>
      <c r="D204" s="161">
        <v>1654267.49</v>
      </c>
      <c r="E204" s="162">
        <v>1630857.58</v>
      </c>
      <c r="F204" s="161">
        <v>23409.91</v>
      </c>
      <c r="G204" s="161">
        <v>-50713.55</v>
      </c>
    </row>
    <row r="205" spans="1:7">
      <c r="A205" s="156">
        <v>213429012</v>
      </c>
      <c r="B205" s="149" t="s">
        <v>153</v>
      </c>
      <c r="C205" s="161">
        <v>-74123.460000000006</v>
      </c>
      <c r="D205" s="161">
        <v>1654267.49</v>
      </c>
      <c r="E205" s="162">
        <v>1630857.58</v>
      </c>
      <c r="F205" s="161">
        <v>23409.91</v>
      </c>
      <c r="G205" s="161">
        <v>-50713.55</v>
      </c>
    </row>
    <row r="206" spans="1:7">
      <c r="A206" s="156">
        <v>213429012000001</v>
      </c>
      <c r="B206" s="149" t="s">
        <v>154</v>
      </c>
      <c r="C206" s="161">
        <v>-74123.460000000006</v>
      </c>
      <c r="D206" s="161">
        <v>1654267.49</v>
      </c>
      <c r="E206" s="162">
        <v>1630857.58</v>
      </c>
      <c r="F206" s="161">
        <v>23409.91</v>
      </c>
      <c r="G206" s="161">
        <v>-50713.55</v>
      </c>
    </row>
    <row r="207" spans="1:7">
      <c r="A207" s="156">
        <v>216</v>
      </c>
      <c r="B207" s="149" t="s">
        <v>155</v>
      </c>
      <c r="C207" s="161">
        <v>-1851216.48</v>
      </c>
      <c r="D207" s="161">
        <v>2656593</v>
      </c>
      <c r="E207" s="162">
        <v>2307778.7999999998</v>
      </c>
      <c r="F207" s="161">
        <v>348814.2</v>
      </c>
      <c r="G207" s="161">
        <v>-1502402.28</v>
      </c>
    </row>
    <row r="208" spans="1:7">
      <c r="A208" s="156">
        <v>2161</v>
      </c>
      <c r="B208" s="149" t="s">
        <v>156</v>
      </c>
      <c r="C208" s="161">
        <v>-1450589.01</v>
      </c>
      <c r="D208" s="161">
        <v>2021587.94</v>
      </c>
      <c r="E208" s="162">
        <v>1571693.73</v>
      </c>
      <c r="F208" s="161">
        <v>449894.21</v>
      </c>
      <c r="G208" s="161">
        <v>-1000694.8</v>
      </c>
    </row>
    <row r="209" spans="1:7">
      <c r="A209" s="156">
        <v>21611</v>
      </c>
      <c r="B209" s="149" t="s">
        <v>157</v>
      </c>
      <c r="C209" s="161">
        <v>-1450589.01</v>
      </c>
      <c r="D209" s="161">
        <v>2021587.94</v>
      </c>
      <c r="E209" s="162">
        <v>1571693.73</v>
      </c>
      <c r="F209" s="161">
        <v>449894.21</v>
      </c>
      <c r="G209" s="161">
        <v>-1000694.8</v>
      </c>
    </row>
    <row r="210" spans="1:7">
      <c r="A210" s="156">
        <v>216119</v>
      </c>
      <c r="B210" s="149" t="s">
        <v>157</v>
      </c>
      <c r="C210" s="161">
        <v>-1450589.01</v>
      </c>
      <c r="D210" s="161">
        <v>2021587.94</v>
      </c>
      <c r="E210" s="162">
        <v>1571693.73</v>
      </c>
      <c r="F210" s="161">
        <v>449894.21</v>
      </c>
      <c r="G210" s="161">
        <v>-1000694.8</v>
      </c>
    </row>
    <row r="211" spans="1:7">
      <c r="A211" s="156">
        <v>21611901</v>
      </c>
      <c r="B211" s="149" t="s">
        <v>158</v>
      </c>
      <c r="C211" s="161">
        <v>-121916.6</v>
      </c>
      <c r="D211" s="161">
        <v>121916.6</v>
      </c>
      <c r="E211" s="162">
        <v>16647.580000000002</v>
      </c>
      <c r="F211" s="161">
        <v>105269.02</v>
      </c>
      <c r="G211" s="161">
        <v>-16647.580000000002</v>
      </c>
    </row>
    <row r="212" spans="1:7">
      <c r="A212" s="156">
        <v>216119011</v>
      </c>
      <c r="B212" s="149" t="s">
        <v>158</v>
      </c>
      <c r="C212" s="161">
        <v>-121916.6</v>
      </c>
      <c r="D212" s="161">
        <v>121916.6</v>
      </c>
      <c r="E212" s="162">
        <v>16647.580000000002</v>
      </c>
      <c r="F212" s="161">
        <v>105269.02</v>
      </c>
      <c r="G212" s="161">
        <v>-16647.580000000002</v>
      </c>
    </row>
    <row r="213" spans="1:7">
      <c r="A213" s="156">
        <v>216119011000001</v>
      </c>
      <c r="B213" s="149" t="s">
        <v>158</v>
      </c>
      <c r="C213" s="161">
        <v>-121916.6</v>
      </c>
      <c r="D213" s="161">
        <v>121916.6</v>
      </c>
      <c r="E213" s="162">
        <v>16647.580000000002</v>
      </c>
      <c r="F213" s="161">
        <v>105269.02</v>
      </c>
      <c r="G213" s="161">
        <v>-16647.580000000002</v>
      </c>
    </row>
    <row r="214" spans="1:7">
      <c r="A214" s="156">
        <v>21611902</v>
      </c>
      <c r="B214" s="149" t="s">
        <v>159</v>
      </c>
      <c r="C214" s="161">
        <v>-46444.65</v>
      </c>
      <c r="D214" s="161">
        <v>46444.65</v>
      </c>
      <c r="E214" s="162">
        <v>8353.61</v>
      </c>
      <c r="F214" s="161">
        <v>38091.040000000001</v>
      </c>
      <c r="G214" s="161">
        <v>-8353.61</v>
      </c>
    </row>
    <row r="215" spans="1:7">
      <c r="A215" s="156">
        <v>216119021</v>
      </c>
      <c r="B215" s="149" t="s">
        <v>159</v>
      </c>
      <c r="C215" s="161">
        <v>-46444.65</v>
      </c>
      <c r="D215" s="161">
        <v>46444.65</v>
      </c>
      <c r="E215" s="162">
        <v>8353.61</v>
      </c>
      <c r="F215" s="161">
        <v>38091.040000000001</v>
      </c>
      <c r="G215" s="161">
        <v>-8353.61</v>
      </c>
    </row>
    <row r="216" spans="1:7">
      <c r="A216" s="156">
        <v>216119021000001</v>
      </c>
      <c r="B216" s="149" t="s">
        <v>159</v>
      </c>
      <c r="C216" s="161">
        <v>-46444.65</v>
      </c>
      <c r="D216" s="161">
        <v>46444.65</v>
      </c>
      <c r="E216" s="162">
        <v>8353.61</v>
      </c>
      <c r="F216" s="161">
        <v>38091.040000000001</v>
      </c>
      <c r="G216" s="161">
        <v>-8353.61</v>
      </c>
    </row>
    <row r="217" spans="1:7">
      <c r="A217" s="156">
        <v>216119031</v>
      </c>
      <c r="B217" s="149" t="s">
        <v>160</v>
      </c>
      <c r="C217" s="161">
        <v>-223989</v>
      </c>
      <c r="D217" s="161">
        <v>223985.34</v>
      </c>
      <c r="E217" s="162">
        <v>223007.98</v>
      </c>
      <c r="F217" s="161">
        <v>977.36</v>
      </c>
      <c r="G217" s="161">
        <v>-223011.64</v>
      </c>
    </row>
    <row r="218" spans="1:7">
      <c r="A218" s="156">
        <v>216119031000001</v>
      </c>
      <c r="B218" s="149" t="s">
        <v>160</v>
      </c>
      <c r="C218" s="161">
        <v>-223989</v>
      </c>
      <c r="D218" s="161">
        <v>223985.34</v>
      </c>
      <c r="E218" s="162">
        <v>223007.98</v>
      </c>
      <c r="F218" s="161">
        <v>977.36</v>
      </c>
      <c r="G218" s="161">
        <v>-223011.64</v>
      </c>
    </row>
    <row r="219" spans="1:7">
      <c r="A219" s="156">
        <v>216119033</v>
      </c>
      <c r="B219" s="149" t="s">
        <v>161</v>
      </c>
      <c r="C219" s="161">
        <v>-389369.74</v>
      </c>
      <c r="D219" s="161">
        <v>778134.17</v>
      </c>
      <c r="E219" s="162">
        <v>519531.17</v>
      </c>
      <c r="F219" s="161">
        <v>258603</v>
      </c>
      <c r="G219" s="161">
        <v>-130766.74</v>
      </c>
    </row>
    <row r="220" spans="1:7">
      <c r="A220" s="156">
        <v>216119033000001</v>
      </c>
      <c r="B220" s="149" t="s">
        <v>161</v>
      </c>
      <c r="C220" s="161">
        <v>-389369.74</v>
      </c>
      <c r="D220" s="161">
        <v>778134.17</v>
      </c>
      <c r="E220" s="162">
        <v>519531.17</v>
      </c>
      <c r="F220" s="161">
        <v>258603</v>
      </c>
      <c r="G220" s="161">
        <v>-130766.74</v>
      </c>
    </row>
    <row r="221" spans="1:7">
      <c r="A221" s="156">
        <v>216119034</v>
      </c>
      <c r="B221" s="149" t="s">
        <v>162</v>
      </c>
      <c r="C221" s="161">
        <v>-274747.14</v>
      </c>
      <c r="D221" s="161">
        <v>328202.19</v>
      </c>
      <c r="E221" s="162">
        <v>262191.57</v>
      </c>
      <c r="F221" s="161">
        <v>66010.62</v>
      </c>
      <c r="G221" s="161">
        <v>-208736.52</v>
      </c>
    </row>
    <row r="222" spans="1:7">
      <c r="A222" s="156">
        <v>216119034000001</v>
      </c>
      <c r="B222" s="149" t="s">
        <v>162</v>
      </c>
      <c r="C222" s="161">
        <v>-274747.14</v>
      </c>
      <c r="D222" s="161">
        <v>328202.19</v>
      </c>
      <c r="E222" s="162">
        <v>262191.57</v>
      </c>
      <c r="F222" s="161">
        <v>66010.62</v>
      </c>
      <c r="G222" s="161">
        <v>-208736.52</v>
      </c>
    </row>
    <row r="223" spans="1:7">
      <c r="A223" s="156">
        <v>216119035</v>
      </c>
      <c r="B223" s="149" t="s">
        <v>163</v>
      </c>
      <c r="C223" s="161">
        <v>826.22</v>
      </c>
      <c r="D223" s="161">
        <v>103800.01</v>
      </c>
      <c r="E223" s="162">
        <v>154754.85</v>
      </c>
      <c r="F223" s="161">
        <v>-50954.84</v>
      </c>
      <c r="G223" s="161">
        <v>-50128.62</v>
      </c>
    </row>
    <row r="224" spans="1:7">
      <c r="A224" s="156">
        <v>216119035000001</v>
      </c>
      <c r="B224" s="149" t="s">
        <v>163</v>
      </c>
      <c r="C224" s="161">
        <v>826.22</v>
      </c>
      <c r="D224" s="161">
        <v>103800.01</v>
      </c>
      <c r="E224" s="162">
        <v>154754.85</v>
      </c>
      <c r="F224" s="161">
        <v>-50954.84</v>
      </c>
      <c r="G224" s="161">
        <v>-50128.62</v>
      </c>
    </row>
    <row r="225" spans="1:7">
      <c r="A225" s="156">
        <v>216119036</v>
      </c>
      <c r="B225" s="149" t="s">
        <v>164</v>
      </c>
      <c r="C225" s="161">
        <v>-394948.1</v>
      </c>
      <c r="D225" s="161">
        <v>419104.98</v>
      </c>
      <c r="E225" s="162">
        <v>387206.97</v>
      </c>
      <c r="F225" s="161">
        <v>31898.01</v>
      </c>
      <c r="G225" s="161">
        <v>-363050.09</v>
      </c>
    </row>
    <row r="226" spans="1:7">
      <c r="A226" s="156">
        <v>216119036000001</v>
      </c>
      <c r="B226" s="149" t="s">
        <v>165</v>
      </c>
      <c r="C226" s="161">
        <v>-55207.8</v>
      </c>
      <c r="D226" s="161">
        <v>77501.63</v>
      </c>
      <c r="E226" s="162">
        <v>73042.77</v>
      </c>
      <c r="F226" s="161">
        <v>4458.8599999999997</v>
      </c>
      <c r="G226" s="161">
        <v>-50748.94</v>
      </c>
    </row>
    <row r="227" spans="1:7">
      <c r="A227" s="156">
        <v>216119036000002</v>
      </c>
      <c r="B227" s="149" t="s">
        <v>166</v>
      </c>
      <c r="C227" s="161">
        <v>-339740.3</v>
      </c>
      <c r="D227" s="161">
        <v>341603.35</v>
      </c>
      <c r="E227" s="162">
        <v>314164.2</v>
      </c>
      <c r="F227" s="161">
        <v>27439.15</v>
      </c>
      <c r="G227" s="161">
        <v>-312301.15000000002</v>
      </c>
    </row>
    <row r="228" spans="1:7">
      <c r="A228" s="156">
        <v>2162</v>
      </c>
      <c r="B228" s="149" t="s">
        <v>167</v>
      </c>
      <c r="C228" s="161">
        <v>-400627.47</v>
      </c>
      <c r="D228" s="161">
        <v>635005.06000000006</v>
      </c>
      <c r="E228" s="162">
        <v>736085.07</v>
      </c>
      <c r="F228" s="161">
        <v>-101080.01</v>
      </c>
      <c r="G228" s="161">
        <v>-501707.48</v>
      </c>
    </row>
    <row r="229" spans="1:7">
      <c r="A229" s="156">
        <v>21621</v>
      </c>
      <c r="B229" s="149" t="s">
        <v>168</v>
      </c>
      <c r="C229" s="161">
        <v>-400627.47</v>
      </c>
      <c r="D229" s="161">
        <v>635005.06000000006</v>
      </c>
      <c r="E229" s="162">
        <v>736085.07</v>
      </c>
      <c r="F229" s="161">
        <v>-101080.01</v>
      </c>
      <c r="G229" s="161">
        <v>-501707.48</v>
      </c>
    </row>
    <row r="230" spans="1:7">
      <c r="A230" s="156">
        <v>216219</v>
      </c>
      <c r="B230" s="149" t="s">
        <v>168</v>
      </c>
      <c r="C230" s="161">
        <v>-400627.47</v>
      </c>
      <c r="D230" s="161">
        <v>635005.06000000006</v>
      </c>
      <c r="E230" s="162">
        <v>736085.07</v>
      </c>
      <c r="F230" s="161">
        <v>-101080.01</v>
      </c>
      <c r="G230" s="161">
        <v>-501707.48</v>
      </c>
    </row>
    <row r="231" spans="1:7">
      <c r="A231" s="156">
        <v>21621901</v>
      </c>
      <c r="B231" s="149" t="s">
        <v>169</v>
      </c>
      <c r="C231" s="161">
        <v>-400627.47</v>
      </c>
      <c r="D231" s="161">
        <v>635005.06000000006</v>
      </c>
      <c r="E231" s="162">
        <v>736085.07</v>
      </c>
      <c r="F231" s="161">
        <v>-101080.01</v>
      </c>
      <c r="G231" s="161">
        <v>-501707.48</v>
      </c>
    </row>
    <row r="232" spans="1:7">
      <c r="A232" s="156">
        <v>216219011</v>
      </c>
      <c r="B232" s="149" t="s">
        <v>170</v>
      </c>
      <c r="C232" s="161">
        <v>-107106.55</v>
      </c>
      <c r="D232" s="161">
        <v>333242.59999999998</v>
      </c>
      <c r="E232" s="162">
        <v>306922.68</v>
      </c>
      <c r="F232" s="161">
        <v>26319.919999999998</v>
      </c>
      <c r="G232" s="161">
        <v>-80786.63</v>
      </c>
    </row>
    <row r="233" spans="1:7">
      <c r="A233" s="156">
        <v>216219011000001</v>
      </c>
      <c r="B233" s="149" t="s">
        <v>170</v>
      </c>
      <c r="C233" s="161">
        <v>-107106.55</v>
      </c>
      <c r="D233" s="161">
        <v>333242.59999999998</v>
      </c>
      <c r="E233" s="162">
        <v>306922.68</v>
      </c>
      <c r="F233" s="161">
        <v>26319.919999999998</v>
      </c>
      <c r="G233" s="161">
        <v>-80786.63</v>
      </c>
    </row>
    <row r="234" spans="1:7">
      <c r="A234" s="156">
        <v>216219012</v>
      </c>
      <c r="B234" s="149" t="s">
        <v>171</v>
      </c>
      <c r="C234" s="161">
        <v>-131725.13</v>
      </c>
      <c r="D234" s="161">
        <v>131728.99</v>
      </c>
      <c r="E234" s="162">
        <v>272510.24</v>
      </c>
      <c r="F234" s="161">
        <v>-140781.25</v>
      </c>
      <c r="G234" s="161">
        <v>-272506.38</v>
      </c>
    </row>
    <row r="235" spans="1:7">
      <c r="A235" s="156">
        <v>216219012000001</v>
      </c>
      <c r="B235" s="149" t="s">
        <v>171</v>
      </c>
      <c r="C235" s="161">
        <v>-131725.13</v>
      </c>
      <c r="D235" s="161">
        <v>131728.99</v>
      </c>
      <c r="E235" s="162">
        <v>272510.24</v>
      </c>
      <c r="F235" s="161">
        <v>-140781.25</v>
      </c>
      <c r="G235" s="161">
        <v>-272506.38</v>
      </c>
    </row>
    <row r="236" spans="1:7">
      <c r="A236" s="156">
        <v>216219013</v>
      </c>
      <c r="B236" s="149" t="s">
        <v>172</v>
      </c>
      <c r="C236" s="161">
        <v>-62310.42</v>
      </c>
      <c r="D236" s="161">
        <v>70548.100000000006</v>
      </c>
      <c r="E236" s="162">
        <v>64255.13</v>
      </c>
      <c r="F236" s="161">
        <v>6292.97</v>
      </c>
      <c r="G236" s="161">
        <v>-56017.45</v>
      </c>
    </row>
    <row r="237" spans="1:7">
      <c r="A237" s="156">
        <v>216219013000001</v>
      </c>
      <c r="B237" s="149" t="s">
        <v>172</v>
      </c>
      <c r="C237" s="161">
        <v>-62310.42</v>
      </c>
      <c r="D237" s="161">
        <v>70548.100000000006</v>
      </c>
      <c r="E237" s="162">
        <v>64255.13</v>
      </c>
      <c r="F237" s="161">
        <v>6292.97</v>
      </c>
      <c r="G237" s="161">
        <v>-56017.45</v>
      </c>
    </row>
    <row r="238" spans="1:7">
      <c r="A238" s="156">
        <v>216219015</v>
      </c>
      <c r="B238" s="149" t="s">
        <v>173</v>
      </c>
      <c r="C238" s="161">
        <v>-96726.03</v>
      </c>
      <c r="D238" s="161">
        <v>96726.03</v>
      </c>
      <c r="E238" s="162">
        <v>88825.48</v>
      </c>
      <c r="F238" s="161">
        <v>7900.55</v>
      </c>
      <c r="G238" s="161">
        <v>-88825.48</v>
      </c>
    </row>
    <row r="239" spans="1:7">
      <c r="A239" s="156">
        <v>216219015000001</v>
      </c>
      <c r="B239" s="149" t="s">
        <v>174</v>
      </c>
      <c r="C239" s="161">
        <v>-96726.03</v>
      </c>
      <c r="D239" s="161">
        <v>96726.03</v>
      </c>
      <c r="E239" s="162">
        <v>88825.48</v>
      </c>
      <c r="F239" s="161">
        <v>7900.55</v>
      </c>
      <c r="G239" s="161">
        <v>-88825.48</v>
      </c>
    </row>
    <row r="240" spans="1:7">
      <c r="A240" s="156">
        <v>216219017</v>
      </c>
      <c r="B240" s="149" t="s">
        <v>175</v>
      </c>
      <c r="C240" s="161">
        <v>-2759.34</v>
      </c>
      <c r="D240" s="161">
        <v>2759.34</v>
      </c>
      <c r="E240" s="162">
        <v>3571.54</v>
      </c>
      <c r="F240" s="161">
        <v>-812.2</v>
      </c>
      <c r="G240" s="161">
        <v>-3571.54</v>
      </c>
    </row>
    <row r="241" spans="1:7">
      <c r="A241" s="156">
        <v>216219017000001</v>
      </c>
      <c r="B241" s="149" t="s">
        <v>175</v>
      </c>
      <c r="C241" s="161">
        <v>-2759.34</v>
      </c>
      <c r="D241" s="161">
        <v>2759.34</v>
      </c>
      <c r="E241" s="162">
        <v>3571.54</v>
      </c>
      <c r="F241" s="161">
        <v>-812.2</v>
      </c>
      <c r="G241" s="161">
        <v>-3571.54</v>
      </c>
    </row>
    <row r="242" spans="1:7">
      <c r="A242" s="156">
        <v>218</v>
      </c>
      <c r="B242" s="149" t="s">
        <v>176</v>
      </c>
      <c r="C242" s="161">
        <v>-14038869.119999999</v>
      </c>
      <c r="D242" s="161">
        <v>16020813.91</v>
      </c>
      <c r="E242" s="162">
        <v>18521370.07</v>
      </c>
      <c r="F242" s="161">
        <v>-2500556.16</v>
      </c>
      <c r="G242" s="161">
        <v>-16539425.279999999</v>
      </c>
    </row>
    <row r="243" spans="1:7">
      <c r="A243" s="156">
        <v>2181</v>
      </c>
      <c r="B243" s="149" t="s">
        <v>177</v>
      </c>
      <c r="C243" s="161">
        <v>-1686137.59</v>
      </c>
      <c r="D243" s="161">
        <v>302780.74</v>
      </c>
      <c r="E243" s="162">
        <v>471445.25</v>
      </c>
      <c r="F243" s="161">
        <v>-168664.51</v>
      </c>
      <c r="G243" s="161">
        <v>-1854802.1</v>
      </c>
    </row>
    <row r="244" spans="1:7">
      <c r="A244" s="156">
        <v>21811</v>
      </c>
      <c r="B244" s="149" t="s">
        <v>177</v>
      </c>
      <c r="C244" s="161">
        <v>-1686137.59</v>
      </c>
      <c r="D244" s="161">
        <v>302780.74</v>
      </c>
      <c r="E244" s="162">
        <v>471445.25</v>
      </c>
      <c r="F244" s="161">
        <v>-168664.51</v>
      </c>
      <c r="G244" s="161">
        <v>-1854802.1</v>
      </c>
    </row>
    <row r="245" spans="1:7">
      <c r="A245" s="156">
        <v>218119</v>
      </c>
      <c r="B245" s="149" t="s">
        <v>177</v>
      </c>
      <c r="C245" s="161">
        <v>-1686137.59</v>
      </c>
      <c r="D245" s="161">
        <v>302780.74</v>
      </c>
      <c r="E245" s="162">
        <v>471445.25</v>
      </c>
      <c r="F245" s="161">
        <v>-168664.51</v>
      </c>
      <c r="G245" s="161">
        <v>-1854802.1</v>
      </c>
    </row>
    <row r="246" spans="1:7">
      <c r="A246" s="156">
        <v>21811901</v>
      </c>
      <c r="B246" s="149" t="s">
        <v>177</v>
      </c>
      <c r="C246" s="161">
        <v>-1686137.59</v>
      </c>
      <c r="D246" s="161">
        <v>302780.74</v>
      </c>
      <c r="E246" s="162">
        <v>471445.25</v>
      </c>
      <c r="F246" s="161">
        <v>-168664.51</v>
      </c>
      <c r="G246" s="161">
        <v>-1854802.1</v>
      </c>
    </row>
    <row r="247" spans="1:7">
      <c r="A247" s="156">
        <v>218119011</v>
      </c>
      <c r="B247" s="149" t="s">
        <v>178</v>
      </c>
      <c r="C247" s="161">
        <v>-3619.66</v>
      </c>
      <c r="D247" s="161">
        <v>198080.38</v>
      </c>
      <c r="E247" s="162">
        <v>194460.72</v>
      </c>
      <c r="F247" s="161">
        <v>3619.66</v>
      </c>
      <c r="G247" s="161">
        <v>0</v>
      </c>
    </row>
    <row r="248" spans="1:7">
      <c r="A248" s="156">
        <v>218119011000001</v>
      </c>
      <c r="B248" s="149" t="s">
        <v>178</v>
      </c>
      <c r="C248" s="161">
        <v>-3619.66</v>
      </c>
      <c r="D248" s="161">
        <v>198080.38</v>
      </c>
      <c r="E248" s="162">
        <v>194460.72</v>
      </c>
      <c r="F248" s="161">
        <v>3619.66</v>
      </c>
      <c r="G248" s="161">
        <v>0</v>
      </c>
    </row>
    <row r="249" spans="1:7">
      <c r="A249" s="156">
        <v>218119012</v>
      </c>
      <c r="B249" s="149" t="s">
        <v>179</v>
      </c>
      <c r="C249" s="161">
        <v>81608.28</v>
      </c>
      <c r="D249" s="161">
        <v>0</v>
      </c>
      <c r="E249" s="162">
        <v>81608.28</v>
      </c>
      <c r="F249" s="161">
        <v>-81608.28</v>
      </c>
      <c r="G249" s="161">
        <v>0</v>
      </c>
    </row>
    <row r="250" spans="1:7">
      <c r="A250" s="156">
        <v>218119012000001</v>
      </c>
      <c r="B250" s="149" t="s">
        <v>180</v>
      </c>
      <c r="C250" s="161">
        <v>81608.28</v>
      </c>
      <c r="D250" s="161">
        <v>0</v>
      </c>
      <c r="E250" s="162">
        <v>81608.28</v>
      </c>
      <c r="F250" s="161">
        <v>-81608.28</v>
      </c>
      <c r="G250" s="161">
        <v>0</v>
      </c>
    </row>
    <row r="251" spans="1:7">
      <c r="A251" s="156">
        <v>218119014</v>
      </c>
      <c r="B251" s="149" t="s">
        <v>181</v>
      </c>
      <c r="C251" s="161">
        <v>-1237972.1499999999</v>
      </c>
      <c r="D251" s="161">
        <v>89691.15</v>
      </c>
      <c r="E251" s="162">
        <v>96358.88</v>
      </c>
      <c r="F251" s="161">
        <v>-6667.73</v>
      </c>
      <c r="G251" s="161">
        <v>-1244639.8799999999</v>
      </c>
    </row>
    <row r="252" spans="1:7">
      <c r="A252" s="156">
        <v>218119014000001</v>
      </c>
      <c r="B252" s="149" t="s">
        <v>182</v>
      </c>
      <c r="C252" s="161">
        <v>-918376.95999999996</v>
      </c>
      <c r="D252" s="161">
        <v>66536.289999999994</v>
      </c>
      <c r="E252" s="162">
        <v>71482.710000000006</v>
      </c>
      <c r="F252" s="161">
        <v>-4946.42</v>
      </c>
      <c r="G252" s="161">
        <v>-923323.38</v>
      </c>
    </row>
    <row r="253" spans="1:7">
      <c r="A253" s="156">
        <v>218119014000002</v>
      </c>
      <c r="B253" s="149" t="s">
        <v>183</v>
      </c>
      <c r="C253" s="161">
        <v>-319595.19</v>
      </c>
      <c r="D253" s="161">
        <v>23154.86</v>
      </c>
      <c r="E253" s="162">
        <v>24876.17</v>
      </c>
      <c r="F253" s="161">
        <v>-1721.31</v>
      </c>
      <c r="G253" s="161">
        <v>-321316.5</v>
      </c>
    </row>
    <row r="254" spans="1:7">
      <c r="A254" s="156">
        <v>218119015</v>
      </c>
      <c r="B254" s="149" t="s">
        <v>184</v>
      </c>
      <c r="C254" s="161">
        <v>-539741.46</v>
      </c>
      <c r="D254" s="161">
        <v>497.97</v>
      </c>
      <c r="E254" s="162">
        <v>70918.73</v>
      </c>
      <c r="F254" s="161">
        <v>-70420.759999999995</v>
      </c>
      <c r="G254" s="161">
        <v>-610162.22</v>
      </c>
    </row>
    <row r="255" spans="1:7">
      <c r="A255" s="156">
        <v>218119015000001</v>
      </c>
      <c r="B255" s="149" t="s">
        <v>185</v>
      </c>
      <c r="C255" s="161">
        <v>-400401.83</v>
      </c>
      <c r="D255" s="161">
        <v>369.33</v>
      </c>
      <c r="E255" s="162">
        <v>52610.2</v>
      </c>
      <c r="F255" s="161">
        <v>-52240.87</v>
      </c>
      <c r="G255" s="161">
        <v>-452642.7</v>
      </c>
    </row>
    <row r="256" spans="1:7">
      <c r="A256" s="156">
        <v>218119015000002</v>
      </c>
      <c r="B256" s="149" t="s">
        <v>186</v>
      </c>
      <c r="C256" s="161">
        <v>-139339.63</v>
      </c>
      <c r="D256" s="161">
        <v>128.63999999999999</v>
      </c>
      <c r="E256" s="162">
        <v>18308.53</v>
      </c>
      <c r="F256" s="161">
        <v>-18179.89</v>
      </c>
      <c r="G256" s="161">
        <v>-157519.51999999999</v>
      </c>
    </row>
    <row r="257" spans="1:7">
      <c r="A257" s="156">
        <v>218119018</v>
      </c>
      <c r="B257" s="149" t="s">
        <v>187</v>
      </c>
      <c r="C257" s="161">
        <v>13587.4</v>
      </c>
      <c r="D257" s="161">
        <v>14511.24</v>
      </c>
      <c r="E257" s="162">
        <v>28098.639999999999</v>
      </c>
      <c r="F257" s="161">
        <v>-13587.4</v>
      </c>
      <c r="G257" s="161">
        <v>0</v>
      </c>
    </row>
    <row r="258" spans="1:7">
      <c r="A258" s="156">
        <v>218119018000001</v>
      </c>
      <c r="B258" s="149" t="s">
        <v>188</v>
      </c>
      <c r="C258" s="161">
        <v>13587.4</v>
      </c>
      <c r="D258" s="161">
        <v>14511.24</v>
      </c>
      <c r="E258" s="162">
        <v>28098.639999999999</v>
      </c>
      <c r="F258" s="161">
        <v>-13587.4</v>
      </c>
      <c r="G258" s="161">
        <v>0</v>
      </c>
    </row>
    <row r="259" spans="1:7">
      <c r="A259" s="156">
        <v>2182</v>
      </c>
      <c r="B259" s="149" t="s">
        <v>189</v>
      </c>
      <c r="C259" s="161">
        <v>-6023979.5099999998</v>
      </c>
      <c r="D259" s="161">
        <v>3221555.08</v>
      </c>
      <c r="E259" s="162">
        <v>6250758.6799999997</v>
      </c>
      <c r="F259" s="161">
        <v>-3029203.6</v>
      </c>
      <c r="G259" s="161">
        <v>-9053183.1099999994</v>
      </c>
    </row>
    <row r="260" spans="1:7">
      <c r="A260" s="156">
        <v>21821</v>
      </c>
      <c r="B260" s="149" t="s">
        <v>189</v>
      </c>
      <c r="C260" s="161">
        <v>-6023979.5099999998</v>
      </c>
      <c r="D260" s="161">
        <v>3221555.08</v>
      </c>
      <c r="E260" s="162">
        <v>6250758.6799999997</v>
      </c>
      <c r="F260" s="161">
        <v>-3029203.6</v>
      </c>
      <c r="G260" s="161">
        <v>-9053183.1099999994</v>
      </c>
    </row>
    <row r="261" spans="1:7">
      <c r="A261" s="156">
        <v>218219</v>
      </c>
      <c r="B261" s="149" t="s">
        <v>189</v>
      </c>
      <c r="C261" s="161">
        <v>-6023979.5099999998</v>
      </c>
      <c r="D261" s="161">
        <v>3221555.08</v>
      </c>
      <c r="E261" s="162">
        <v>6250758.6799999997</v>
      </c>
      <c r="F261" s="161">
        <v>-3029203.6</v>
      </c>
      <c r="G261" s="161">
        <v>-9053183.1099999994</v>
      </c>
    </row>
    <row r="262" spans="1:7">
      <c r="A262" s="156">
        <v>21821901</v>
      </c>
      <c r="B262" s="149" t="s">
        <v>189</v>
      </c>
      <c r="C262" s="161">
        <v>-6023979.5099999998</v>
      </c>
      <c r="D262" s="161">
        <v>3221555.08</v>
      </c>
      <c r="E262" s="162">
        <v>6250758.6799999997</v>
      </c>
      <c r="F262" s="161">
        <v>-3029203.6</v>
      </c>
      <c r="G262" s="161">
        <v>-9053183.1099999994</v>
      </c>
    </row>
    <row r="263" spans="1:7">
      <c r="A263" s="156">
        <v>218219011</v>
      </c>
      <c r="B263" s="149" t="s">
        <v>189</v>
      </c>
      <c r="C263" s="161">
        <v>-6023979.5099999998</v>
      </c>
      <c r="D263" s="161">
        <v>3221555.08</v>
      </c>
      <c r="E263" s="162">
        <v>6250758.6799999997</v>
      </c>
      <c r="F263" s="161">
        <v>-3029203.6</v>
      </c>
      <c r="G263" s="161">
        <v>-9053183.1099999994</v>
      </c>
    </row>
    <row r="264" spans="1:7">
      <c r="A264" s="156">
        <v>218219011000001</v>
      </c>
      <c r="B264" s="149" t="s">
        <v>190</v>
      </c>
      <c r="C264" s="161">
        <v>-75557.84</v>
      </c>
      <c r="D264" s="161">
        <v>344897.12</v>
      </c>
      <c r="E264" s="162">
        <v>284298.96000000002</v>
      </c>
      <c r="F264" s="161">
        <v>60598.16</v>
      </c>
      <c r="G264" s="161">
        <v>-14959.68</v>
      </c>
    </row>
    <row r="265" spans="1:7">
      <c r="A265" s="156">
        <v>218219011000002</v>
      </c>
      <c r="B265" s="149" t="s">
        <v>191</v>
      </c>
      <c r="C265" s="161">
        <v>-25651.81</v>
      </c>
      <c r="D265" s="161">
        <v>1139162.3700000001</v>
      </c>
      <c r="E265" s="162">
        <v>1126422.76</v>
      </c>
      <c r="F265" s="161">
        <v>12739.61</v>
      </c>
      <c r="G265" s="161">
        <v>-12912.2</v>
      </c>
    </row>
    <row r="266" spans="1:7">
      <c r="A266" s="156">
        <v>218219011000005</v>
      </c>
      <c r="B266" s="149" t="s">
        <v>192</v>
      </c>
      <c r="C266" s="161">
        <v>-5011047.28</v>
      </c>
      <c r="D266" s="161">
        <v>1540382.4</v>
      </c>
      <c r="E266" s="162">
        <v>769985.06</v>
      </c>
      <c r="F266" s="161">
        <v>770397.34</v>
      </c>
      <c r="G266" s="161">
        <v>-4240649.9400000004</v>
      </c>
    </row>
    <row r="267" spans="1:7">
      <c r="A267" s="156">
        <v>218219011000006</v>
      </c>
      <c r="B267" s="149" t="s">
        <v>193</v>
      </c>
      <c r="C267" s="161">
        <v>-1552301.62</v>
      </c>
      <c r="D267" s="161">
        <v>0</v>
      </c>
      <c r="E267" s="162">
        <v>2599431.5699999998</v>
      </c>
      <c r="F267" s="161">
        <v>-2599431.5699999998</v>
      </c>
      <c r="G267" s="161">
        <v>-4151733.19</v>
      </c>
    </row>
    <row r="268" spans="1:7">
      <c r="A268" s="156">
        <v>218219011000007</v>
      </c>
      <c r="B268" s="149" t="s">
        <v>194</v>
      </c>
      <c r="C268" s="161">
        <v>-189517.21</v>
      </c>
      <c r="D268" s="161">
        <v>197113.19</v>
      </c>
      <c r="E268" s="162">
        <v>199357.44</v>
      </c>
      <c r="F268" s="161">
        <v>-2244.25</v>
      </c>
      <c r="G268" s="161">
        <v>-191761.46</v>
      </c>
    </row>
    <row r="269" spans="1:7">
      <c r="A269" s="156">
        <v>218219011000008</v>
      </c>
      <c r="B269" s="149" t="s">
        <v>195</v>
      </c>
      <c r="C269" s="161">
        <v>830096.25</v>
      </c>
      <c r="D269" s="161">
        <v>0</v>
      </c>
      <c r="E269" s="162">
        <v>1271262.8899999999</v>
      </c>
      <c r="F269" s="161">
        <v>-1271262.8899999999</v>
      </c>
      <c r="G269" s="161">
        <v>-441166.64</v>
      </c>
    </row>
    <row r="270" spans="1:7">
      <c r="A270" s="156">
        <v>2185</v>
      </c>
      <c r="B270" s="149" t="s">
        <v>196</v>
      </c>
      <c r="C270" s="161">
        <v>-1828414.62</v>
      </c>
      <c r="D270" s="161">
        <v>12496478.09</v>
      </c>
      <c r="E270" s="162">
        <v>10910313.49</v>
      </c>
      <c r="F270" s="161">
        <v>1586164.6</v>
      </c>
      <c r="G270" s="161">
        <v>-242250.02</v>
      </c>
    </row>
    <row r="271" spans="1:7">
      <c r="A271" s="156">
        <v>21851</v>
      </c>
      <c r="B271" s="149" t="s">
        <v>196</v>
      </c>
      <c r="C271" s="161">
        <v>-1828414.62</v>
      </c>
      <c r="D271" s="161">
        <v>12496478.09</v>
      </c>
      <c r="E271" s="162">
        <v>10910313.49</v>
      </c>
      <c r="F271" s="161">
        <v>1586164.6</v>
      </c>
      <c r="G271" s="161">
        <v>-242250.02</v>
      </c>
    </row>
    <row r="272" spans="1:7">
      <c r="A272" s="156">
        <v>218519</v>
      </c>
      <c r="B272" s="149" t="s">
        <v>196</v>
      </c>
      <c r="C272" s="161">
        <v>-1828414.62</v>
      </c>
      <c r="D272" s="161">
        <v>12496478.09</v>
      </c>
      <c r="E272" s="162">
        <v>10910313.49</v>
      </c>
      <c r="F272" s="161">
        <v>1586164.6</v>
      </c>
      <c r="G272" s="161">
        <v>-242250.02</v>
      </c>
    </row>
    <row r="273" spans="1:7">
      <c r="A273" s="156">
        <v>21851901</v>
      </c>
      <c r="B273" s="149" t="s">
        <v>197</v>
      </c>
      <c r="C273" s="161">
        <v>-1828414.62</v>
      </c>
      <c r="D273" s="161">
        <v>12496478.09</v>
      </c>
      <c r="E273" s="162">
        <v>10910313.49</v>
      </c>
      <c r="F273" s="161">
        <v>1586164.6</v>
      </c>
      <c r="G273" s="161">
        <v>-242250.02</v>
      </c>
    </row>
    <row r="274" spans="1:7">
      <c r="A274" s="156">
        <v>218519011</v>
      </c>
      <c r="B274" s="149" t="s">
        <v>198</v>
      </c>
      <c r="C274" s="161">
        <v>-1828414.62</v>
      </c>
      <c r="D274" s="161">
        <v>12496478.09</v>
      </c>
      <c r="E274" s="162">
        <v>10910313.49</v>
      </c>
      <c r="F274" s="161">
        <v>1586164.6</v>
      </c>
      <c r="G274" s="161">
        <v>-242250.02</v>
      </c>
    </row>
    <row r="275" spans="1:7">
      <c r="A275" s="156">
        <v>218519011000001</v>
      </c>
      <c r="B275" s="149" t="s">
        <v>198</v>
      </c>
      <c r="C275" s="161">
        <v>-1828414.62</v>
      </c>
      <c r="D275" s="161">
        <v>12496478.09</v>
      </c>
      <c r="E275" s="162">
        <v>10910313.49</v>
      </c>
      <c r="F275" s="161">
        <v>1586164.6</v>
      </c>
      <c r="G275" s="161">
        <v>-242250.02</v>
      </c>
    </row>
    <row r="276" spans="1:7">
      <c r="A276" s="156">
        <v>2188</v>
      </c>
      <c r="B276" s="149" t="s">
        <v>199</v>
      </c>
      <c r="C276" s="161">
        <v>-4500337.4000000004</v>
      </c>
      <c r="D276" s="161">
        <v>0</v>
      </c>
      <c r="E276" s="162">
        <v>888852.65</v>
      </c>
      <c r="F276" s="161">
        <v>-888852.65</v>
      </c>
      <c r="G276" s="161">
        <v>-5389190.0499999998</v>
      </c>
    </row>
    <row r="277" spans="1:7">
      <c r="A277" s="156">
        <v>21888</v>
      </c>
      <c r="B277" s="149" t="s">
        <v>200</v>
      </c>
      <c r="C277" s="161">
        <v>-4500337.4000000004</v>
      </c>
      <c r="D277" s="161">
        <v>0</v>
      </c>
      <c r="E277" s="162">
        <v>888852.65</v>
      </c>
      <c r="F277" s="161">
        <v>-888852.65</v>
      </c>
      <c r="G277" s="161">
        <v>-5389190.0499999998</v>
      </c>
    </row>
    <row r="278" spans="1:7">
      <c r="A278" s="156">
        <v>218889</v>
      </c>
      <c r="B278" s="149" t="s">
        <v>200</v>
      </c>
      <c r="C278" s="161">
        <v>-4500337.4000000004</v>
      </c>
      <c r="D278" s="161">
        <v>0</v>
      </c>
      <c r="E278" s="162">
        <v>888852.65</v>
      </c>
      <c r="F278" s="161">
        <v>-888852.65</v>
      </c>
      <c r="G278" s="161">
        <v>-5389190.0499999998</v>
      </c>
    </row>
    <row r="279" spans="1:7">
      <c r="A279" s="156">
        <v>21888908</v>
      </c>
      <c r="B279" s="149" t="s">
        <v>200</v>
      </c>
      <c r="C279" s="161">
        <v>-4500337.4000000004</v>
      </c>
      <c r="D279" s="161">
        <v>0</v>
      </c>
      <c r="E279" s="162">
        <v>888852.65</v>
      </c>
      <c r="F279" s="161">
        <v>-888852.65</v>
      </c>
      <c r="G279" s="161">
        <v>-5389190.0499999998</v>
      </c>
    </row>
    <row r="280" spans="1:7">
      <c r="A280" s="156">
        <v>218889082</v>
      </c>
      <c r="B280" s="149" t="s">
        <v>201</v>
      </c>
      <c r="C280" s="161">
        <v>-4500337.4000000004</v>
      </c>
      <c r="D280" s="161">
        <v>0</v>
      </c>
      <c r="E280" s="162">
        <v>888852.65</v>
      </c>
      <c r="F280" s="161">
        <v>-888852.65</v>
      </c>
      <c r="G280" s="161">
        <v>-5389190.0499999998</v>
      </c>
    </row>
    <row r="281" spans="1:7">
      <c r="A281" s="156">
        <v>218889082000001</v>
      </c>
      <c r="B281" s="149" t="s">
        <v>202</v>
      </c>
      <c r="C281" s="161">
        <v>-4500337.4000000004</v>
      </c>
      <c r="D281" s="161">
        <v>0</v>
      </c>
      <c r="E281" s="162">
        <v>888852.65</v>
      </c>
      <c r="F281" s="161">
        <v>-888852.65</v>
      </c>
      <c r="G281" s="161">
        <v>-5389190.0499999998</v>
      </c>
    </row>
    <row r="282" spans="1:7">
      <c r="A282" s="156">
        <v>23</v>
      </c>
      <c r="B282" s="149" t="s">
        <v>203</v>
      </c>
      <c r="C282" s="161">
        <v>-275521.45</v>
      </c>
      <c r="D282" s="161">
        <v>17668.259999999998</v>
      </c>
      <c r="E282" s="162">
        <v>145107.81</v>
      </c>
      <c r="F282" s="161">
        <v>-127439.55</v>
      </c>
      <c r="G282" s="161">
        <v>-402961</v>
      </c>
    </row>
    <row r="283" spans="1:7">
      <c r="A283" s="156">
        <v>235</v>
      </c>
      <c r="B283" s="149" t="s">
        <v>204</v>
      </c>
      <c r="C283" s="161">
        <v>-275521.45</v>
      </c>
      <c r="D283" s="161">
        <v>17668.259999999998</v>
      </c>
      <c r="E283" s="162">
        <v>145107.81</v>
      </c>
      <c r="F283" s="161">
        <v>-127439.55</v>
      </c>
      <c r="G283" s="161">
        <v>-402961</v>
      </c>
    </row>
    <row r="284" spans="1:7">
      <c r="A284" s="156">
        <v>2353</v>
      </c>
      <c r="B284" s="149" t="s">
        <v>204</v>
      </c>
      <c r="C284" s="161">
        <v>-275521.45</v>
      </c>
      <c r="D284" s="161">
        <v>17668.259999999998</v>
      </c>
      <c r="E284" s="162">
        <v>145107.81</v>
      </c>
      <c r="F284" s="161">
        <v>-127439.55</v>
      </c>
      <c r="G284" s="161">
        <v>-402961</v>
      </c>
    </row>
    <row r="285" spans="1:7">
      <c r="A285" s="156">
        <v>23531</v>
      </c>
      <c r="B285" s="149" t="s">
        <v>205</v>
      </c>
      <c r="C285" s="161">
        <v>-17668.259999999998</v>
      </c>
      <c r="D285" s="161">
        <v>17668.259999999998</v>
      </c>
      <c r="E285" s="162">
        <v>140012.81</v>
      </c>
      <c r="F285" s="161">
        <v>-122344.55</v>
      </c>
      <c r="G285" s="161">
        <v>-140012.81</v>
      </c>
    </row>
    <row r="286" spans="1:7">
      <c r="A286" s="156">
        <v>235319</v>
      </c>
      <c r="B286" s="149" t="s">
        <v>205</v>
      </c>
      <c r="C286" s="161">
        <v>-17668.259999999998</v>
      </c>
      <c r="D286" s="161">
        <v>17668.259999999998</v>
      </c>
      <c r="E286" s="162">
        <v>140012.81</v>
      </c>
      <c r="F286" s="161">
        <v>-122344.55</v>
      </c>
      <c r="G286" s="161">
        <v>-140012.81</v>
      </c>
    </row>
    <row r="287" spans="1:7">
      <c r="A287" s="156">
        <v>23531901</v>
      </c>
      <c r="B287" s="149" t="s">
        <v>206</v>
      </c>
      <c r="C287" s="161">
        <v>-17668.259999999998</v>
      </c>
      <c r="D287" s="161">
        <v>17668.259999999998</v>
      </c>
      <c r="E287" s="162">
        <v>140012.81</v>
      </c>
      <c r="F287" s="161">
        <v>-122344.55</v>
      </c>
      <c r="G287" s="161">
        <v>-140012.81</v>
      </c>
    </row>
    <row r="288" spans="1:7">
      <c r="A288" s="156">
        <v>235319011</v>
      </c>
      <c r="B288" s="149" t="s">
        <v>207</v>
      </c>
      <c r="C288" s="161">
        <v>-12991.37</v>
      </c>
      <c r="D288" s="161">
        <v>12991.37</v>
      </c>
      <c r="E288" s="162">
        <v>102950.6</v>
      </c>
      <c r="F288" s="161">
        <v>-89959.23</v>
      </c>
      <c r="G288" s="161">
        <v>-102950.6</v>
      </c>
    </row>
    <row r="289" spans="1:7">
      <c r="A289" s="156">
        <v>235319011000001</v>
      </c>
      <c r="B289" s="149" t="s">
        <v>208</v>
      </c>
      <c r="C289" s="161">
        <v>-12991.37</v>
      </c>
      <c r="D289" s="161">
        <v>12991.37</v>
      </c>
      <c r="E289" s="162">
        <v>102950.6</v>
      </c>
      <c r="F289" s="161">
        <v>-89959.23</v>
      </c>
      <c r="G289" s="161">
        <v>-102950.6</v>
      </c>
    </row>
    <row r="290" spans="1:7">
      <c r="A290" s="156">
        <v>235319012</v>
      </c>
      <c r="B290" s="149" t="s">
        <v>209</v>
      </c>
      <c r="C290" s="161">
        <v>-4676.8900000000003</v>
      </c>
      <c r="D290" s="161">
        <v>4676.8900000000003</v>
      </c>
      <c r="E290" s="162">
        <v>37062.21</v>
      </c>
      <c r="F290" s="161">
        <v>-32385.32</v>
      </c>
      <c r="G290" s="161">
        <v>-37062.21</v>
      </c>
    </row>
    <row r="291" spans="1:7">
      <c r="A291" s="156">
        <v>235319012000001</v>
      </c>
      <c r="B291" s="149" t="s">
        <v>210</v>
      </c>
      <c r="C291" s="161">
        <v>-4676.8900000000003</v>
      </c>
      <c r="D291" s="161">
        <v>4676.8900000000003</v>
      </c>
      <c r="E291" s="162">
        <v>37062.21</v>
      </c>
      <c r="F291" s="161">
        <v>-32385.32</v>
      </c>
      <c r="G291" s="161">
        <v>-37062.21</v>
      </c>
    </row>
    <row r="292" spans="1:7">
      <c r="A292" s="156">
        <v>235329</v>
      </c>
      <c r="B292" s="149" t="s">
        <v>211</v>
      </c>
      <c r="C292" s="161">
        <v>-257853.19</v>
      </c>
      <c r="D292" s="161">
        <v>0</v>
      </c>
      <c r="E292" s="162">
        <v>5095</v>
      </c>
      <c r="F292" s="161">
        <v>-5095</v>
      </c>
      <c r="G292" s="161">
        <v>-262948.19</v>
      </c>
    </row>
    <row r="293" spans="1:7">
      <c r="A293" s="156">
        <v>23532901</v>
      </c>
      <c r="B293" s="149" t="s">
        <v>212</v>
      </c>
      <c r="C293" s="161">
        <v>-257853.19</v>
      </c>
      <c r="D293" s="161">
        <v>0</v>
      </c>
      <c r="E293" s="162">
        <v>5095</v>
      </c>
      <c r="F293" s="161">
        <v>-5095</v>
      </c>
      <c r="G293" s="161">
        <v>-262948.19</v>
      </c>
    </row>
    <row r="294" spans="1:7">
      <c r="A294" s="156">
        <v>235329012</v>
      </c>
      <c r="B294" s="149" t="s">
        <v>213</v>
      </c>
      <c r="C294" s="161">
        <v>-221135.25</v>
      </c>
      <c r="D294" s="161">
        <v>0</v>
      </c>
      <c r="E294" s="162">
        <v>4912</v>
      </c>
      <c r="F294" s="161">
        <v>-4912</v>
      </c>
      <c r="G294" s="161">
        <v>-226047.25</v>
      </c>
    </row>
    <row r="295" spans="1:7">
      <c r="A295" s="156">
        <v>235329012000001</v>
      </c>
      <c r="B295" s="149" t="s">
        <v>214</v>
      </c>
      <c r="C295" s="161">
        <v>-221135.25</v>
      </c>
      <c r="D295" s="161">
        <v>0</v>
      </c>
      <c r="E295" s="162">
        <v>4912</v>
      </c>
      <c r="F295" s="161">
        <v>-4912</v>
      </c>
      <c r="G295" s="161">
        <v>-226047.25</v>
      </c>
    </row>
    <row r="296" spans="1:7">
      <c r="A296" s="156">
        <v>235329013</v>
      </c>
      <c r="B296" s="149" t="s">
        <v>215</v>
      </c>
      <c r="C296" s="161">
        <v>-36717.94</v>
      </c>
      <c r="D296" s="161">
        <v>0</v>
      </c>
      <c r="E296" s="162">
        <v>183</v>
      </c>
      <c r="F296" s="161">
        <v>-183</v>
      </c>
      <c r="G296" s="161">
        <v>-36900.94</v>
      </c>
    </row>
    <row r="297" spans="1:7">
      <c r="A297" s="156">
        <v>235329013000001</v>
      </c>
      <c r="B297" s="149" t="s">
        <v>216</v>
      </c>
      <c r="C297" s="161">
        <v>-36717.94</v>
      </c>
      <c r="D297" s="161">
        <v>0</v>
      </c>
      <c r="E297" s="162">
        <v>183</v>
      </c>
      <c r="F297" s="161">
        <v>-183</v>
      </c>
      <c r="G297" s="161">
        <v>-36900.94</v>
      </c>
    </row>
    <row r="298" spans="1:7">
      <c r="A298" s="156">
        <v>25</v>
      </c>
      <c r="B298" s="149" t="s">
        <v>217</v>
      </c>
      <c r="C298" s="161">
        <v>-65344849.700000003</v>
      </c>
      <c r="D298" s="161">
        <v>3739852.78</v>
      </c>
      <c r="E298" s="162">
        <v>3187436.94</v>
      </c>
      <c r="F298" s="161">
        <v>552415.84</v>
      </c>
      <c r="G298" s="161">
        <v>-64792433.859999999</v>
      </c>
    </row>
    <row r="299" spans="1:7">
      <c r="A299" s="156">
        <v>251</v>
      </c>
      <c r="B299" s="149" t="s">
        <v>218</v>
      </c>
      <c r="C299" s="161">
        <v>-39943599</v>
      </c>
      <c r="D299" s="161">
        <v>0</v>
      </c>
      <c r="E299" s="162">
        <v>0</v>
      </c>
      <c r="F299" s="161">
        <v>0</v>
      </c>
      <c r="G299" s="161">
        <v>-39943599</v>
      </c>
    </row>
    <row r="300" spans="1:7">
      <c r="A300" s="156">
        <v>2511</v>
      </c>
      <c r="B300" s="149" t="s">
        <v>219</v>
      </c>
      <c r="C300" s="161">
        <v>-39943599</v>
      </c>
      <c r="D300" s="161">
        <v>0</v>
      </c>
      <c r="E300" s="162">
        <v>0</v>
      </c>
      <c r="F300" s="161">
        <v>0</v>
      </c>
      <c r="G300" s="161">
        <v>-39943599</v>
      </c>
    </row>
    <row r="301" spans="1:7">
      <c r="A301" s="156">
        <v>25111</v>
      </c>
      <c r="B301" s="149" t="s">
        <v>220</v>
      </c>
      <c r="C301" s="161">
        <v>-39943599</v>
      </c>
      <c r="D301" s="161">
        <v>0</v>
      </c>
      <c r="E301" s="162">
        <v>0</v>
      </c>
      <c r="F301" s="161">
        <v>0</v>
      </c>
      <c r="G301" s="161">
        <v>-39943599</v>
      </c>
    </row>
    <row r="302" spans="1:7">
      <c r="A302" s="156">
        <v>251119</v>
      </c>
      <c r="B302" s="149" t="s">
        <v>220</v>
      </c>
      <c r="C302" s="161">
        <v>-39943599</v>
      </c>
      <c r="D302" s="161">
        <v>0</v>
      </c>
      <c r="E302" s="162">
        <v>0</v>
      </c>
      <c r="F302" s="161">
        <v>0</v>
      </c>
      <c r="G302" s="161">
        <v>-39943599</v>
      </c>
    </row>
    <row r="303" spans="1:7">
      <c r="A303" s="156">
        <v>25111901</v>
      </c>
      <c r="B303" s="149" t="s">
        <v>221</v>
      </c>
      <c r="C303" s="161">
        <v>-39943599</v>
      </c>
      <c r="D303" s="161">
        <v>0</v>
      </c>
      <c r="E303" s="162">
        <v>0</v>
      </c>
      <c r="F303" s="161">
        <v>0</v>
      </c>
      <c r="G303" s="161">
        <v>-39943599</v>
      </c>
    </row>
    <row r="304" spans="1:7">
      <c r="A304" s="156">
        <v>251119011</v>
      </c>
      <c r="B304" s="149" t="s">
        <v>222</v>
      </c>
      <c r="C304" s="161">
        <v>-39943599</v>
      </c>
      <c r="D304" s="161">
        <v>0</v>
      </c>
      <c r="E304" s="162">
        <v>0</v>
      </c>
      <c r="F304" s="161">
        <v>0</v>
      </c>
      <c r="G304" s="161">
        <v>-39943599</v>
      </c>
    </row>
    <row r="305" spans="1:7">
      <c r="A305" s="156">
        <v>251119011000001</v>
      </c>
      <c r="B305" s="149" t="s">
        <v>223</v>
      </c>
      <c r="C305" s="161">
        <v>-100000</v>
      </c>
      <c r="D305" s="161">
        <v>0</v>
      </c>
      <c r="E305" s="162">
        <v>0</v>
      </c>
      <c r="F305" s="161">
        <v>0</v>
      </c>
      <c r="G305" s="161">
        <v>-100000</v>
      </c>
    </row>
    <row r="306" spans="1:7">
      <c r="A306" s="156">
        <v>251119011000002</v>
      </c>
      <c r="B306" s="149" t="s">
        <v>224</v>
      </c>
      <c r="C306" s="161">
        <v>-39843599</v>
      </c>
      <c r="D306" s="161">
        <v>0</v>
      </c>
      <c r="E306" s="162">
        <v>0</v>
      </c>
      <c r="F306" s="161">
        <v>0</v>
      </c>
      <c r="G306" s="161">
        <v>-39843599</v>
      </c>
    </row>
    <row r="307" spans="1:7">
      <c r="A307" s="156">
        <v>254</v>
      </c>
      <c r="B307" s="149" t="s">
        <v>225</v>
      </c>
      <c r="C307" s="161">
        <v>-34297.22</v>
      </c>
      <c r="D307" s="161">
        <v>2949944.56</v>
      </c>
      <c r="E307" s="162">
        <v>3187436.94</v>
      </c>
      <c r="F307" s="161">
        <v>-237492.38</v>
      </c>
      <c r="G307" s="161">
        <v>-271789.59999999998</v>
      </c>
    </row>
    <row r="308" spans="1:7">
      <c r="A308" s="156">
        <v>2541</v>
      </c>
      <c r="B308" s="149" t="s">
        <v>226</v>
      </c>
      <c r="C308" s="161">
        <v>-34297.22</v>
      </c>
      <c r="D308" s="161">
        <v>2949944.56</v>
      </c>
      <c r="E308" s="162">
        <v>3187436.94</v>
      </c>
      <c r="F308" s="161">
        <v>-237492.38</v>
      </c>
      <c r="G308" s="161">
        <v>-271789.59999999998</v>
      </c>
    </row>
    <row r="309" spans="1:7">
      <c r="A309" s="156">
        <v>25411</v>
      </c>
      <c r="B309" s="149" t="s">
        <v>227</v>
      </c>
      <c r="C309" s="161">
        <v>-34297.22</v>
      </c>
      <c r="D309" s="161">
        <v>2949944.56</v>
      </c>
      <c r="E309" s="162">
        <v>3187436.94</v>
      </c>
      <c r="F309" s="161">
        <v>-237492.38</v>
      </c>
      <c r="G309" s="161">
        <v>-271789.59999999998</v>
      </c>
    </row>
    <row r="310" spans="1:7">
      <c r="A310" s="156">
        <v>254119</v>
      </c>
      <c r="B310" s="149" t="s">
        <v>227</v>
      </c>
      <c r="C310" s="161">
        <v>-34297.22</v>
      </c>
      <c r="D310" s="161">
        <v>2949944.56</v>
      </c>
      <c r="E310" s="162">
        <v>3187436.94</v>
      </c>
      <c r="F310" s="161">
        <v>-237492.38</v>
      </c>
      <c r="G310" s="161">
        <v>-271789.59999999998</v>
      </c>
    </row>
    <row r="311" spans="1:7">
      <c r="A311" s="156">
        <v>25411901</v>
      </c>
      <c r="B311" s="149" t="s">
        <v>226</v>
      </c>
      <c r="C311" s="161">
        <v>-34297.22</v>
      </c>
      <c r="D311" s="161">
        <v>2949944.56</v>
      </c>
      <c r="E311" s="162">
        <v>3187436.94</v>
      </c>
      <c r="F311" s="161">
        <v>-237492.38</v>
      </c>
      <c r="G311" s="161">
        <v>-271789.59999999998</v>
      </c>
    </row>
    <row r="312" spans="1:7">
      <c r="A312" s="156">
        <v>254119011</v>
      </c>
      <c r="B312" s="149" t="s">
        <v>226</v>
      </c>
      <c r="C312" s="161">
        <v>-34297.22</v>
      </c>
      <c r="D312" s="161">
        <v>2949944.56</v>
      </c>
      <c r="E312" s="162">
        <v>3187436.94</v>
      </c>
      <c r="F312" s="161">
        <v>-237492.38</v>
      </c>
      <c r="G312" s="161">
        <v>-271789.59999999998</v>
      </c>
    </row>
    <row r="313" spans="1:7">
      <c r="A313" s="156">
        <v>254119011000001</v>
      </c>
      <c r="B313" s="149" t="s">
        <v>228</v>
      </c>
      <c r="C313" s="161">
        <v>-51965.47</v>
      </c>
      <c r="D313" s="161">
        <v>2809931.75</v>
      </c>
      <c r="E313" s="162">
        <v>3169768.68</v>
      </c>
      <c r="F313" s="161">
        <v>-359836.93</v>
      </c>
      <c r="G313" s="161">
        <v>-411802.4</v>
      </c>
    </row>
    <row r="314" spans="1:7">
      <c r="A314" s="156">
        <v>254119011000002</v>
      </c>
      <c r="B314" s="149" t="s">
        <v>229</v>
      </c>
      <c r="C314" s="161">
        <v>17668.25</v>
      </c>
      <c r="D314" s="161">
        <v>140012.81</v>
      </c>
      <c r="E314" s="162">
        <v>17668.259999999998</v>
      </c>
      <c r="F314" s="161">
        <v>122344.55</v>
      </c>
      <c r="G314" s="161">
        <v>140012.79999999999</v>
      </c>
    </row>
    <row r="315" spans="1:7">
      <c r="A315" s="156">
        <v>256</v>
      </c>
      <c r="B315" s="149" t="s">
        <v>230</v>
      </c>
      <c r="C315" s="161">
        <v>-25366953.48</v>
      </c>
      <c r="D315" s="161">
        <v>789908.22</v>
      </c>
      <c r="E315" s="162">
        <v>0</v>
      </c>
      <c r="F315" s="161">
        <v>789908.22</v>
      </c>
      <c r="G315" s="161">
        <v>-24577045.260000002</v>
      </c>
    </row>
    <row r="316" spans="1:7">
      <c r="A316" s="156">
        <v>2561</v>
      </c>
      <c r="B316" s="149" t="s">
        <v>231</v>
      </c>
      <c r="C316" s="161">
        <v>-25366953.48</v>
      </c>
      <c r="D316" s="161">
        <v>789908.22</v>
      </c>
      <c r="E316" s="162">
        <v>0</v>
      </c>
      <c r="F316" s="161">
        <v>789908.22</v>
      </c>
      <c r="G316" s="161">
        <v>-24577045.260000002</v>
      </c>
    </row>
    <row r="317" spans="1:7">
      <c r="A317" s="156">
        <v>25611</v>
      </c>
      <c r="B317" s="149" t="s">
        <v>232</v>
      </c>
      <c r="C317" s="161">
        <v>-25366953.48</v>
      </c>
      <c r="D317" s="161">
        <v>789908.22</v>
      </c>
      <c r="E317" s="162">
        <v>0</v>
      </c>
      <c r="F317" s="161">
        <v>789908.22</v>
      </c>
      <c r="G317" s="161">
        <v>-24577045.260000002</v>
      </c>
    </row>
    <row r="318" spans="1:7">
      <c r="A318" s="156">
        <v>256119</v>
      </c>
      <c r="B318" s="149" t="s">
        <v>232</v>
      </c>
      <c r="C318" s="161">
        <v>-25366953.48</v>
      </c>
      <c r="D318" s="161">
        <v>789908.22</v>
      </c>
      <c r="E318" s="162">
        <v>0</v>
      </c>
      <c r="F318" s="161">
        <v>789908.22</v>
      </c>
      <c r="G318" s="161">
        <v>-24577045.260000002</v>
      </c>
    </row>
    <row r="319" spans="1:7">
      <c r="A319" s="156">
        <v>25611901</v>
      </c>
      <c r="B319" s="149" t="s">
        <v>233</v>
      </c>
      <c r="C319" s="161">
        <v>-25366953.48</v>
      </c>
      <c r="D319" s="161">
        <v>789908.22</v>
      </c>
      <c r="E319" s="162">
        <v>0</v>
      </c>
      <c r="F319" s="161">
        <v>789908.22</v>
      </c>
      <c r="G319" s="161">
        <v>-24577045.260000002</v>
      </c>
    </row>
    <row r="320" spans="1:7">
      <c r="A320" s="156">
        <v>256119011</v>
      </c>
      <c r="B320" s="149" t="s">
        <v>234</v>
      </c>
      <c r="C320" s="161">
        <v>-25366953.48</v>
      </c>
      <c r="D320" s="161">
        <v>789908.22</v>
      </c>
      <c r="E320" s="162">
        <v>0</v>
      </c>
      <c r="F320" s="161">
        <v>789908.22</v>
      </c>
      <c r="G320" s="161">
        <v>-24577045.260000002</v>
      </c>
    </row>
    <row r="321" spans="1:7">
      <c r="A321" s="156">
        <v>256119011000001</v>
      </c>
      <c r="B321" s="149" t="s">
        <v>234</v>
      </c>
      <c r="C321" s="161">
        <v>-25366953.48</v>
      </c>
      <c r="D321" s="161">
        <v>789908.22</v>
      </c>
      <c r="E321" s="162">
        <v>0</v>
      </c>
      <c r="F321" s="161">
        <v>789908.22</v>
      </c>
      <c r="G321" s="161">
        <v>-24577045.260000002</v>
      </c>
    </row>
    <row r="322" spans="1:7">
      <c r="A322" s="156">
        <v>3</v>
      </c>
      <c r="B322" s="149" t="s">
        <v>235</v>
      </c>
      <c r="C322" s="161">
        <v>-108130981.5</v>
      </c>
      <c r="D322" s="161">
        <v>1243416.79</v>
      </c>
      <c r="E322" s="162">
        <v>14612979.67</v>
      </c>
      <c r="F322" s="161">
        <v>-13369562.880000001</v>
      </c>
      <c r="G322" s="161">
        <v>-121500544.38</v>
      </c>
    </row>
    <row r="323" spans="1:7">
      <c r="A323" s="156">
        <v>31</v>
      </c>
      <c r="B323" s="149" t="s">
        <v>236</v>
      </c>
      <c r="C323" s="161">
        <v>-108399612.44</v>
      </c>
      <c r="D323" s="161">
        <v>594277.43999999994</v>
      </c>
      <c r="E323" s="162">
        <v>14058706.380000001</v>
      </c>
      <c r="F323" s="161">
        <v>-13464428.939999999</v>
      </c>
      <c r="G323" s="161">
        <v>-121864041.38</v>
      </c>
    </row>
    <row r="324" spans="1:7">
      <c r="A324" s="156">
        <v>311</v>
      </c>
      <c r="B324" s="149" t="s">
        <v>237</v>
      </c>
      <c r="C324" s="161">
        <v>-108399612.44</v>
      </c>
      <c r="D324" s="161">
        <v>594277.43999999994</v>
      </c>
      <c r="E324" s="162">
        <v>14058706.380000001</v>
      </c>
      <c r="F324" s="161">
        <v>-13464428.939999999</v>
      </c>
      <c r="G324" s="161">
        <v>-121864041.38</v>
      </c>
    </row>
    <row r="325" spans="1:7">
      <c r="A325" s="156">
        <v>3111</v>
      </c>
      <c r="B325" s="149" t="s">
        <v>238</v>
      </c>
      <c r="C325" s="161">
        <v>-108399612.44</v>
      </c>
      <c r="D325" s="161">
        <v>594277.43999999994</v>
      </c>
      <c r="E325" s="162">
        <v>14058706.380000001</v>
      </c>
      <c r="F325" s="161">
        <v>-13464428.939999999</v>
      </c>
      <c r="G325" s="161">
        <v>-121864041.38</v>
      </c>
    </row>
    <row r="326" spans="1:7">
      <c r="A326" s="156">
        <v>31112</v>
      </c>
      <c r="B326" s="149" t="s">
        <v>238</v>
      </c>
      <c r="C326" s="161">
        <v>-108399612.44</v>
      </c>
      <c r="D326" s="161">
        <v>594277.43999999994</v>
      </c>
      <c r="E326" s="162">
        <v>14058706.380000001</v>
      </c>
      <c r="F326" s="161">
        <v>-13464428.939999999</v>
      </c>
      <c r="G326" s="161">
        <v>-121864041.38</v>
      </c>
    </row>
    <row r="327" spans="1:7">
      <c r="A327" s="156">
        <v>311121</v>
      </c>
      <c r="B327" s="149" t="s">
        <v>63</v>
      </c>
      <c r="C327" s="161">
        <v>-106592854.43000001</v>
      </c>
      <c r="D327" s="161">
        <v>594277.43999999994</v>
      </c>
      <c r="E327" s="162">
        <v>13770921.51</v>
      </c>
      <c r="F327" s="161">
        <v>-13176644.07</v>
      </c>
      <c r="G327" s="161">
        <v>-119769498.5</v>
      </c>
    </row>
    <row r="328" spans="1:7">
      <c r="A328" s="156">
        <v>31112102</v>
      </c>
      <c r="B328" s="149" t="s">
        <v>239</v>
      </c>
      <c r="C328" s="161">
        <v>-13229054.09</v>
      </c>
      <c r="D328" s="161">
        <v>3808.24</v>
      </c>
      <c r="E328" s="162">
        <v>2176077.86</v>
      </c>
      <c r="F328" s="161">
        <v>-2172269.62</v>
      </c>
      <c r="G328" s="161">
        <v>-15401323.710000001</v>
      </c>
    </row>
    <row r="329" spans="1:7">
      <c r="A329" s="156">
        <v>311121021</v>
      </c>
      <c r="B329" s="149" t="s">
        <v>240</v>
      </c>
      <c r="C329" s="161">
        <v>-13229054.09</v>
      </c>
      <c r="D329" s="161">
        <v>3808.24</v>
      </c>
      <c r="E329" s="162">
        <v>2176077.86</v>
      </c>
      <c r="F329" s="161">
        <v>-2172269.62</v>
      </c>
      <c r="G329" s="161">
        <v>-15401323.710000001</v>
      </c>
    </row>
    <row r="330" spans="1:7">
      <c r="A330" s="156">
        <v>311121021000001</v>
      </c>
      <c r="B330" s="149" t="s">
        <v>241</v>
      </c>
      <c r="C330" s="161">
        <v>-13229054.09</v>
      </c>
      <c r="D330" s="161">
        <v>3808.24</v>
      </c>
      <c r="E330" s="162">
        <v>2176077.86</v>
      </c>
      <c r="F330" s="161">
        <v>-2172269.62</v>
      </c>
      <c r="G330" s="161">
        <v>-15401323.710000001</v>
      </c>
    </row>
    <row r="331" spans="1:7">
      <c r="A331" s="156">
        <v>31112106</v>
      </c>
      <c r="B331" s="149" t="s">
        <v>242</v>
      </c>
      <c r="C331" s="161">
        <v>-93363800.340000004</v>
      </c>
      <c r="D331" s="161">
        <v>590469.19999999995</v>
      </c>
      <c r="E331" s="162">
        <v>11594843.65</v>
      </c>
      <c r="F331" s="161">
        <v>-11004374.449999999</v>
      </c>
      <c r="G331" s="161">
        <v>-104368174.79000001</v>
      </c>
    </row>
    <row r="332" spans="1:7">
      <c r="A332" s="156">
        <v>311121061</v>
      </c>
      <c r="B332" s="149" t="s">
        <v>243</v>
      </c>
      <c r="C332" s="161">
        <v>-93363800.340000004</v>
      </c>
      <c r="D332" s="161">
        <v>590469.19999999995</v>
      </c>
      <c r="E332" s="162">
        <v>11594843.65</v>
      </c>
      <c r="F332" s="161">
        <v>-11004374.449999999</v>
      </c>
      <c r="G332" s="161">
        <v>-104368174.79000001</v>
      </c>
    </row>
    <row r="333" spans="1:7">
      <c r="A333" s="156">
        <v>311121061000001</v>
      </c>
      <c r="B333" s="149" t="s">
        <v>244</v>
      </c>
      <c r="C333" s="161">
        <v>-93363800.340000004</v>
      </c>
      <c r="D333" s="161">
        <v>590469.19999999995</v>
      </c>
      <c r="E333" s="162">
        <v>11594843.65</v>
      </c>
      <c r="F333" s="161">
        <v>-11004374.449999999</v>
      </c>
      <c r="G333" s="161">
        <v>-104368174.79000001</v>
      </c>
    </row>
    <row r="334" spans="1:7">
      <c r="A334" s="156">
        <v>311122</v>
      </c>
      <c r="B334" s="149" t="s">
        <v>245</v>
      </c>
      <c r="C334" s="161">
        <v>-1806758.01</v>
      </c>
      <c r="D334" s="161">
        <v>0</v>
      </c>
      <c r="E334" s="162">
        <v>287784.87</v>
      </c>
      <c r="F334" s="161">
        <v>-287784.87</v>
      </c>
      <c r="G334" s="161">
        <v>-2094542.88</v>
      </c>
    </row>
    <row r="335" spans="1:7">
      <c r="A335" s="156">
        <v>31112206</v>
      </c>
      <c r="B335" s="149" t="s">
        <v>242</v>
      </c>
      <c r="C335" s="161">
        <v>-1806758.01</v>
      </c>
      <c r="D335" s="161">
        <v>0</v>
      </c>
      <c r="E335" s="162">
        <v>287784.87</v>
      </c>
      <c r="F335" s="161">
        <v>-287784.87</v>
      </c>
      <c r="G335" s="161">
        <v>-2094542.88</v>
      </c>
    </row>
    <row r="336" spans="1:7">
      <c r="A336" s="156">
        <v>311122061</v>
      </c>
      <c r="B336" s="149" t="s">
        <v>243</v>
      </c>
      <c r="C336" s="161">
        <v>-1806758.01</v>
      </c>
      <c r="D336" s="161">
        <v>0</v>
      </c>
      <c r="E336" s="162">
        <v>287784.87</v>
      </c>
      <c r="F336" s="161">
        <v>-287784.87</v>
      </c>
      <c r="G336" s="161">
        <v>-2094542.88</v>
      </c>
    </row>
    <row r="337" spans="1:7">
      <c r="A337" s="156">
        <v>311122061000001</v>
      </c>
      <c r="B337" s="149" t="s">
        <v>246</v>
      </c>
      <c r="C337" s="161">
        <v>-1806758.01</v>
      </c>
      <c r="D337" s="161">
        <v>0</v>
      </c>
      <c r="E337" s="162">
        <v>287784.87</v>
      </c>
      <c r="F337" s="161">
        <v>-287784.87</v>
      </c>
      <c r="G337" s="161">
        <v>-2094542.88</v>
      </c>
    </row>
    <row r="338" spans="1:7">
      <c r="A338" s="156">
        <v>32</v>
      </c>
      <c r="B338" s="149" t="s">
        <v>247</v>
      </c>
      <c r="C338" s="161">
        <v>4780637.95</v>
      </c>
      <c r="D338" s="161">
        <v>634371.82999999996</v>
      </c>
      <c r="E338" s="162">
        <v>24156.880000000001</v>
      </c>
      <c r="F338" s="161">
        <v>610214.94999999995</v>
      </c>
      <c r="G338" s="161">
        <v>5390852.9000000004</v>
      </c>
    </row>
    <row r="339" spans="1:7">
      <c r="A339" s="156">
        <v>321</v>
      </c>
      <c r="B339" s="149" t="s">
        <v>248</v>
      </c>
      <c r="C339" s="161">
        <v>4780637.95</v>
      </c>
      <c r="D339" s="161">
        <v>634371.82999999996</v>
      </c>
      <c r="E339" s="162">
        <v>24156.880000000001</v>
      </c>
      <c r="F339" s="161">
        <v>610214.94999999995</v>
      </c>
      <c r="G339" s="161">
        <v>5390852.9000000004</v>
      </c>
    </row>
    <row r="340" spans="1:7">
      <c r="A340" s="156">
        <v>3211</v>
      </c>
      <c r="B340" s="149" t="s">
        <v>248</v>
      </c>
      <c r="C340" s="161">
        <v>4780637.95</v>
      </c>
      <c r="D340" s="161">
        <v>634371.82999999996</v>
      </c>
      <c r="E340" s="162">
        <v>24156.880000000001</v>
      </c>
      <c r="F340" s="161">
        <v>610214.94999999995</v>
      </c>
      <c r="G340" s="161">
        <v>5390852.9000000004</v>
      </c>
    </row>
    <row r="341" spans="1:7">
      <c r="A341" s="156">
        <v>32112</v>
      </c>
      <c r="B341" s="149" t="s">
        <v>249</v>
      </c>
      <c r="C341" s="161">
        <v>4780637.95</v>
      </c>
      <c r="D341" s="161">
        <v>634371.82999999996</v>
      </c>
      <c r="E341" s="162">
        <v>24156.880000000001</v>
      </c>
      <c r="F341" s="161">
        <v>610214.94999999995</v>
      </c>
      <c r="G341" s="161">
        <v>5390852.9000000004</v>
      </c>
    </row>
    <row r="342" spans="1:7">
      <c r="A342" s="156">
        <v>321129</v>
      </c>
      <c r="B342" s="149" t="s">
        <v>249</v>
      </c>
      <c r="C342" s="161">
        <v>4780637.95</v>
      </c>
      <c r="D342" s="161">
        <v>634371.82999999996</v>
      </c>
      <c r="E342" s="162">
        <v>24156.880000000001</v>
      </c>
      <c r="F342" s="161">
        <v>610214.94999999995</v>
      </c>
      <c r="G342" s="161">
        <v>5390852.9000000004</v>
      </c>
    </row>
    <row r="343" spans="1:7">
      <c r="A343" s="156">
        <v>32112901</v>
      </c>
      <c r="B343" s="149" t="s">
        <v>249</v>
      </c>
      <c r="C343" s="161">
        <v>4780637.95</v>
      </c>
      <c r="D343" s="161">
        <v>634371.82999999996</v>
      </c>
      <c r="E343" s="162">
        <v>24156.880000000001</v>
      </c>
      <c r="F343" s="161">
        <v>610214.94999999995</v>
      </c>
      <c r="G343" s="161">
        <v>5390852.9000000004</v>
      </c>
    </row>
    <row r="344" spans="1:7">
      <c r="A344" s="156">
        <v>321129011</v>
      </c>
      <c r="B344" s="149" t="s">
        <v>250</v>
      </c>
      <c r="C344" s="161">
        <v>3027316.27</v>
      </c>
      <c r="D344" s="161">
        <v>411363.85</v>
      </c>
      <c r="E344" s="162">
        <v>24156.880000000001</v>
      </c>
      <c r="F344" s="161">
        <v>387206.97</v>
      </c>
      <c r="G344" s="161">
        <v>3414523.24</v>
      </c>
    </row>
    <row r="345" spans="1:7">
      <c r="A345" s="156">
        <v>321129011000001</v>
      </c>
      <c r="B345" s="149" t="s">
        <v>251</v>
      </c>
      <c r="C345" s="161">
        <v>423213.1</v>
      </c>
      <c r="D345" s="161">
        <v>74905.820000000007</v>
      </c>
      <c r="E345" s="162">
        <v>22293.83</v>
      </c>
      <c r="F345" s="161">
        <v>52611.99</v>
      </c>
      <c r="G345" s="161">
        <v>475825.09</v>
      </c>
    </row>
    <row r="346" spans="1:7">
      <c r="A346" s="156">
        <v>321129011000002</v>
      </c>
      <c r="B346" s="149" t="s">
        <v>252</v>
      </c>
      <c r="C346" s="161">
        <v>2604103.17</v>
      </c>
      <c r="D346" s="161">
        <v>336458.03</v>
      </c>
      <c r="E346" s="162">
        <v>1863.05</v>
      </c>
      <c r="F346" s="161">
        <v>334594.98</v>
      </c>
      <c r="G346" s="161">
        <v>2938698.15</v>
      </c>
    </row>
    <row r="347" spans="1:7">
      <c r="A347" s="156">
        <v>321129013</v>
      </c>
      <c r="B347" s="149" t="s">
        <v>253</v>
      </c>
      <c r="C347" s="161">
        <v>1753321.68</v>
      </c>
      <c r="D347" s="161">
        <v>223007.98</v>
      </c>
      <c r="E347" s="162">
        <v>0</v>
      </c>
      <c r="F347" s="161">
        <v>223007.98</v>
      </c>
      <c r="G347" s="161">
        <v>1976329.66</v>
      </c>
    </row>
    <row r="348" spans="1:7">
      <c r="A348" s="156">
        <v>321129013000001</v>
      </c>
      <c r="B348" s="149" t="s">
        <v>254</v>
      </c>
      <c r="C348" s="161">
        <v>1753321.68</v>
      </c>
      <c r="D348" s="161">
        <v>223007.98</v>
      </c>
      <c r="E348" s="162">
        <v>0</v>
      </c>
      <c r="F348" s="161">
        <v>223007.98</v>
      </c>
      <c r="G348" s="161">
        <v>1976329.66</v>
      </c>
    </row>
    <row r="349" spans="1:7">
      <c r="A349" s="156">
        <v>35</v>
      </c>
      <c r="B349" s="149" t="s">
        <v>255</v>
      </c>
      <c r="C349" s="161">
        <v>-4512007.01</v>
      </c>
      <c r="D349" s="161">
        <v>14767.52</v>
      </c>
      <c r="E349" s="162">
        <v>530116.41</v>
      </c>
      <c r="F349" s="161">
        <v>-515348.89</v>
      </c>
      <c r="G349" s="161">
        <v>-5027355.9000000004</v>
      </c>
    </row>
    <row r="350" spans="1:7">
      <c r="A350" s="156">
        <v>351</v>
      </c>
      <c r="B350" s="149" t="s">
        <v>256</v>
      </c>
      <c r="C350" s="161">
        <v>-4512007.01</v>
      </c>
      <c r="D350" s="161">
        <v>14767.52</v>
      </c>
      <c r="E350" s="162">
        <v>530116.41</v>
      </c>
      <c r="F350" s="161">
        <v>-515348.89</v>
      </c>
      <c r="G350" s="161">
        <v>-5027355.9000000004</v>
      </c>
    </row>
    <row r="351" spans="1:7">
      <c r="A351" s="156">
        <v>3512</v>
      </c>
      <c r="B351" s="149" t="s">
        <v>257</v>
      </c>
      <c r="C351" s="161">
        <v>-4512007.01</v>
      </c>
      <c r="D351" s="161">
        <v>14767.52</v>
      </c>
      <c r="E351" s="162">
        <v>530116.41</v>
      </c>
      <c r="F351" s="161">
        <v>-515348.89</v>
      </c>
      <c r="G351" s="161">
        <v>-5027355.9000000004</v>
      </c>
    </row>
    <row r="352" spans="1:7">
      <c r="A352" s="156">
        <v>35124</v>
      </c>
      <c r="B352" s="149" t="s">
        <v>258</v>
      </c>
      <c r="C352" s="161">
        <v>-233892.62</v>
      </c>
      <c r="D352" s="161">
        <v>14165.56</v>
      </c>
      <c r="E352" s="162">
        <v>44199.44</v>
      </c>
      <c r="F352" s="161">
        <v>-30033.88</v>
      </c>
      <c r="G352" s="161">
        <v>-263926.5</v>
      </c>
    </row>
    <row r="353" spans="1:7">
      <c r="A353" s="156">
        <v>351249</v>
      </c>
      <c r="B353" s="149" t="s">
        <v>259</v>
      </c>
      <c r="C353" s="161">
        <v>-233892.62</v>
      </c>
      <c r="D353" s="161">
        <v>14165.56</v>
      </c>
      <c r="E353" s="162">
        <v>44199.44</v>
      </c>
      <c r="F353" s="161">
        <v>-30033.88</v>
      </c>
      <c r="G353" s="161">
        <v>-263926.5</v>
      </c>
    </row>
    <row r="354" spans="1:7">
      <c r="A354" s="156">
        <v>35124901</v>
      </c>
      <c r="B354" s="149" t="s">
        <v>259</v>
      </c>
      <c r="C354" s="161">
        <v>-233892.62</v>
      </c>
      <c r="D354" s="161">
        <v>14165.56</v>
      </c>
      <c r="E354" s="162">
        <v>44199.44</v>
      </c>
      <c r="F354" s="161">
        <v>-30033.88</v>
      </c>
      <c r="G354" s="161">
        <v>-263926.5</v>
      </c>
    </row>
    <row r="355" spans="1:7">
      <c r="A355" s="156">
        <v>351249011</v>
      </c>
      <c r="B355" s="149" t="s">
        <v>260</v>
      </c>
      <c r="C355" s="161">
        <v>-233892.62</v>
      </c>
      <c r="D355" s="161">
        <v>14165.56</v>
      </c>
      <c r="E355" s="162">
        <v>44199.44</v>
      </c>
      <c r="F355" s="161">
        <v>-30033.88</v>
      </c>
      <c r="G355" s="161">
        <v>-263926.5</v>
      </c>
    </row>
    <row r="356" spans="1:7">
      <c r="A356" s="156">
        <v>351249011000001</v>
      </c>
      <c r="B356" s="149" t="s">
        <v>260</v>
      </c>
      <c r="C356" s="161">
        <v>-233892.62</v>
      </c>
      <c r="D356" s="161">
        <v>14165.56</v>
      </c>
      <c r="E356" s="162">
        <v>44199.44</v>
      </c>
      <c r="F356" s="161">
        <v>-30033.88</v>
      </c>
      <c r="G356" s="161">
        <v>-263926.5</v>
      </c>
    </row>
    <row r="357" spans="1:7">
      <c r="A357" s="156">
        <v>35128</v>
      </c>
      <c r="B357" s="149" t="s">
        <v>261</v>
      </c>
      <c r="C357" s="161">
        <v>-4278114.3899999997</v>
      </c>
      <c r="D357" s="161">
        <v>601.96</v>
      </c>
      <c r="E357" s="162">
        <v>485916.97</v>
      </c>
      <c r="F357" s="161">
        <v>-485315.01</v>
      </c>
      <c r="G357" s="161">
        <v>-4763429.4000000004</v>
      </c>
    </row>
    <row r="358" spans="1:7">
      <c r="A358" s="156">
        <v>351289</v>
      </c>
      <c r="B358" s="149" t="s">
        <v>262</v>
      </c>
      <c r="C358" s="161">
        <v>-4278114.3899999997</v>
      </c>
      <c r="D358" s="161">
        <v>601.96</v>
      </c>
      <c r="E358" s="162">
        <v>485916.97</v>
      </c>
      <c r="F358" s="161">
        <v>-485315.01</v>
      </c>
      <c r="G358" s="161">
        <v>-4763429.4000000004</v>
      </c>
    </row>
    <row r="359" spans="1:7">
      <c r="A359" s="156">
        <v>35128901</v>
      </c>
      <c r="B359" s="149" t="s">
        <v>262</v>
      </c>
      <c r="C359" s="161">
        <v>-4278114.3899999997</v>
      </c>
      <c r="D359" s="161">
        <v>601.96</v>
      </c>
      <c r="E359" s="162">
        <v>485916.97</v>
      </c>
      <c r="F359" s="161">
        <v>-485315.01</v>
      </c>
      <c r="G359" s="161">
        <v>-4763429.4000000004</v>
      </c>
    </row>
    <row r="360" spans="1:7">
      <c r="A360" s="156">
        <v>351289011</v>
      </c>
      <c r="B360" s="149" t="s">
        <v>263</v>
      </c>
      <c r="C360" s="161">
        <v>-4278114.3899999997</v>
      </c>
      <c r="D360" s="161">
        <v>601.96</v>
      </c>
      <c r="E360" s="162">
        <v>485916.97</v>
      </c>
      <c r="F360" s="161">
        <v>-485315.01</v>
      </c>
      <c r="G360" s="161">
        <v>-4763429.4000000004</v>
      </c>
    </row>
    <row r="361" spans="1:7">
      <c r="A361" s="156">
        <v>351289011000001</v>
      </c>
      <c r="B361" s="149" t="s">
        <v>263</v>
      </c>
      <c r="C361" s="161">
        <v>-4278114.3899999997</v>
      </c>
      <c r="D361" s="161">
        <v>601.96</v>
      </c>
      <c r="E361" s="162">
        <v>485916.97</v>
      </c>
      <c r="F361" s="161">
        <v>-485315.01</v>
      </c>
      <c r="G361" s="161">
        <v>-4763429.4000000004</v>
      </c>
    </row>
    <row r="362" spans="1:7">
      <c r="A362" s="156">
        <v>4</v>
      </c>
      <c r="B362" s="149" t="s">
        <v>264</v>
      </c>
      <c r="C362" s="161">
        <v>107930235.72</v>
      </c>
      <c r="D362" s="161">
        <v>30294033.780000001</v>
      </c>
      <c r="E362" s="162">
        <v>14926638.41</v>
      </c>
      <c r="F362" s="161">
        <v>15367395.369999999</v>
      </c>
      <c r="G362" s="161">
        <v>123297631.09</v>
      </c>
    </row>
    <row r="363" spans="1:7">
      <c r="A363" s="156">
        <v>41</v>
      </c>
      <c r="B363" s="149" t="s">
        <v>265</v>
      </c>
      <c r="C363" s="161">
        <v>48271940.799999997</v>
      </c>
      <c r="D363" s="161">
        <v>14225489.689999999</v>
      </c>
      <c r="E363" s="162">
        <v>7144819.5599999996</v>
      </c>
      <c r="F363" s="161">
        <v>7080670.1299999999</v>
      </c>
      <c r="G363" s="161">
        <v>55352610.93</v>
      </c>
    </row>
    <row r="364" spans="1:7">
      <c r="A364" s="156">
        <v>411</v>
      </c>
      <c r="B364" s="149" t="s">
        <v>266</v>
      </c>
      <c r="C364" s="161">
        <v>48367497.689999998</v>
      </c>
      <c r="D364" s="161">
        <v>7015422.1699999999</v>
      </c>
      <c r="E364" s="162">
        <v>770326.91</v>
      </c>
      <c r="F364" s="161">
        <v>6245095.2599999998</v>
      </c>
      <c r="G364" s="161">
        <v>54612592.950000003</v>
      </c>
    </row>
    <row r="365" spans="1:7">
      <c r="A365" s="156">
        <v>4111</v>
      </c>
      <c r="B365" s="149" t="s">
        <v>267</v>
      </c>
      <c r="C365" s="161">
        <v>48367497.689999998</v>
      </c>
      <c r="D365" s="161">
        <v>7015422.1699999999</v>
      </c>
      <c r="E365" s="162">
        <v>770326.91</v>
      </c>
      <c r="F365" s="161">
        <v>6245095.2599999998</v>
      </c>
      <c r="G365" s="161">
        <v>54612592.950000003</v>
      </c>
    </row>
    <row r="366" spans="1:7">
      <c r="A366" s="156">
        <v>41112</v>
      </c>
      <c r="B366" s="149" t="s">
        <v>268</v>
      </c>
      <c r="C366" s="161">
        <v>48367497.689999998</v>
      </c>
      <c r="D366" s="161">
        <v>7015422.1699999999</v>
      </c>
      <c r="E366" s="162">
        <v>770326.91</v>
      </c>
      <c r="F366" s="161">
        <v>6245095.2599999998</v>
      </c>
      <c r="G366" s="161">
        <v>54612592.950000003</v>
      </c>
    </row>
    <row r="367" spans="1:7">
      <c r="A367" s="156">
        <v>411121</v>
      </c>
      <c r="B367" s="149" t="s">
        <v>269</v>
      </c>
      <c r="C367" s="161">
        <v>46721936.240000002</v>
      </c>
      <c r="D367" s="161">
        <v>6763448.9800000004</v>
      </c>
      <c r="E367" s="162">
        <v>741808.18</v>
      </c>
      <c r="F367" s="161">
        <v>6021640.7999999998</v>
      </c>
      <c r="G367" s="161">
        <v>52743577.039999999</v>
      </c>
    </row>
    <row r="368" spans="1:7">
      <c r="A368" s="156">
        <v>41112102</v>
      </c>
      <c r="B368" s="149" t="s">
        <v>270</v>
      </c>
      <c r="C368" s="161">
        <v>2527257.71</v>
      </c>
      <c r="D368" s="161">
        <v>450507.94</v>
      </c>
      <c r="E368" s="162">
        <v>42315.88</v>
      </c>
      <c r="F368" s="161">
        <v>408192.06</v>
      </c>
      <c r="G368" s="161">
        <v>2935449.77</v>
      </c>
    </row>
    <row r="369" spans="1:7">
      <c r="A369" s="156">
        <v>411121021</v>
      </c>
      <c r="B369" s="149" t="s">
        <v>271</v>
      </c>
      <c r="C369" s="161">
        <v>2727154.08</v>
      </c>
      <c r="D369" s="161">
        <v>450507.94</v>
      </c>
      <c r="E369" s="162">
        <v>14670.96</v>
      </c>
      <c r="F369" s="161">
        <v>435836.98</v>
      </c>
      <c r="G369" s="161">
        <v>3162991.06</v>
      </c>
    </row>
    <row r="370" spans="1:7">
      <c r="A370" s="156">
        <v>411121021000002</v>
      </c>
      <c r="B370" s="149" t="s">
        <v>272</v>
      </c>
      <c r="C370" s="161">
        <v>2727154.08</v>
      </c>
      <c r="D370" s="161">
        <v>450507.94</v>
      </c>
      <c r="E370" s="162">
        <v>14670.96</v>
      </c>
      <c r="F370" s="161">
        <v>435836.98</v>
      </c>
      <c r="G370" s="161">
        <v>3162991.06</v>
      </c>
    </row>
    <row r="371" spans="1:7">
      <c r="A371" s="156">
        <v>411121022</v>
      </c>
      <c r="B371" s="149" t="s">
        <v>273</v>
      </c>
      <c r="C371" s="161">
        <v>-188605.84</v>
      </c>
      <c r="D371" s="161">
        <v>0</v>
      </c>
      <c r="E371" s="162">
        <v>27115.03</v>
      </c>
      <c r="F371" s="161">
        <v>-27115.03</v>
      </c>
      <c r="G371" s="161">
        <v>-215720.87</v>
      </c>
    </row>
    <row r="372" spans="1:7">
      <c r="A372" s="156">
        <v>411121022000002</v>
      </c>
      <c r="B372" s="149" t="s">
        <v>274</v>
      </c>
      <c r="C372" s="161">
        <v>-188605.84</v>
      </c>
      <c r="D372" s="161">
        <v>0</v>
      </c>
      <c r="E372" s="162">
        <v>27115.03</v>
      </c>
      <c r="F372" s="161">
        <v>-27115.03</v>
      </c>
      <c r="G372" s="161">
        <v>-215720.87</v>
      </c>
    </row>
    <row r="373" spans="1:7">
      <c r="A373" s="156">
        <v>411121023</v>
      </c>
      <c r="B373" s="149" t="s">
        <v>275</v>
      </c>
      <c r="C373" s="161">
        <v>-11290.53</v>
      </c>
      <c r="D373" s="161">
        <v>0</v>
      </c>
      <c r="E373" s="162">
        <v>529.89</v>
      </c>
      <c r="F373" s="161">
        <v>-529.89</v>
      </c>
      <c r="G373" s="161">
        <v>-11820.42</v>
      </c>
    </row>
    <row r="374" spans="1:7">
      <c r="A374" s="156">
        <v>411121023000001</v>
      </c>
      <c r="B374" s="149" t="s">
        <v>276</v>
      </c>
      <c r="C374" s="161">
        <v>-11290.53</v>
      </c>
      <c r="D374" s="161">
        <v>0</v>
      </c>
      <c r="E374" s="162">
        <v>529.89</v>
      </c>
      <c r="F374" s="161">
        <v>-529.89</v>
      </c>
      <c r="G374" s="161">
        <v>-11820.42</v>
      </c>
    </row>
    <row r="375" spans="1:7">
      <c r="A375" s="156">
        <v>41112104</v>
      </c>
      <c r="B375" s="149" t="s">
        <v>277</v>
      </c>
      <c r="C375" s="161">
        <v>-713749.08</v>
      </c>
      <c r="D375" s="161">
        <v>18810.330000000002</v>
      </c>
      <c r="E375" s="162">
        <v>95714.58</v>
      </c>
      <c r="F375" s="161">
        <v>-76904.25</v>
      </c>
      <c r="G375" s="161">
        <v>-790653.33</v>
      </c>
    </row>
    <row r="376" spans="1:7">
      <c r="A376" s="156">
        <v>411121041</v>
      </c>
      <c r="B376" s="149" t="s">
        <v>278</v>
      </c>
      <c r="C376" s="161">
        <v>-107667.67</v>
      </c>
      <c r="D376" s="161">
        <v>18810.330000000002</v>
      </c>
      <c r="E376" s="162">
        <v>26583.73</v>
      </c>
      <c r="F376" s="161">
        <v>-7773.4</v>
      </c>
      <c r="G376" s="161">
        <v>-115441.07</v>
      </c>
    </row>
    <row r="377" spans="1:7">
      <c r="A377" s="156">
        <v>411121041000002</v>
      </c>
      <c r="B377" s="149" t="s">
        <v>279</v>
      </c>
      <c r="C377" s="161">
        <v>-16026.6</v>
      </c>
      <c r="D377" s="161">
        <v>18810.330000000002</v>
      </c>
      <c r="E377" s="162">
        <v>20477.759999999998</v>
      </c>
      <c r="F377" s="161">
        <v>-1667.43</v>
      </c>
      <c r="G377" s="161">
        <v>-17694.03</v>
      </c>
    </row>
    <row r="378" spans="1:7">
      <c r="A378" s="156">
        <v>411121041000003</v>
      </c>
      <c r="B378" s="149" t="s">
        <v>280</v>
      </c>
      <c r="C378" s="161">
        <v>-91641.07</v>
      </c>
      <c r="D378" s="161">
        <v>0</v>
      </c>
      <c r="E378" s="162">
        <v>6105.97</v>
      </c>
      <c r="F378" s="161">
        <v>-6105.97</v>
      </c>
      <c r="G378" s="161">
        <v>-97747.04</v>
      </c>
    </row>
    <row r="379" spans="1:7">
      <c r="A379" s="156">
        <v>411121042</v>
      </c>
      <c r="B379" s="149" t="s">
        <v>281</v>
      </c>
      <c r="C379" s="161">
        <v>-606081.41</v>
      </c>
      <c r="D379" s="161">
        <v>0</v>
      </c>
      <c r="E379" s="162">
        <v>69130.850000000006</v>
      </c>
      <c r="F379" s="161">
        <v>-69130.850000000006</v>
      </c>
      <c r="G379" s="161">
        <v>-675212.26</v>
      </c>
    </row>
    <row r="380" spans="1:7">
      <c r="A380" s="156">
        <v>411121042000002</v>
      </c>
      <c r="B380" s="149" t="s">
        <v>274</v>
      </c>
      <c r="C380" s="161">
        <v>-604742.94999999995</v>
      </c>
      <c r="D380" s="161">
        <v>0</v>
      </c>
      <c r="E380" s="162">
        <v>69130.850000000006</v>
      </c>
      <c r="F380" s="161">
        <v>-69130.850000000006</v>
      </c>
      <c r="G380" s="161">
        <v>-673873.8</v>
      </c>
    </row>
    <row r="381" spans="1:7">
      <c r="A381" s="156">
        <v>411121042000003</v>
      </c>
      <c r="B381" s="149" t="s">
        <v>282</v>
      </c>
      <c r="C381" s="161">
        <v>-1338.46</v>
      </c>
      <c r="D381" s="161">
        <v>0</v>
      </c>
      <c r="E381" s="162">
        <v>0</v>
      </c>
      <c r="F381" s="161">
        <v>0</v>
      </c>
      <c r="G381" s="161">
        <v>-1338.46</v>
      </c>
    </row>
    <row r="382" spans="1:7">
      <c r="A382" s="156">
        <v>41112106</v>
      </c>
      <c r="B382" s="149" t="s">
        <v>242</v>
      </c>
      <c r="C382" s="161">
        <v>44006835.600000001</v>
      </c>
      <c r="D382" s="161">
        <v>6155345.5</v>
      </c>
      <c r="E382" s="162">
        <v>602083.51</v>
      </c>
      <c r="F382" s="161">
        <v>5553261.9900000002</v>
      </c>
      <c r="G382" s="161">
        <v>49560097.590000004</v>
      </c>
    </row>
    <row r="383" spans="1:7">
      <c r="A383" s="156">
        <v>411121061</v>
      </c>
      <c r="B383" s="149" t="s">
        <v>278</v>
      </c>
      <c r="C383" s="161">
        <v>47064543.289999999</v>
      </c>
      <c r="D383" s="161">
        <v>6155345.5</v>
      </c>
      <c r="E383" s="162">
        <v>200436.56</v>
      </c>
      <c r="F383" s="161">
        <v>5954908.9400000004</v>
      </c>
      <c r="G383" s="161">
        <v>53019452.229999997</v>
      </c>
    </row>
    <row r="384" spans="1:7">
      <c r="A384" s="156">
        <v>411121061000002</v>
      </c>
      <c r="B384" s="149" t="s">
        <v>283</v>
      </c>
      <c r="C384" s="161">
        <v>46464478.75</v>
      </c>
      <c r="D384" s="161">
        <v>6067476.9699999997</v>
      </c>
      <c r="E384" s="162">
        <v>166002.9</v>
      </c>
      <c r="F384" s="161">
        <v>5901474.0700000003</v>
      </c>
      <c r="G384" s="161">
        <v>52365952.82</v>
      </c>
    </row>
    <row r="385" spans="1:7">
      <c r="A385" s="156">
        <v>411121061000003</v>
      </c>
      <c r="B385" s="149" t="s">
        <v>284</v>
      </c>
      <c r="C385" s="161">
        <v>600064.54</v>
      </c>
      <c r="D385" s="161">
        <v>87868.53</v>
      </c>
      <c r="E385" s="162">
        <v>34433.660000000003</v>
      </c>
      <c r="F385" s="161">
        <v>53434.87</v>
      </c>
      <c r="G385" s="161">
        <v>653499.41</v>
      </c>
    </row>
    <row r="386" spans="1:7">
      <c r="A386" s="156">
        <v>411121062</v>
      </c>
      <c r="B386" s="149" t="s">
        <v>281</v>
      </c>
      <c r="C386" s="161">
        <v>-2301636.0699999998</v>
      </c>
      <c r="D386" s="161">
        <v>0</v>
      </c>
      <c r="E386" s="162">
        <v>294706.83</v>
      </c>
      <c r="F386" s="161">
        <v>-294706.83</v>
      </c>
      <c r="G386" s="161">
        <v>-2596342.9</v>
      </c>
    </row>
    <row r="387" spans="1:7">
      <c r="A387" s="156">
        <v>411121062000002</v>
      </c>
      <c r="B387" s="149" t="s">
        <v>285</v>
      </c>
      <c r="C387" s="161">
        <v>-2292006.5299999998</v>
      </c>
      <c r="D387" s="161">
        <v>0</v>
      </c>
      <c r="E387" s="162">
        <v>292574.96000000002</v>
      </c>
      <c r="F387" s="161">
        <v>-292574.96000000002</v>
      </c>
      <c r="G387" s="161">
        <v>-2584581.4900000002</v>
      </c>
    </row>
    <row r="388" spans="1:7">
      <c r="A388" s="156">
        <v>411121062000003</v>
      </c>
      <c r="B388" s="149" t="s">
        <v>286</v>
      </c>
      <c r="C388" s="161">
        <v>-9629.5400000000009</v>
      </c>
      <c r="D388" s="161">
        <v>0</v>
      </c>
      <c r="E388" s="162">
        <v>2131.87</v>
      </c>
      <c r="F388" s="161">
        <v>-2131.87</v>
      </c>
      <c r="G388" s="161">
        <v>-11761.41</v>
      </c>
    </row>
    <row r="389" spans="1:7">
      <c r="A389" s="156">
        <v>411121063</v>
      </c>
      <c r="B389" s="149" t="s">
        <v>287</v>
      </c>
      <c r="C389" s="161">
        <v>-756071.62</v>
      </c>
      <c r="D389" s="161">
        <v>0</v>
      </c>
      <c r="E389" s="162">
        <v>106940.12</v>
      </c>
      <c r="F389" s="161">
        <v>-106940.12</v>
      </c>
      <c r="G389" s="161">
        <v>-863011.74</v>
      </c>
    </row>
    <row r="390" spans="1:7">
      <c r="A390" s="156">
        <v>411121063000001</v>
      </c>
      <c r="B390" s="149" t="s">
        <v>287</v>
      </c>
      <c r="C390" s="161">
        <v>-756071.62</v>
      </c>
      <c r="D390" s="161">
        <v>0</v>
      </c>
      <c r="E390" s="162">
        <v>106940.12</v>
      </c>
      <c r="F390" s="161">
        <v>-106940.12</v>
      </c>
      <c r="G390" s="161">
        <v>-863011.74</v>
      </c>
    </row>
    <row r="391" spans="1:7">
      <c r="A391" s="156">
        <v>41112109</v>
      </c>
      <c r="B391" s="149" t="s">
        <v>288</v>
      </c>
      <c r="C391" s="161">
        <v>901592.01</v>
      </c>
      <c r="D391" s="161">
        <v>138785.21</v>
      </c>
      <c r="E391" s="162">
        <v>1694.21</v>
      </c>
      <c r="F391" s="161">
        <v>137091</v>
      </c>
      <c r="G391" s="161">
        <v>1038683.01</v>
      </c>
    </row>
    <row r="392" spans="1:7">
      <c r="A392" s="156">
        <v>411121099</v>
      </c>
      <c r="B392" s="149" t="s">
        <v>288</v>
      </c>
      <c r="C392" s="161">
        <v>901592.01</v>
      </c>
      <c r="D392" s="161">
        <v>138785.21</v>
      </c>
      <c r="E392" s="162">
        <v>1694.21</v>
      </c>
      <c r="F392" s="161">
        <v>137091</v>
      </c>
      <c r="G392" s="161">
        <v>1038683.01</v>
      </c>
    </row>
    <row r="393" spans="1:7">
      <c r="A393" s="156">
        <v>411121099000001</v>
      </c>
      <c r="B393" s="149" t="s">
        <v>289</v>
      </c>
      <c r="C393" s="161">
        <v>901592.01</v>
      </c>
      <c r="D393" s="161">
        <v>138785.21</v>
      </c>
      <c r="E393" s="162">
        <v>1694.21</v>
      </c>
      <c r="F393" s="161">
        <v>137091</v>
      </c>
      <c r="G393" s="161">
        <v>1038683.01</v>
      </c>
    </row>
    <row r="394" spans="1:7">
      <c r="A394" s="156">
        <v>411122</v>
      </c>
      <c r="B394" s="149" t="s">
        <v>290</v>
      </c>
      <c r="C394" s="161">
        <v>1645561.45</v>
      </c>
      <c r="D394" s="161">
        <v>251973.19</v>
      </c>
      <c r="E394" s="162">
        <v>28518.73</v>
      </c>
      <c r="F394" s="161">
        <v>223454.46</v>
      </c>
      <c r="G394" s="161">
        <v>1869015.91</v>
      </c>
    </row>
    <row r="395" spans="1:7">
      <c r="A395" s="156">
        <v>41112206</v>
      </c>
      <c r="B395" s="149" t="s">
        <v>242</v>
      </c>
      <c r="C395" s="161">
        <v>1645561.45</v>
      </c>
      <c r="D395" s="161">
        <v>251973.19</v>
      </c>
      <c r="E395" s="162">
        <v>28518.73</v>
      </c>
      <c r="F395" s="161">
        <v>223454.46</v>
      </c>
      <c r="G395" s="161">
        <v>1869015.91</v>
      </c>
    </row>
    <row r="396" spans="1:7">
      <c r="A396" s="156">
        <v>411122061</v>
      </c>
      <c r="B396" s="149" t="s">
        <v>278</v>
      </c>
      <c r="C396" s="161">
        <v>1742844.19</v>
      </c>
      <c r="D396" s="161">
        <v>251973.19</v>
      </c>
      <c r="E396" s="162">
        <v>16686.13</v>
      </c>
      <c r="F396" s="161">
        <v>235287.06</v>
      </c>
      <c r="G396" s="161">
        <v>1978131.25</v>
      </c>
    </row>
    <row r="397" spans="1:7">
      <c r="A397" s="156">
        <v>411122061000002</v>
      </c>
      <c r="B397" s="149" t="s">
        <v>283</v>
      </c>
      <c r="C397" s="161">
        <v>1641388.82</v>
      </c>
      <c r="D397" s="161">
        <v>222628.19</v>
      </c>
      <c r="E397" s="162">
        <v>3605.72</v>
      </c>
      <c r="F397" s="161">
        <v>219022.47</v>
      </c>
      <c r="G397" s="161">
        <v>1860411.29</v>
      </c>
    </row>
    <row r="398" spans="1:7">
      <c r="A398" s="156">
        <v>411122061000003</v>
      </c>
      <c r="B398" s="149" t="s">
        <v>284</v>
      </c>
      <c r="C398" s="161">
        <v>101455.37</v>
      </c>
      <c r="D398" s="161">
        <v>29345</v>
      </c>
      <c r="E398" s="162">
        <v>13080.41</v>
      </c>
      <c r="F398" s="161">
        <v>16264.59</v>
      </c>
      <c r="G398" s="161">
        <v>117719.96</v>
      </c>
    </row>
    <row r="399" spans="1:7">
      <c r="A399" s="156">
        <v>411122062</v>
      </c>
      <c r="B399" s="149" t="s">
        <v>281</v>
      </c>
      <c r="C399" s="161">
        <v>-97282.74</v>
      </c>
      <c r="D399" s="161">
        <v>0</v>
      </c>
      <c r="E399" s="162">
        <v>11832.6</v>
      </c>
      <c r="F399" s="161">
        <v>-11832.6</v>
      </c>
      <c r="G399" s="161">
        <v>-109115.34</v>
      </c>
    </row>
    <row r="400" spans="1:7">
      <c r="A400" s="156">
        <v>411122062000002</v>
      </c>
      <c r="B400" s="149" t="s">
        <v>285</v>
      </c>
      <c r="C400" s="161">
        <v>-88186.1</v>
      </c>
      <c r="D400" s="161">
        <v>0</v>
      </c>
      <c r="E400" s="162">
        <v>11767.8</v>
      </c>
      <c r="F400" s="161">
        <v>-11767.8</v>
      </c>
      <c r="G400" s="161">
        <v>-99953.9</v>
      </c>
    </row>
    <row r="401" spans="1:7">
      <c r="A401" s="156">
        <v>411122062000003</v>
      </c>
      <c r="B401" s="149" t="s">
        <v>286</v>
      </c>
      <c r="C401" s="161">
        <v>-9096.64</v>
      </c>
      <c r="D401" s="161">
        <v>0</v>
      </c>
      <c r="E401" s="162">
        <v>64.8</v>
      </c>
      <c r="F401" s="161">
        <v>-64.8</v>
      </c>
      <c r="G401" s="161">
        <v>-9161.44</v>
      </c>
    </row>
    <row r="402" spans="1:7">
      <c r="A402" s="156">
        <v>414</v>
      </c>
      <c r="B402" s="149" t="s">
        <v>291</v>
      </c>
      <c r="C402" s="161">
        <v>-95556.89</v>
      </c>
      <c r="D402" s="161">
        <v>7210067.5199999996</v>
      </c>
      <c r="E402" s="162">
        <v>6374492.6500000004</v>
      </c>
      <c r="F402" s="161">
        <v>835574.87</v>
      </c>
      <c r="G402" s="161">
        <v>740017.98</v>
      </c>
    </row>
    <row r="403" spans="1:7">
      <c r="A403" s="156">
        <v>414129</v>
      </c>
      <c r="B403" s="149" t="s">
        <v>291</v>
      </c>
      <c r="C403" s="161">
        <v>-95556.89</v>
      </c>
      <c r="D403" s="161">
        <v>7210067.5199999996</v>
      </c>
      <c r="E403" s="162">
        <v>6374492.6500000004</v>
      </c>
      <c r="F403" s="161">
        <v>835574.87</v>
      </c>
      <c r="G403" s="161">
        <v>740017.98</v>
      </c>
    </row>
    <row r="404" spans="1:7">
      <c r="A404" s="156">
        <v>41412901</v>
      </c>
      <c r="B404" s="149" t="s">
        <v>291</v>
      </c>
      <c r="C404" s="161">
        <v>-95556.89</v>
      </c>
      <c r="D404" s="161">
        <v>7210067.5199999996</v>
      </c>
      <c r="E404" s="162">
        <v>6374492.6500000004</v>
      </c>
      <c r="F404" s="161">
        <v>835574.87</v>
      </c>
      <c r="G404" s="161">
        <v>740017.98</v>
      </c>
    </row>
    <row r="405" spans="1:7">
      <c r="A405" s="156">
        <v>414129011</v>
      </c>
      <c r="B405" s="149" t="s">
        <v>292</v>
      </c>
      <c r="C405" s="161">
        <v>-95556.89</v>
      </c>
      <c r="D405" s="161">
        <v>7210067.5199999996</v>
      </c>
      <c r="E405" s="162">
        <v>6374492.6500000004</v>
      </c>
      <c r="F405" s="161">
        <v>835574.87</v>
      </c>
      <c r="G405" s="161">
        <v>740017.98</v>
      </c>
    </row>
    <row r="406" spans="1:7">
      <c r="A406" s="156">
        <v>414129011000001</v>
      </c>
      <c r="B406" s="149" t="s">
        <v>293</v>
      </c>
      <c r="C406" s="161">
        <v>-95556.89</v>
      </c>
      <c r="D406" s="161">
        <v>7210067.5199999996</v>
      </c>
      <c r="E406" s="162">
        <v>6374492.6500000004</v>
      </c>
      <c r="F406" s="161">
        <v>835574.87</v>
      </c>
      <c r="G406" s="161">
        <v>740017.98</v>
      </c>
    </row>
    <row r="407" spans="1:7">
      <c r="A407" s="156">
        <v>43</v>
      </c>
      <c r="B407" s="149" t="s">
        <v>294</v>
      </c>
      <c r="C407" s="161">
        <v>12456582.279999999</v>
      </c>
      <c r="D407" s="161">
        <v>1632850.61</v>
      </c>
      <c r="E407" s="162">
        <v>153653.79</v>
      </c>
      <c r="F407" s="161">
        <v>1479196.82</v>
      </c>
      <c r="G407" s="161">
        <v>13935779.1</v>
      </c>
    </row>
    <row r="408" spans="1:7">
      <c r="A408" s="156">
        <v>431</v>
      </c>
      <c r="B408" s="149" t="s">
        <v>295</v>
      </c>
      <c r="C408" s="161">
        <v>12456582.279999999</v>
      </c>
      <c r="D408" s="161">
        <v>1632850.61</v>
      </c>
      <c r="E408" s="162">
        <v>153653.79</v>
      </c>
      <c r="F408" s="161">
        <v>1479196.82</v>
      </c>
      <c r="G408" s="161">
        <v>13935779.1</v>
      </c>
    </row>
    <row r="409" spans="1:7">
      <c r="A409" s="156">
        <v>4311</v>
      </c>
      <c r="B409" s="149" t="s">
        <v>296</v>
      </c>
      <c r="C409" s="161">
        <v>12347393.460000001</v>
      </c>
      <c r="D409" s="161">
        <v>1632850.61</v>
      </c>
      <c r="E409" s="162">
        <v>153653.79</v>
      </c>
      <c r="F409" s="161">
        <v>1479196.82</v>
      </c>
      <c r="G409" s="161">
        <v>13826590.279999999</v>
      </c>
    </row>
    <row r="410" spans="1:7">
      <c r="A410" s="156">
        <v>43112</v>
      </c>
      <c r="B410" s="149" t="s">
        <v>297</v>
      </c>
      <c r="C410" s="161">
        <v>12347393.460000001</v>
      </c>
      <c r="D410" s="161">
        <v>1632850.61</v>
      </c>
      <c r="E410" s="162">
        <v>153653.79</v>
      </c>
      <c r="F410" s="161">
        <v>1479196.82</v>
      </c>
      <c r="G410" s="161">
        <v>13826590.279999999</v>
      </c>
    </row>
    <row r="411" spans="1:7">
      <c r="A411" s="156">
        <v>431121</v>
      </c>
      <c r="B411" s="149" t="s">
        <v>63</v>
      </c>
      <c r="C411" s="161">
        <v>12347393.460000001</v>
      </c>
      <c r="D411" s="161">
        <v>1632850.61</v>
      </c>
      <c r="E411" s="162">
        <v>153653.79</v>
      </c>
      <c r="F411" s="161">
        <v>1479196.82</v>
      </c>
      <c r="G411" s="161">
        <v>13826590.279999999</v>
      </c>
    </row>
    <row r="412" spans="1:7">
      <c r="A412" s="156">
        <v>431121012</v>
      </c>
      <c r="B412" s="149" t="s">
        <v>298</v>
      </c>
      <c r="C412" s="161">
        <v>12343133.970000001</v>
      </c>
      <c r="D412" s="161">
        <v>1630354.78</v>
      </c>
      <c r="E412" s="162">
        <v>153639.72</v>
      </c>
      <c r="F412" s="161">
        <v>1476715.06</v>
      </c>
      <c r="G412" s="161">
        <v>13819849.029999999</v>
      </c>
    </row>
    <row r="413" spans="1:7">
      <c r="A413" s="156">
        <v>431121012000001</v>
      </c>
      <c r="B413" s="149" t="s">
        <v>299</v>
      </c>
      <c r="C413" s="161">
        <v>12343133.970000001</v>
      </c>
      <c r="D413" s="161">
        <v>1630354.78</v>
      </c>
      <c r="E413" s="162">
        <v>153639.72</v>
      </c>
      <c r="F413" s="161">
        <v>1476715.06</v>
      </c>
      <c r="G413" s="161">
        <v>13819849.029999999</v>
      </c>
    </row>
    <row r="414" spans="1:7">
      <c r="A414" s="156">
        <v>431121013</v>
      </c>
      <c r="B414" s="149" t="s">
        <v>300</v>
      </c>
      <c r="C414" s="161">
        <v>4259.49</v>
      </c>
      <c r="D414" s="161">
        <v>2495.83</v>
      </c>
      <c r="E414" s="162">
        <v>14.07</v>
      </c>
      <c r="F414" s="161">
        <v>2481.7600000000002</v>
      </c>
      <c r="G414" s="161">
        <v>6741.25</v>
      </c>
    </row>
    <row r="415" spans="1:7">
      <c r="A415" s="156">
        <v>431121013000001</v>
      </c>
      <c r="B415" s="149" t="s">
        <v>301</v>
      </c>
      <c r="C415" s="161">
        <v>4259.49</v>
      </c>
      <c r="D415" s="161">
        <v>2495.83</v>
      </c>
      <c r="E415" s="162">
        <v>14.07</v>
      </c>
      <c r="F415" s="161">
        <v>2481.7600000000002</v>
      </c>
      <c r="G415" s="161">
        <v>6741.25</v>
      </c>
    </row>
    <row r="416" spans="1:7">
      <c r="A416" s="156">
        <v>43132</v>
      </c>
      <c r="B416" s="149" t="s">
        <v>302</v>
      </c>
      <c r="C416" s="161">
        <v>109188.82</v>
      </c>
      <c r="D416" s="161">
        <v>0</v>
      </c>
      <c r="E416" s="162">
        <v>0</v>
      </c>
      <c r="F416" s="161">
        <v>0</v>
      </c>
      <c r="G416" s="161">
        <v>109188.82</v>
      </c>
    </row>
    <row r="417" spans="1:7">
      <c r="A417" s="156">
        <v>431321</v>
      </c>
      <c r="B417" s="149" t="s">
        <v>63</v>
      </c>
      <c r="C417" s="161">
        <v>109188.82</v>
      </c>
      <c r="D417" s="161">
        <v>0</v>
      </c>
      <c r="E417" s="162">
        <v>0</v>
      </c>
      <c r="F417" s="161">
        <v>0</v>
      </c>
      <c r="G417" s="161">
        <v>109188.82</v>
      </c>
    </row>
    <row r="418" spans="1:7">
      <c r="A418" s="156">
        <v>43132101</v>
      </c>
      <c r="B418" s="149" t="s">
        <v>63</v>
      </c>
      <c r="C418" s="161">
        <v>109188.82</v>
      </c>
      <c r="D418" s="161">
        <v>0</v>
      </c>
      <c r="E418" s="162">
        <v>0</v>
      </c>
      <c r="F418" s="161">
        <v>0</v>
      </c>
      <c r="G418" s="161">
        <v>109188.82</v>
      </c>
    </row>
    <row r="419" spans="1:7">
      <c r="A419" s="156">
        <v>431321011900001</v>
      </c>
      <c r="B419" s="149" t="s">
        <v>303</v>
      </c>
      <c r="C419" s="161">
        <v>109188.82</v>
      </c>
      <c r="D419" s="161">
        <v>0</v>
      </c>
      <c r="E419" s="162">
        <v>0</v>
      </c>
      <c r="F419" s="161">
        <v>0</v>
      </c>
      <c r="G419" s="161">
        <v>109188.82</v>
      </c>
    </row>
    <row r="420" spans="1:7">
      <c r="A420" s="156">
        <v>44</v>
      </c>
      <c r="B420" s="149" t="s">
        <v>304</v>
      </c>
      <c r="C420" s="161">
        <v>13470844.539999999</v>
      </c>
      <c r="D420" s="161">
        <v>7957020.1699999999</v>
      </c>
      <c r="E420" s="162">
        <v>6564402.2800000003</v>
      </c>
      <c r="F420" s="161">
        <v>1392617.89</v>
      </c>
      <c r="G420" s="161">
        <v>14863462.43</v>
      </c>
    </row>
    <row r="421" spans="1:7">
      <c r="A421" s="156">
        <v>441</v>
      </c>
      <c r="B421" s="149" t="s">
        <v>304</v>
      </c>
      <c r="C421" s="161">
        <v>13470844.539999999</v>
      </c>
      <c r="D421" s="161">
        <v>7957020.1699999999</v>
      </c>
      <c r="E421" s="162">
        <v>6564402.2800000003</v>
      </c>
      <c r="F421" s="161">
        <v>1392617.89</v>
      </c>
      <c r="G421" s="161">
        <v>14863462.43</v>
      </c>
    </row>
    <row r="422" spans="1:7">
      <c r="A422" s="156">
        <v>4413</v>
      </c>
      <c r="B422" s="149" t="s">
        <v>305</v>
      </c>
      <c r="C422" s="161">
        <v>14874461.6</v>
      </c>
      <c r="D422" s="161">
        <v>1454458.68</v>
      </c>
      <c r="E422" s="162">
        <v>289958.09999999998</v>
      </c>
      <c r="F422" s="161">
        <v>1164500.58</v>
      </c>
      <c r="G422" s="161">
        <v>16038962.18</v>
      </c>
    </row>
    <row r="423" spans="1:7">
      <c r="A423" s="156">
        <v>44132</v>
      </c>
      <c r="B423" s="149" t="s">
        <v>306</v>
      </c>
      <c r="C423" s="161">
        <v>14874461.6</v>
      </c>
      <c r="D423" s="161">
        <v>1454458.68</v>
      </c>
      <c r="E423" s="162">
        <v>289958.09999999998</v>
      </c>
      <c r="F423" s="161">
        <v>1164500.58</v>
      </c>
      <c r="G423" s="161">
        <v>16038962.18</v>
      </c>
    </row>
    <row r="424" spans="1:7">
      <c r="A424" s="156">
        <v>441329</v>
      </c>
      <c r="B424" s="149" t="s">
        <v>306</v>
      </c>
      <c r="C424" s="161">
        <v>14874461.6</v>
      </c>
      <c r="D424" s="161">
        <v>1454458.68</v>
      </c>
      <c r="E424" s="162">
        <v>289958.09999999998</v>
      </c>
      <c r="F424" s="161">
        <v>1164500.58</v>
      </c>
      <c r="G424" s="161">
        <v>16038962.18</v>
      </c>
    </row>
    <row r="425" spans="1:7">
      <c r="A425" s="156">
        <v>44132901</v>
      </c>
      <c r="B425" s="149" t="s">
        <v>306</v>
      </c>
      <c r="C425" s="161">
        <v>14874461.6</v>
      </c>
      <c r="D425" s="161">
        <v>1454458.68</v>
      </c>
      <c r="E425" s="162">
        <v>289958.09999999998</v>
      </c>
      <c r="F425" s="161">
        <v>1164500.58</v>
      </c>
      <c r="G425" s="161">
        <v>16038962.18</v>
      </c>
    </row>
    <row r="426" spans="1:7">
      <c r="A426" s="156">
        <v>441329014</v>
      </c>
      <c r="B426" s="149" t="s">
        <v>307</v>
      </c>
      <c r="C426" s="161">
        <v>608860.46</v>
      </c>
      <c r="D426" s="161">
        <v>76762.12</v>
      </c>
      <c r="E426" s="162">
        <v>0</v>
      </c>
      <c r="F426" s="161">
        <v>76762.12</v>
      </c>
      <c r="G426" s="161">
        <v>685622.58</v>
      </c>
    </row>
    <row r="427" spans="1:7">
      <c r="A427" s="156">
        <v>441329014000002</v>
      </c>
      <c r="B427" s="149" t="s">
        <v>308</v>
      </c>
      <c r="C427" s="161">
        <v>414058.4</v>
      </c>
      <c r="D427" s="161">
        <v>56068.959999999999</v>
      </c>
      <c r="E427" s="162">
        <v>0</v>
      </c>
      <c r="F427" s="161">
        <v>56068.959999999999</v>
      </c>
      <c r="G427" s="161">
        <v>470127.35999999999</v>
      </c>
    </row>
    <row r="428" spans="1:7">
      <c r="A428" s="156">
        <v>441329014000003</v>
      </c>
      <c r="B428" s="149" t="s">
        <v>309</v>
      </c>
      <c r="C428" s="161">
        <v>194802.06</v>
      </c>
      <c r="D428" s="161">
        <v>20693.16</v>
      </c>
      <c r="E428" s="162">
        <v>0</v>
      </c>
      <c r="F428" s="161">
        <v>20693.16</v>
      </c>
      <c r="G428" s="161">
        <v>215495.22</v>
      </c>
    </row>
    <row r="429" spans="1:7">
      <c r="A429" s="156">
        <v>441329017</v>
      </c>
      <c r="B429" s="149" t="s">
        <v>310</v>
      </c>
      <c r="C429" s="161">
        <v>6944809.8099999996</v>
      </c>
      <c r="D429" s="161">
        <v>995242.91</v>
      </c>
      <c r="E429" s="162">
        <v>287186.09999999998</v>
      </c>
      <c r="F429" s="161">
        <v>708056.81</v>
      </c>
      <c r="G429" s="161">
        <v>7652866.6200000001</v>
      </c>
    </row>
    <row r="430" spans="1:7">
      <c r="A430" s="156">
        <v>441329017000001</v>
      </c>
      <c r="B430" s="149" t="s">
        <v>311</v>
      </c>
      <c r="C430" s="161">
        <v>6831821.5599999996</v>
      </c>
      <c r="D430" s="161">
        <v>995242.91</v>
      </c>
      <c r="E430" s="162">
        <v>287186.09999999998</v>
      </c>
      <c r="F430" s="161">
        <v>708056.81</v>
      </c>
      <c r="G430" s="161">
        <v>7539878.3700000001</v>
      </c>
    </row>
    <row r="431" spans="1:7">
      <c r="A431" s="156">
        <v>441329017000003</v>
      </c>
      <c r="B431" s="149" t="s">
        <v>312</v>
      </c>
      <c r="C431" s="161">
        <v>112988.25</v>
      </c>
      <c r="D431" s="161">
        <v>0</v>
      </c>
      <c r="E431" s="162">
        <v>0</v>
      </c>
      <c r="F431" s="161">
        <v>0</v>
      </c>
      <c r="G431" s="161">
        <v>112988.25</v>
      </c>
    </row>
    <row r="432" spans="1:7">
      <c r="A432" s="156">
        <v>441329019</v>
      </c>
      <c r="B432" s="149" t="s">
        <v>313</v>
      </c>
      <c r="C432" s="161">
        <v>7320791.3300000001</v>
      </c>
      <c r="D432" s="161">
        <v>382453.65</v>
      </c>
      <c r="E432" s="162">
        <v>2772</v>
      </c>
      <c r="F432" s="161">
        <v>379681.65</v>
      </c>
      <c r="G432" s="161">
        <v>7700472.9800000004</v>
      </c>
    </row>
    <row r="433" spans="1:7">
      <c r="A433" s="156">
        <v>441329019000001</v>
      </c>
      <c r="B433" s="149" t="s">
        <v>314</v>
      </c>
      <c r="C433" s="161">
        <v>228796.44</v>
      </c>
      <c r="D433" s="161">
        <v>15002.01</v>
      </c>
      <c r="E433" s="162">
        <v>2772</v>
      </c>
      <c r="F433" s="161">
        <v>12230.01</v>
      </c>
      <c r="G433" s="161">
        <v>241026.45</v>
      </c>
    </row>
    <row r="434" spans="1:7">
      <c r="A434" s="156">
        <v>441329019000002</v>
      </c>
      <c r="B434" s="149" t="s">
        <v>304</v>
      </c>
      <c r="C434" s="161">
        <v>816329.21</v>
      </c>
      <c r="D434" s="161">
        <v>45170.77</v>
      </c>
      <c r="E434" s="162">
        <v>0</v>
      </c>
      <c r="F434" s="161">
        <v>45170.77</v>
      </c>
      <c r="G434" s="161">
        <v>861499.98</v>
      </c>
    </row>
    <row r="435" spans="1:7">
      <c r="A435" s="156">
        <v>441329019000003</v>
      </c>
      <c r="B435" s="149" t="s">
        <v>315</v>
      </c>
      <c r="C435" s="161">
        <v>6275665.6799999997</v>
      </c>
      <c r="D435" s="161">
        <v>322280.87</v>
      </c>
      <c r="E435" s="162">
        <v>0</v>
      </c>
      <c r="F435" s="161">
        <v>322280.87</v>
      </c>
      <c r="G435" s="161">
        <v>6597946.5499999998</v>
      </c>
    </row>
    <row r="436" spans="1:7">
      <c r="A436" s="156">
        <v>4419</v>
      </c>
      <c r="B436" s="149" t="s">
        <v>316</v>
      </c>
      <c r="C436" s="161">
        <v>-1403617.06</v>
      </c>
      <c r="D436" s="161">
        <v>6502561.4900000002</v>
      </c>
      <c r="E436" s="162">
        <v>6274444.1799999997</v>
      </c>
      <c r="F436" s="161">
        <v>228117.31</v>
      </c>
      <c r="G436" s="161">
        <v>-1175499.75</v>
      </c>
    </row>
    <row r="437" spans="1:7">
      <c r="A437" s="156">
        <v>44192</v>
      </c>
      <c r="B437" s="149" t="s">
        <v>317</v>
      </c>
      <c r="C437" s="161">
        <v>-1403617.06</v>
      </c>
      <c r="D437" s="161">
        <v>6502561.4900000002</v>
      </c>
      <c r="E437" s="162">
        <v>6274444.1799999997</v>
      </c>
      <c r="F437" s="161">
        <v>228117.31</v>
      </c>
      <c r="G437" s="161">
        <v>-1175499.75</v>
      </c>
    </row>
    <row r="438" spans="1:7">
      <c r="A438" s="156">
        <v>441929</v>
      </c>
      <c r="B438" s="149" t="s">
        <v>317</v>
      </c>
      <c r="C438" s="161">
        <v>-1403617.06</v>
      </c>
      <c r="D438" s="161">
        <v>6502561.4900000002</v>
      </c>
      <c r="E438" s="162">
        <v>6274444.1799999997</v>
      </c>
      <c r="F438" s="161">
        <v>228117.31</v>
      </c>
      <c r="G438" s="161">
        <v>-1175499.75</v>
      </c>
    </row>
    <row r="439" spans="1:7">
      <c r="A439" s="156">
        <v>44192901</v>
      </c>
      <c r="B439" s="149" t="s">
        <v>318</v>
      </c>
      <c r="C439" s="161">
        <v>-1403617.06</v>
      </c>
      <c r="D439" s="161">
        <v>6502561.4900000002</v>
      </c>
      <c r="E439" s="162">
        <v>6274444.1799999997</v>
      </c>
      <c r="F439" s="161">
        <v>228117.31</v>
      </c>
      <c r="G439" s="161">
        <v>-1175499.75</v>
      </c>
    </row>
    <row r="440" spans="1:7">
      <c r="A440" s="156">
        <v>441929011</v>
      </c>
      <c r="B440" s="149" t="s">
        <v>319</v>
      </c>
      <c r="C440" s="161">
        <v>65056150.280000001</v>
      </c>
      <c r="D440" s="161">
        <v>6502561.4900000002</v>
      </c>
      <c r="E440" s="162">
        <v>228117.31</v>
      </c>
      <c r="F440" s="161">
        <v>6274444.1799999997</v>
      </c>
      <c r="G440" s="161">
        <v>71330594.459999993</v>
      </c>
    </row>
    <row r="441" spans="1:7">
      <c r="A441" s="156">
        <v>441929011000001</v>
      </c>
      <c r="B441" s="149" t="s">
        <v>319</v>
      </c>
      <c r="C441" s="161">
        <v>65056150.280000001</v>
      </c>
      <c r="D441" s="161">
        <v>6502561.4900000002</v>
      </c>
      <c r="E441" s="162">
        <v>228117.31</v>
      </c>
      <c r="F441" s="161">
        <v>6274444.1799999997</v>
      </c>
      <c r="G441" s="161">
        <v>71330594.459999993</v>
      </c>
    </row>
    <row r="442" spans="1:7">
      <c r="A442" s="156">
        <v>441929019</v>
      </c>
      <c r="B442" s="149" t="s">
        <v>320</v>
      </c>
      <c r="C442" s="161">
        <v>-66459767.340000004</v>
      </c>
      <c r="D442" s="161">
        <v>0</v>
      </c>
      <c r="E442" s="162">
        <v>6046326.8700000001</v>
      </c>
      <c r="F442" s="161">
        <v>-6046326.8700000001</v>
      </c>
      <c r="G442" s="161">
        <v>-72506094.209999993</v>
      </c>
    </row>
    <row r="443" spans="1:7">
      <c r="A443" s="156">
        <v>441929019000001</v>
      </c>
      <c r="B443" s="149" t="s">
        <v>320</v>
      </c>
      <c r="C443" s="161">
        <v>-66459767.340000004</v>
      </c>
      <c r="D443" s="161">
        <v>0</v>
      </c>
      <c r="E443" s="162">
        <v>6046326.8700000001</v>
      </c>
      <c r="F443" s="161">
        <v>-6046326.8700000001</v>
      </c>
      <c r="G443" s="161">
        <v>-72506094.209999993</v>
      </c>
    </row>
    <row r="444" spans="1:7">
      <c r="A444" s="156">
        <v>45</v>
      </c>
      <c r="B444" s="149" t="s">
        <v>321</v>
      </c>
      <c r="C444" s="161">
        <v>1490632.14</v>
      </c>
      <c r="D444" s="161">
        <v>1046817.47</v>
      </c>
      <c r="E444" s="162">
        <v>0</v>
      </c>
      <c r="F444" s="161">
        <v>1046817.47</v>
      </c>
      <c r="G444" s="161">
        <v>2537449.61</v>
      </c>
    </row>
    <row r="445" spans="1:7">
      <c r="A445" s="156">
        <v>452</v>
      </c>
      <c r="B445" s="149" t="s">
        <v>322</v>
      </c>
      <c r="C445" s="161">
        <v>67.27</v>
      </c>
      <c r="D445" s="161">
        <v>0</v>
      </c>
      <c r="E445" s="162">
        <v>0</v>
      </c>
      <c r="F445" s="161">
        <v>0</v>
      </c>
      <c r="G445" s="161">
        <v>67.27</v>
      </c>
    </row>
    <row r="446" spans="1:7">
      <c r="A446" s="156">
        <v>4521</v>
      </c>
      <c r="B446" s="149" t="s">
        <v>322</v>
      </c>
      <c r="C446" s="161">
        <v>67.27</v>
      </c>
      <c r="D446" s="161">
        <v>0</v>
      </c>
      <c r="E446" s="162">
        <v>0</v>
      </c>
      <c r="F446" s="161">
        <v>0</v>
      </c>
      <c r="G446" s="161">
        <v>67.27</v>
      </c>
    </row>
    <row r="447" spans="1:7">
      <c r="A447" s="156">
        <v>45212</v>
      </c>
      <c r="B447" s="149" t="s">
        <v>322</v>
      </c>
      <c r="C447" s="161">
        <v>67.27</v>
      </c>
      <c r="D447" s="161">
        <v>0</v>
      </c>
      <c r="E447" s="162">
        <v>0</v>
      </c>
      <c r="F447" s="161">
        <v>0</v>
      </c>
      <c r="G447" s="161">
        <v>67.27</v>
      </c>
    </row>
    <row r="448" spans="1:7">
      <c r="A448" s="156">
        <v>452129</v>
      </c>
      <c r="B448" s="149" t="s">
        <v>322</v>
      </c>
      <c r="C448" s="161">
        <v>67.27</v>
      </c>
      <c r="D448" s="161">
        <v>0</v>
      </c>
      <c r="E448" s="162">
        <v>0</v>
      </c>
      <c r="F448" s="161">
        <v>0</v>
      </c>
      <c r="G448" s="161">
        <v>67.27</v>
      </c>
    </row>
    <row r="449" spans="1:7">
      <c r="A449" s="156">
        <v>45212901</v>
      </c>
      <c r="B449" s="149" t="s">
        <v>322</v>
      </c>
      <c r="C449" s="161">
        <v>67.27</v>
      </c>
      <c r="D449" s="161">
        <v>0</v>
      </c>
      <c r="E449" s="162">
        <v>0</v>
      </c>
      <c r="F449" s="161">
        <v>0</v>
      </c>
      <c r="G449" s="161">
        <v>67.27</v>
      </c>
    </row>
    <row r="450" spans="1:7">
      <c r="A450" s="156">
        <v>452129019</v>
      </c>
      <c r="B450" s="149" t="s">
        <v>323</v>
      </c>
      <c r="C450" s="161">
        <v>67.27</v>
      </c>
      <c r="D450" s="161">
        <v>0</v>
      </c>
      <c r="E450" s="162">
        <v>0</v>
      </c>
      <c r="F450" s="161">
        <v>0</v>
      </c>
      <c r="G450" s="161">
        <v>67.27</v>
      </c>
    </row>
    <row r="451" spans="1:7">
      <c r="A451" s="156">
        <v>452129019000001</v>
      </c>
      <c r="B451" s="149" t="s">
        <v>324</v>
      </c>
      <c r="C451" s="161">
        <v>67.27</v>
      </c>
      <c r="D451" s="161">
        <v>0</v>
      </c>
      <c r="E451" s="162">
        <v>0</v>
      </c>
      <c r="F451" s="161">
        <v>0</v>
      </c>
      <c r="G451" s="161">
        <v>67.27</v>
      </c>
    </row>
    <row r="452" spans="1:7">
      <c r="A452" s="156">
        <v>458</v>
      </c>
      <c r="B452" s="149" t="s">
        <v>325</v>
      </c>
      <c r="C452" s="161">
        <v>1490564.87</v>
      </c>
      <c r="D452" s="161">
        <v>1046817.47</v>
      </c>
      <c r="E452" s="162">
        <v>0</v>
      </c>
      <c r="F452" s="161">
        <v>1046817.47</v>
      </c>
      <c r="G452" s="161">
        <v>2537382.34</v>
      </c>
    </row>
    <row r="453" spans="1:7">
      <c r="A453" s="156">
        <v>4581</v>
      </c>
      <c r="B453" s="149" t="s">
        <v>326</v>
      </c>
      <c r="C453" s="161">
        <v>18290.990000000002</v>
      </c>
      <c r="D453" s="161">
        <v>379.25</v>
      </c>
      <c r="E453" s="162">
        <v>0</v>
      </c>
      <c r="F453" s="161">
        <v>379.25</v>
      </c>
      <c r="G453" s="161">
        <v>18670.240000000002</v>
      </c>
    </row>
    <row r="454" spans="1:7">
      <c r="A454" s="156">
        <v>45811</v>
      </c>
      <c r="B454" s="149" t="s">
        <v>327</v>
      </c>
      <c r="C454" s="161">
        <v>18290.990000000002</v>
      </c>
      <c r="D454" s="161">
        <v>379.25</v>
      </c>
      <c r="E454" s="162">
        <v>0</v>
      </c>
      <c r="F454" s="161">
        <v>379.25</v>
      </c>
      <c r="G454" s="161">
        <v>18670.240000000002</v>
      </c>
    </row>
    <row r="455" spans="1:7">
      <c r="A455" s="156">
        <v>458119</v>
      </c>
      <c r="B455" s="149" t="s">
        <v>327</v>
      </c>
      <c r="C455" s="161">
        <v>18290.990000000002</v>
      </c>
      <c r="D455" s="161">
        <v>379.25</v>
      </c>
      <c r="E455" s="162">
        <v>0</v>
      </c>
      <c r="F455" s="161">
        <v>379.25</v>
      </c>
      <c r="G455" s="161">
        <v>18670.240000000002</v>
      </c>
    </row>
    <row r="456" spans="1:7">
      <c r="A456" s="156">
        <v>45811901</v>
      </c>
      <c r="B456" s="149" t="s">
        <v>326</v>
      </c>
      <c r="C456" s="161">
        <v>18290.990000000002</v>
      </c>
      <c r="D456" s="161">
        <v>379.25</v>
      </c>
      <c r="E456" s="162">
        <v>0</v>
      </c>
      <c r="F456" s="161">
        <v>379.25</v>
      </c>
      <c r="G456" s="161">
        <v>18670.240000000002</v>
      </c>
    </row>
    <row r="457" spans="1:7">
      <c r="A457" s="156">
        <v>458119011</v>
      </c>
      <c r="B457" s="149" t="s">
        <v>263</v>
      </c>
      <c r="C457" s="161">
        <v>18290.990000000002</v>
      </c>
      <c r="D457" s="161">
        <v>379.25</v>
      </c>
      <c r="E457" s="162">
        <v>0</v>
      </c>
      <c r="F457" s="161">
        <v>379.25</v>
      </c>
      <c r="G457" s="161">
        <v>18670.240000000002</v>
      </c>
    </row>
    <row r="458" spans="1:7">
      <c r="A458" s="156">
        <v>458119011000001</v>
      </c>
      <c r="B458" s="149" t="s">
        <v>328</v>
      </c>
      <c r="C458" s="161">
        <v>18290.990000000002</v>
      </c>
      <c r="D458" s="161">
        <v>379.25</v>
      </c>
      <c r="E458" s="162">
        <v>0</v>
      </c>
      <c r="F458" s="161">
        <v>379.25</v>
      </c>
      <c r="G458" s="161">
        <v>18670.240000000002</v>
      </c>
    </row>
    <row r="459" spans="1:7">
      <c r="A459" s="156">
        <v>4582</v>
      </c>
      <c r="B459" s="149" t="s">
        <v>329</v>
      </c>
      <c r="C459" s="161">
        <v>1466774.59</v>
      </c>
      <c r="D459" s="161">
        <v>1045709</v>
      </c>
      <c r="E459" s="162">
        <v>0</v>
      </c>
      <c r="F459" s="161">
        <v>1045709</v>
      </c>
      <c r="G459" s="161">
        <v>2512483.59</v>
      </c>
    </row>
    <row r="460" spans="1:7">
      <c r="A460" s="156">
        <v>45821</v>
      </c>
      <c r="B460" s="149" t="s">
        <v>329</v>
      </c>
      <c r="C460" s="161">
        <v>1466774.59</v>
      </c>
      <c r="D460" s="161">
        <v>1045709</v>
      </c>
      <c r="E460" s="162">
        <v>0</v>
      </c>
      <c r="F460" s="161">
        <v>1045709</v>
      </c>
      <c r="G460" s="161">
        <v>2512483.59</v>
      </c>
    </row>
    <row r="461" spans="1:7">
      <c r="A461" s="156">
        <v>458219</v>
      </c>
      <c r="B461" s="149" t="s">
        <v>330</v>
      </c>
      <c r="C461" s="161">
        <v>1466774.59</v>
      </c>
      <c r="D461" s="161">
        <v>1045709</v>
      </c>
      <c r="E461" s="162">
        <v>0</v>
      </c>
      <c r="F461" s="161">
        <v>1045709</v>
      </c>
      <c r="G461" s="161">
        <v>2512483.59</v>
      </c>
    </row>
    <row r="462" spans="1:7">
      <c r="A462" s="156">
        <v>45821901</v>
      </c>
      <c r="B462" s="149" t="s">
        <v>330</v>
      </c>
      <c r="C462" s="161">
        <v>1466774.59</v>
      </c>
      <c r="D462" s="161">
        <v>1045709</v>
      </c>
      <c r="E462" s="162">
        <v>0</v>
      </c>
      <c r="F462" s="161">
        <v>1045709</v>
      </c>
      <c r="G462" s="161">
        <v>2512483.59</v>
      </c>
    </row>
    <row r="463" spans="1:7">
      <c r="A463" s="156">
        <v>458219011</v>
      </c>
      <c r="B463" s="149" t="s">
        <v>331</v>
      </c>
      <c r="C463" s="161">
        <v>1466774.59</v>
      </c>
      <c r="D463" s="161">
        <v>1045709</v>
      </c>
      <c r="E463" s="162">
        <v>0</v>
      </c>
      <c r="F463" s="161">
        <v>1045709</v>
      </c>
      <c r="G463" s="161">
        <v>2512483.59</v>
      </c>
    </row>
    <row r="464" spans="1:7">
      <c r="A464" s="156">
        <v>458219011000001</v>
      </c>
      <c r="B464" s="149" t="s">
        <v>332</v>
      </c>
      <c r="C464" s="161">
        <v>1466774.59</v>
      </c>
      <c r="D464" s="161">
        <v>1045709</v>
      </c>
      <c r="E464" s="162">
        <v>0</v>
      </c>
      <c r="F464" s="161">
        <v>1045709</v>
      </c>
      <c r="G464" s="161">
        <v>2512483.59</v>
      </c>
    </row>
    <row r="465" spans="1:7">
      <c r="A465" s="156">
        <v>4583</v>
      </c>
      <c r="B465" s="149" t="s">
        <v>333</v>
      </c>
      <c r="C465" s="161">
        <v>622.75</v>
      </c>
      <c r="D465" s="161">
        <v>8.51</v>
      </c>
      <c r="E465" s="162">
        <v>0</v>
      </c>
      <c r="F465" s="161">
        <v>8.51</v>
      </c>
      <c r="G465" s="161">
        <v>631.26</v>
      </c>
    </row>
    <row r="466" spans="1:7">
      <c r="A466" s="156">
        <v>45831</v>
      </c>
      <c r="B466" s="149" t="s">
        <v>334</v>
      </c>
      <c r="C466" s="161">
        <v>622.75</v>
      </c>
      <c r="D466" s="161">
        <v>8.51</v>
      </c>
      <c r="E466" s="162">
        <v>0</v>
      </c>
      <c r="F466" s="161">
        <v>8.51</v>
      </c>
      <c r="G466" s="161">
        <v>631.26</v>
      </c>
    </row>
    <row r="467" spans="1:7">
      <c r="A467" s="156">
        <v>458319</v>
      </c>
      <c r="B467" s="149" t="s">
        <v>334</v>
      </c>
      <c r="C467" s="161">
        <v>622.75</v>
      </c>
      <c r="D467" s="161">
        <v>8.51</v>
      </c>
      <c r="E467" s="162">
        <v>0</v>
      </c>
      <c r="F467" s="161">
        <v>8.51</v>
      </c>
      <c r="G467" s="161">
        <v>631.26</v>
      </c>
    </row>
    <row r="468" spans="1:7">
      <c r="A468" s="156">
        <v>45831901</v>
      </c>
      <c r="B468" s="149" t="s">
        <v>333</v>
      </c>
      <c r="C468" s="161">
        <v>622.75</v>
      </c>
      <c r="D468" s="161">
        <v>8.51</v>
      </c>
      <c r="E468" s="162">
        <v>0</v>
      </c>
      <c r="F468" s="161">
        <v>8.51</v>
      </c>
      <c r="G468" s="161">
        <v>631.26</v>
      </c>
    </row>
    <row r="469" spans="1:7">
      <c r="A469" s="156">
        <v>458319011</v>
      </c>
      <c r="B469" s="149" t="s">
        <v>333</v>
      </c>
      <c r="C469" s="161">
        <v>622.75</v>
      </c>
      <c r="D469" s="161">
        <v>8.51</v>
      </c>
      <c r="E469" s="162">
        <v>0</v>
      </c>
      <c r="F469" s="161">
        <v>8.51</v>
      </c>
      <c r="G469" s="161">
        <v>631.26</v>
      </c>
    </row>
    <row r="470" spans="1:7">
      <c r="A470" s="156">
        <v>458319011000001</v>
      </c>
      <c r="B470" s="149" t="s">
        <v>333</v>
      </c>
      <c r="C470" s="161">
        <v>622.75</v>
      </c>
      <c r="D470" s="161">
        <v>8.51</v>
      </c>
      <c r="E470" s="162">
        <v>0</v>
      </c>
      <c r="F470" s="161">
        <v>8.51</v>
      </c>
      <c r="G470" s="161">
        <v>631.26</v>
      </c>
    </row>
    <row r="471" spans="1:7">
      <c r="A471" s="156">
        <v>4584</v>
      </c>
      <c r="B471" s="149" t="s">
        <v>335</v>
      </c>
      <c r="C471" s="161">
        <v>4876.54</v>
      </c>
      <c r="D471" s="161">
        <v>720.71</v>
      </c>
      <c r="E471" s="162">
        <v>0</v>
      </c>
      <c r="F471" s="161">
        <v>720.71</v>
      </c>
      <c r="G471" s="161">
        <v>5597.25</v>
      </c>
    </row>
    <row r="472" spans="1:7">
      <c r="A472" s="156">
        <v>45841</v>
      </c>
      <c r="B472" s="149" t="s">
        <v>336</v>
      </c>
      <c r="C472" s="161">
        <v>4876.54</v>
      </c>
      <c r="D472" s="161">
        <v>720.71</v>
      </c>
      <c r="E472" s="162">
        <v>0</v>
      </c>
      <c r="F472" s="161">
        <v>720.71</v>
      </c>
      <c r="G472" s="161">
        <v>5597.25</v>
      </c>
    </row>
    <row r="473" spans="1:7">
      <c r="A473" s="156">
        <v>458419</v>
      </c>
      <c r="B473" s="149" t="s">
        <v>336</v>
      </c>
      <c r="C473" s="161">
        <v>4876.54</v>
      </c>
      <c r="D473" s="161">
        <v>720.71</v>
      </c>
      <c r="E473" s="162">
        <v>0</v>
      </c>
      <c r="F473" s="161">
        <v>720.71</v>
      </c>
      <c r="G473" s="161">
        <v>5597.25</v>
      </c>
    </row>
    <row r="474" spans="1:7">
      <c r="A474" s="156">
        <v>45841901</v>
      </c>
      <c r="B474" s="149" t="s">
        <v>335</v>
      </c>
      <c r="C474" s="161">
        <v>4876.54</v>
      </c>
      <c r="D474" s="161">
        <v>720.71</v>
      </c>
      <c r="E474" s="162">
        <v>0</v>
      </c>
      <c r="F474" s="161">
        <v>720.71</v>
      </c>
      <c r="G474" s="161">
        <v>5597.25</v>
      </c>
    </row>
    <row r="475" spans="1:7">
      <c r="A475" s="156">
        <v>458419012</v>
      </c>
      <c r="B475" s="149" t="s">
        <v>337</v>
      </c>
      <c r="C475" s="161">
        <v>4876.54</v>
      </c>
      <c r="D475" s="161">
        <v>720.71</v>
      </c>
      <c r="E475" s="162">
        <v>0</v>
      </c>
      <c r="F475" s="161">
        <v>720.71</v>
      </c>
      <c r="G475" s="161">
        <v>5597.25</v>
      </c>
    </row>
    <row r="476" spans="1:7">
      <c r="A476" s="156">
        <v>458419012000001</v>
      </c>
      <c r="B476" s="149" t="s">
        <v>338</v>
      </c>
      <c r="C476" s="161">
        <v>4876.54</v>
      </c>
      <c r="D476" s="161">
        <v>720.71</v>
      </c>
      <c r="E476" s="162">
        <v>0</v>
      </c>
      <c r="F476" s="161">
        <v>720.71</v>
      </c>
      <c r="G476" s="161">
        <v>5597.25</v>
      </c>
    </row>
    <row r="477" spans="1:7">
      <c r="A477" s="156">
        <v>46</v>
      </c>
      <c r="B477" s="149" t="s">
        <v>95</v>
      </c>
      <c r="C477" s="161">
        <v>32240235.960000001</v>
      </c>
      <c r="D477" s="161">
        <v>5431855.8399999999</v>
      </c>
      <c r="E477" s="162">
        <v>1063762.78</v>
      </c>
      <c r="F477" s="161">
        <v>4368093.0599999996</v>
      </c>
      <c r="G477" s="161">
        <v>36608329.020000003</v>
      </c>
    </row>
    <row r="478" spans="1:7">
      <c r="A478" s="156">
        <v>461</v>
      </c>
      <c r="B478" s="149" t="s">
        <v>339</v>
      </c>
      <c r="C478" s="161">
        <v>10159469.949999999</v>
      </c>
      <c r="D478" s="161">
        <v>1500478.97</v>
      </c>
      <c r="E478" s="162">
        <v>294415.64</v>
      </c>
      <c r="F478" s="161">
        <v>1206063.33</v>
      </c>
      <c r="G478" s="161">
        <v>11365533.279999999</v>
      </c>
    </row>
    <row r="479" spans="1:7">
      <c r="A479" s="156">
        <v>4612</v>
      </c>
      <c r="B479" s="149" t="s">
        <v>340</v>
      </c>
      <c r="C479" s="161">
        <v>6595982.3300000001</v>
      </c>
      <c r="D479" s="161">
        <v>984548</v>
      </c>
      <c r="E479" s="162">
        <v>198768.17</v>
      </c>
      <c r="F479" s="161">
        <v>785779.83</v>
      </c>
      <c r="G479" s="161">
        <v>7381762.1600000001</v>
      </c>
    </row>
    <row r="480" spans="1:7">
      <c r="A480" s="156">
        <v>46121</v>
      </c>
      <c r="B480" s="149" t="s">
        <v>341</v>
      </c>
      <c r="C480" s="161">
        <v>6595982.3300000001</v>
      </c>
      <c r="D480" s="161">
        <v>984548</v>
      </c>
      <c r="E480" s="162">
        <v>198768.17</v>
      </c>
      <c r="F480" s="161">
        <v>785779.83</v>
      </c>
      <c r="G480" s="161">
        <v>7381762.1600000001</v>
      </c>
    </row>
    <row r="481" spans="1:7">
      <c r="A481" s="156">
        <v>461219</v>
      </c>
      <c r="B481" s="149" t="s">
        <v>341</v>
      </c>
      <c r="C481" s="161">
        <v>6595982.3300000001</v>
      </c>
      <c r="D481" s="161">
        <v>984548</v>
      </c>
      <c r="E481" s="162">
        <v>198768.17</v>
      </c>
      <c r="F481" s="161">
        <v>785779.83</v>
      </c>
      <c r="G481" s="161">
        <v>7381762.1600000001</v>
      </c>
    </row>
    <row r="482" spans="1:7">
      <c r="A482" s="156">
        <v>46121901</v>
      </c>
      <c r="B482" s="149" t="s">
        <v>340</v>
      </c>
      <c r="C482" s="161">
        <v>6595982.3300000001</v>
      </c>
      <c r="D482" s="161">
        <v>984548</v>
      </c>
      <c r="E482" s="162">
        <v>198768.17</v>
      </c>
      <c r="F482" s="161">
        <v>785779.83</v>
      </c>
      <c r="G482" s="161">
        <v>7381762.1600000001</v>
      </c>
    </row>
    <row r="483" spans="1:7">
      <c r="A483" s="156">
        <v>461219011</v>
      </c>
      <c r="B483" s="149" t="s">
        <v>342</v>
      </c>
      <c r="C483" s="161">
        <v>4127053.92</v>
      </c>
      <c r="D483" s="161">
        <v>526033.32999999996</v>
      </c>
      <c r="E483" s="162">
        <v>2310.96</v>
      </c>
      <c r="F483" s="161">
        <v>523722.37</v>
      </c>
      <c r="G483" s="161">
        <v>4650776.29</v>
      </c>
    </row>
    <row r="484" spans="1:7">
      <c r="A484" s="156">
        <v>461219011000001</v>
      </c>
      <c r="B484" s="149" t="s">
        <v>342</v>
      </c>
      <c r="C484" s="161">
        <v>4127053.92</v>
      </c>
      <c r="D484" s="161">
        <v>526033.32999999996</v>
      </c>
      <c r="E484" s="162">
        <v>2310.96</v>
      </c>
      <c r="F484" s="161">
        <v>523722.37</v>
      </c>
      <c r="G484" s="161">
        <v>4650776.29</v>
      </c>
    </row>
    <row r="485" spans="1:7">
      <c r="A485" s="156">
        <v>461219012</v>
      </c>
      <c r="B485" s="149" t="s">
        <v>343</v>
      </c>
      <c r="C485" s="161">
        <v>15169.21</v>
      </c>
      <c r="D485" s="161">
        <v>1953.15</v>
      </c>
      <c r="E485" s="162">
        <v>0</v>
      </c>
      <c r="F485" s="161">
        <v>1953.15</v>
      </c>
      <c r="G485" s="161">
        <v>17122.36</v>
      </c>
    </row>
    <row r="486" spans="1:7">
      <c r="A486" s="156">
        <v>461219012000001</v>
      </c>
      <c r="B486" s="149" t="s">
        <v>344</v>
      </c>
      <c r="C486" s="161">
        <v>15169.21</v>
      </c>
      <c r="D486" s="161">
        <v>1953.15</v>
      </c>
      <c r="E486" s="162">
        <v>0</v>
      </c>
      <c r="F486" s="161">
        <v>1953.15</v>
      </c>
      <c r="G486" s="161">
        <v>17122.36</v>
      </c>
    </row>
    <row r="487" spans="1:7">
      <c r="A487" s="156">
        <v>461219013</v>
      </c>
      <c r="B487" s="149" t="s">
        <v>345</v>
      </c>
      <c r="C487" s="161">
        <v>161586.5</v>
      </c>
      <c r="D487" s="161">
        <v>209944.72</v>
      </c>
      <c r="E487" s="162">
        <v>193315.20000000001</v>
      </c>
      <c r="F487" s="161">
        <v>16629.52</v>
      </c>
      <c r="G487" s="161">
        <v>178216.02</v>
      </c>
    </row>
    <row r="488" spans="1:7">
      <c r="A488" s="156">
        <v>461219013000001</v>
      </c>
      <c r="B488" s="149" t="s">
        <v>345</v>
      </c>
      <c r="C488" s="161">
        <v>120811.73</v>
      </c>
      <c r="D488" s="161">
        <v>10587.28</v>
      </c>
      <c r="E488" s="162">
        <v>0</v>
      </c>
      <c r="F488" s="161">
        <v>10587.28</v>
      </c>
      <c r="G488" s="161">
        <v>131399.01</v>
      </c>
    </row>
    <row r="489" spans="1:7">
      <c r="A489" s="156">
        <v>461219013000002</v>
      </c>
      <c r="B489" s="149" t="s">
        <v>346</v>
      </c>
      <c r="C489" s="161">
        <v>40774.769999999997</v>
      </c>
      <c r="D489" s="161">
        <v>199357.44</v>
      </c>
      <c r="E489" s="162">
        <v>193315.20000000001</v>
      </c>
      <c r="F489" s="161">
        <v>6042.24</v>
      </c>
      <c r="G489" s="161">
        <v>46817.01</v>
      </c>
    </row>
    <row r="490" spans="1:7">
      <c r="A490" s="156">
        <v>461219014</v>
      </c>
      <c r="B490" s="149" t="s">
        <v>347</v>
      </c>
      <c r="C490" s="161">
        <v>918553.51</v>
      </c>
      <c r="D490" s="161">
        <v>110201.11</v>
      </c>
      <c r="E490" s="162">
        <v>3142.01</v>
      </c>
      <c r="F490" s="161">
        <v>107059.1</v>
      </c>
      <c r="G490" s="161">
        <v>1025612.61</v>
      </c>
    </row>
    <row r="491" spans="1:7">
      <c r="A491" s="156">
        <v>461219014000001</v>
      </c>
      <c r="B491" s="149" t="s">
        <v>348</v>
      </c>
      <c r="C491" s="161">
        <v>381571</v>
      </c>
      <c r="D491" s="161">
        <v>46750.23</v>
      </c>
      <c r="E491" s="162">
        <v>47.62</v>
      </c>
      <c r="F491" s="161">
        <v>46702.61</v>
      </c>
      <c r="G491" s="161">
        <v>428273.61</v>
      </c>
    </row>
    <row r="492" spans="1:7">
      <c r="A492" s="156">
        <v>461219014000002</v>
      </c>
      <c r="B492" s="149" t="s">
        <v>349</v>
      </c>
      <c r="C492" s="161">
        <v>536982.51</v>
      </c>
      <c r="D492" s="161">
        <v>63450.879999999997</v>
      </c>
      <c r="E492" s="162">
        <v>3094.39</v>
      </c>
      <c r="F492" s="161">
        <v>60356.49</v>
      </c>
      <c r="G492" s="161">
        <v>597339</v>
      </c>
    </row>
    <row r="493" spans="1:7">
      <c r="A493" s="156">
        <v>461219017</v>
      </c>
      <c r="B493" s="149" t="s">
        <v>350</v>
      </c>
      <c r="C493" s="161">
        <v>1288192.17</v>
      </c>
      <c r="D493" s="161">
        <v>125534.99</v>
      </c>
      <c r="E493" s="162">
        <v>0</v>
      </c>
      <c r="F493" s="161">
        <v>125534.99</v>
      </c>
      <c r="G493" s="161">
        <v>1413727.16</v>
      </c>
    </row>
    <row r="494" spans="1:7">
      <c r="A494" s="156">
        <v>461219017000001</v>
      </c>
      <c r="B494" s="149" t="s">
        <v>351</v>
      </c>
      <c r="C494" s="161">
        <v>609771.68999999994</v>
      </c>
      <c r="D494" s="161">
        <v>63539.96</v>
      </c>
      <c r="E494" s="162">
        <v>0</v>
      </c>
      <c r="F494" s="161">
        <v>63539.96</v>
      </c>
      <c r="G494" s="161">
        <v>673311.65</v>
      </c>
    </row>
    <row r="495" spans="1:7">
      <c r="A495" s="156">
        <v>461219017000002</v>
      </c>
      <c r="B495" s="149" t="s">
        <v>352</v>
      </c>
      <c r="C495" s="161">
        <v>131031.58</v>
      </c>
      <c r="D495" s="161">
        <v>16378.95</v>
      </c>
      <c r="E495" s="162">
        <v>0</v>
      </c>
      <c r="F495" s="161">
        <v>16378.95</v>
      </c>
      <c r="G495" s="161">
        <v>147410.53</v>
      </c>
    </row>
    <row r="496" spans="1:7">
      <c r="A496" s="156">
        <v>461219017000003</v>
      </c>
      <c r="B496" s="149" t="s">
        <v>353</v>
      </c>
      <c r="C496" s="161">
        <v>547388.9</v>
      </c>
      <c r="D496" s="161">
        <v>45616.08</v>
      </c>
      <c r="E496" s="162">
        <v>0</v>
      </c>
      <c r="F496" s="161">
        <v>45616.08</v>
      </c>
      <c r="G496" s="161">
        <v>593004.98</v>
      </c>
    </row>
    <row r="497" spans="1:7">
      <c r="A497" s="156">
        <v>461219019</v>
      </c>
      <c r="B497" s="149" t="s">
        <v>313</v>
      </c>
      <c r="C497" s="161">
        <v>85427.02</v>
      </c>
      <c r="D497" s="161">
        <v>10880.7</v>
      </c>
      <c r="E497" s="162">
        <v>0</v>
      </c>
      <c r="F497" s="161">
        <v>10880.7</v>
      </c>
      <c r="G497" s="161">
        <v>96307.72</v>
      </c>
    </row>
    <row r="498" spans="1:7">
      <c r="A498" s="156">
        <v>461219019000001</v>
      </c>
      <c r="B498" s="149" t="s">
        <v>354</v>
      </c>
      <c r="C498" s="161">
        <v>55117.599999999999</v>
      </c>
      <c r="D498" s="161">
        <v>7097.77</v>
      </c>
      <c r="E498" s="162">
        <v>0</v>
      </c>
      <c r="F498" s="161">
        <v>7097.77</v>
      </c>
      <c r="G498" s="161">
        <v>62215.37</v>
      </c>
    </row>
    <row r="499" spans="1:7">
      <c r="A499" s="156">
        <v>461219019000003</v>
      </c>
      <c r="B499" s="149" t="s">
        <v>355</v>
      </c>
      <c r="C499" s="161">
        <v>30309.42</v>
      </c>
      <c r="D499" s="161">
        <v>3782.93</v>
      </c>
      <c r="E499" s="162">
        <v>0</v>
      </c>
      <c r="F499" s="161">
        <v>3782.93</v>
      </c>
      <c r="G499" s="161">
        <v>34092.35</v>
      </c>
    </row>
    <row r="500" spans="1:7">
      <c r="A500" s="156">
        <v>4613</v>
      </c>
      <c r="B500" s="149" t="s">
        <v>356</v>
      </c>
      <c r="C500" s="161">
        <v>45418.8</v>
      </c>
      <c r="D500" s="161">
        <v>0</v>
      </c>
      <c r="E500" s="162">
        <v>0</v>
      </c>
      <c r="F500" s="161">
        <v>0</v>
      </c>
      <c r="G500" s="161">
        <v>45418.8</v>
      </c>
    </row>
    <row r="501" spans="1:7">
      <c r="A501" s="156">
        <v>46131</v>
      </c>
      <c r="B501" s="149" t="s">
        <v>357</v>
      </c>
      <c r="C501" s="161">
        <v>45418.8</v>
      </c>
      <c r="D501" s="161">
        <v>0</v>
      </c>
      <c r="E501" s="162">
        <v>0</v>
      </c>
      <c r="F501" s="161">
        <v>0</v>
      </c>
      <c r="G501" s="161">
        <v>45418.8</v>
      </c>
    </row>
    <row r="502" spans="1:7">
      <c r="A502" s="156">
        <v>461319</v>
      </c>
      <c r="B502" s="149" t="s">
        <v>358</v>
      </c>
      <c r="C502" s="161">
        <v>45418.8</v>
      </c>
      <c r="D502" s="161">
        <v>0</v>
      </c>
      <c r="E502" s="162">
        <v>0</v>
      </c>
      <c r="F502" s="161">
        <v>0</v>
      </c>
      <c r="G502" s="161">
        <v>45418.8</v>
      </c>
    </row>
    <row r="503" spans="1:7">
      <c r="A503" s="156">
        <v>46131901</v>
      </c>
      <c r="B503" s="149" t="s">
        <v>356</v>
      </c>
      <c r="C503" s="161">
        <v>45418.8</v>
      </c>
      <c r="D503" s="161">
        <v>0</v>
      </c>
      <c r="E503" s="162">
        <v>0</v>
      </c>
      <c r="F503" s="161">
        <v>0</v>
      </c>
      <c r="G503" s="161">
        <v>45418.8</v>
      </c>
    </row>
    <row r="504" spans="1:7">
      <c r="A504" s="156">
        <v>461319011</v>
      </c>
      <c r="B504" s="149" t="s">
        <v>359</v>
      </c>
      <c r="C504" s="161">
        <v>45418.8</v>
      </c>
      <c r="D504" s="161">
        <v>0</v>
      </c>
      <c r="E504" s="162">
        <v>0</v>
      </c>
      <c r="F504" s="161">
        <v>0</v>
      </c>
      <c r="G504" s="161">
        <v>45418.8</v>
      </c>
    </row>
    <row r="505" spans="1:7">
      <c r="A505" s="156">
        <v>461319011000001</v>
      </c>
      <c r="B505" s="149" t="s">
        <v>359</v>
      </c>
      <c r="C505" s="161">
        <v>45418.8</v>
      </c>
      <c r="D505" s="161">
        <v>0</v>
      </c>
      <c r="E505" s="162">
        <v>0</v>
      </c>
      <c r="F505" s="161">
        <v>0</v>
      </c>
      <c r="G505" s="161">
        <v>45418.8</v>
      </c>
    </row>
    <row r="506" spans="1:7">
      <c r="A506" s="156">
        <v>4614</v>
      </c>
      <c r="B506" s="149" t="s">
        <v>360</v>
      </c>
      <c r="C506" s="161">
        <v>1753639.57</v>
      </c>
      <c r="D506" s="161">
        <v>301716.64</v>
      </c>
      <c r="E506" s="162">
        <v>87967.34</v>
      </c>
      <c r="F506" s="161">
        <v>213749.3</v>
      </c>
      <c r="G506" s="161">
        <v>1967388.87</v>
      </c>
    </row>
    <row r="507" spans="1:7">
      <c r="A507" s="156">
        <v>46141</v>
      </c>
      <c r="B507" s="149" t="s">
        <v>361</v>
      </c>
      <c r="C507" s="161">
        <v>1753639.57</v>
      </c>
      <c r="D507" s="161">
        <v>301716.64</v>
      </c>
      <c r="E507" s="162">
        <v>87967.34</v>
      </c>
      <c r="F507" s="161">
        <v>213749.3</v>
      </c>
      <c r="G507" s="161">
        <v>1967388.87</v>
      </c>
    </row>
    <row r="508" spans="1:7">
      <c r="A508" s="156">
        <v>461419</v>
      </c>
      <c r="B508" s="149" t="s">
        <v>361</v>
      </c>
      <c r="C508" s="161">
        <v>1753639.57</v>
      </c>
      <c r="D508" s="161">
        <v>301716.64</v>
      </c>
      <c r="E508" s="162">
        <v>87967.34</v>
      </c>
      <c r="F508" s="161">
        <v>213749.3</v>
      </c>
      <c r="G508" s="161">
        <v>1967388.87</v>
      </c>
    </row>
    <row r="509" spans="1:7">
      <c r="A509" s="156">
        <v>46141901</v>
      </c>
      <c r="B509" s="149" t="s">
        <v>360</v>
      </c>
      <c r="C509" s="161">
        <v>1753639.57</v>
      </c>
      <c r="D509" s="161">
        <v>301716.64</v>
      </c>
      <c r="E509" s="162">
        <v>87967.34</v>
      </c>
      <c r="F509" s="161">
        <v>213749.3</v>
      </c>
      <c r="G509" s="161">
        <v>1967388.87</v>
      </c>
    </row>
    <row r="510" spans="1:7">
      <c r="A510" s="156">
        <v>461419011</v>
      </c>
      <c r="B510" s="149" t="s">
        <v>362</v>
      </c>
      <c r="C510" s="161">
        <v>1442384.83</v>
      </c>
      <c r="D510" s="161">
        <v>240668.78</v>
      </c>
      <c r="E510" s="162">
        <v>32294.95</v>
      </c>
      <c r="F510" s="161">
        <v>208373.83</v>
      </c>
      <c r="G510" s="161">
        <v>1650758.66</v>
      </c>
    </row>
    <row r="511" spans="1:7">
      <c r="A511" s="156">
        <v>461419011000001</v>
      </c>
      <c r="B511" s="149" t="s">
        <v>363</v>
      </c>
      <c r="C511" s="161">
        <v>1442384.83</v>
      </c>
      <c r="D511" s="161">
        <v>240668.78</v>
      </c>
      <c r="E511" s="162">
        <v>32294.95</v>
      </c>
      <c r="F511" s="161">
        <v>208373.83</v>
      </c>
      <c r="G511" s="161">
        <v>1650758.66</v>
      </c>
    </row>
    <row r="512" spans="1:7">
      <c r="A512" s="156">
        <v>461419012</v>
      </c>
      <c r="B512" s="149" t="s">
        <v>364</v>
      </c>
      <c r="C512" s="161">
        <v>311254.74</v>
      </c>
      <c r="D512" s="161">
        <v>61047.86</v>
      </c>
      <c r="E512" s="162">
        <v>55672.39</v>
      </c>
      <c r="F512" s="161">
        <v>5375.47</v>
      </c>
      <c r="G512" s="161">
        <v>316630.21000000002</v>
      </c>
    </row>
    <row r="513" spans="1:7">
      <c r="A513" s="156">
        <v>461419012000001</v>
      </c>
      <c r="B513" s="149" t="s">
        <v>364</v>
      </c>
      <c r="C513" s="161">
        <v>311254.74</v>
      </c>
      <c r="D513" s="161">
        <v>61047.86</v>
      </c>
      <c r="E513" s="162">
        <v>55672.39</v>
      </c>
      <c r="F513" s="161">
        <v>5375.47</v>
      </c>
      <c r="G513" s="161">
        <v>316630.21000000002</v>
      </c>
    </row>
    <row r="514" spans="1:7">
      <c r="A514" s="156">
        <v>4615</v>
      </c>
      <c r="B514" s="149" t="s">
        <v>365</v>
      </c>
      <c r="C514" s="161">
        <v>864433.62</v>
      </c>
      <c r="D514" s="161">
        <v>106732.05</v>
      </c>
      <c r="E514" s="162">
        <v>0</v>
      </c>
      <c r="F514" s="161">
        <v>106732.05</v>
      </c>
      <c r="G514" s="161">
        <v>971165.67</v>
      </c>
    </row>
    <row r="515" spans="1:7">
      <c r="A515" s="156">
        <v>46151</v>
      </c>
      <c r="B515" s="149" t="s">
        <v>366</v>
      </c>
      <c r="C515" s="161">
        <v>864433.62</v>
      </c>
      <c r="D515" s="161">
        <v>106732.05</v>
      </c>
      <c r="E515" s="162">
        <v>0</v>
      </c>
      <c r="F515" s="161">
        <v>106732.05</v>
      </c>
      <c r="G515" s="161">
        <v>971165.67</v>
      </c>
    </row>
    <row r="516" spans="1:7">
      <c r="A516" s="156">
        <v>461519</v>
      </c>
      <c r="B516" s="149" t="s">
        <v>366</v>
      </c>
      <c r="C516" s="161">
        <v>864433.62</v>
      </c>
      <c r="D516" s="161">
        <v>106732.05</v>
      </c>
      <c r="E516" s="162">
        <v>0</v>
      </c>
      <c r="F516" s="161">
        <v>106732.05</v>
      </c>
      <c r="G516" s="161">
        <v>971165.67</v>
      </c>
    </row>
    <row r="517" spans="1:7">
      <c r="A517" s="156">
        <v>46151901</v>
      </c>
      <c r="B517" s="149" t="s">
        <v>365</v>
      </c>
      <c r="C517" s="161">
        <v>864433.62</v>
      </c>
      <c r="D517" s="161">
        <v>106732.05</v>
      </c>
      <c r="E517" s="162">
        <v>0</v>
      </c>
      <c r="F517" s="161">
        <v>106732.05</v>
      </c>
      <c r="G517" s="161">
        <v>971165.67</v>
      </c>
    </row>
    <row r="518" spans="1:7">
      <c r="A518" s="156">
        <v>461519011</v>
      </c>
      <c r="B518" s="149" t="s">
        <v>367</v>
      </c>
      <c r="C518" s="161">
        <v>864433.62</v>
      </c>
      <c r="D518" s="161">
        <v>106732.05</v>
      </c>
      <c r="E518" s="162">
        <v>0</v>
      </c>
      <c r="F518" s="161">
        <v>106732.05</v>
      </c>
      <c r="G518" s="161">
        <v>971165.67</v>
      </c>
    </row>
    <row r="519" spans="1:7">
      <c r="A519" s="156">
        <v>461519011000001</v>
      </c>
      <c r="B519" s="149" t="s">
        <v>368</v>
      </c>
      <c r="C519" s="161">
        <v>621251.57999999996</v>
      </c>
      <c r="D519" s="161">
        <v>76637.56</v>
      </c>
      <c r="E519" s="162">
        <v>0</v>
      </c>
      <c r="F519" s="161">
        <v>76637.56</v>
      </c>
      <c r="G519" s="161">
        <v>697889.14</v>
      </c>
    </row>
    <row r="520" spans="1:7">
      <c r="A520" s="156">
        <v>461519011000002</v>
      </c>
      <c r="B520" s="149" t="s">
        <v>369</v>
      </c>
      <c r="C520" s="161">
        <v>44417.48</v>
      </c>
      <c r="D520" s="161">
        <v>5430.16</v>
      </c>
      <c r="E520" s="162">
        <v>0</v>
      </c>
      <c r="F520" s="161">
        <v>5430.16</v>
      </c>
      <c r="G520" s="161">
        <v>49847.64</v>
      </c>
    </row>
    <row r="521" spans="1:7">
      <c r="A521" s="156">
        <v>461519011000004</v>
      </c>
      <c r="B521" s="149" t="s">
        <v>370</v>
      </c>
      <c r="C521" s="161">
        <v>198764.56</v>
      </c>
      <c r="D521" s="161">
        <v>24664.33</v>
      </c>
      <c r="E521" s="162">
        <v>0</v>
      </c>
      <c r="F521" s="161">
        <v>24664.33</v>
      </c>
      <c r="G521" s="161">
        <v>223428.89</v>
      </c>
    </row>
    <row r="522" spans="1:7">
      <c r="A522" s="156">
        <v>4617</v>
      </c>
      <c r="B522" s="149" t="s">
        <v>371</v>
      </c>
      <c r="C522" s="161">
        <v>786616.56</v>
      </c>
      <c r="D522" s="161">
        <v>93163.199999999997</v>
      </c>
      <c r="E522" s="162">
        <v>0</v>
      </c>
      <c r="F522" s="161">
        <v>93163.199999999997</v>
      </c>
      <c r="G522" s="161">
        <v>879779.76</v>
      </c>
    </row>
    <row r="523" spans="1:7">
      <c r="A523" s="156">
        <v>46171</v>
      </c>
      <c r="B523" s="149" t="s">
        <v>372</v>
      </c>
      <c r="C523" s="161">
        <v>786616.56</v>
      </c>
      <c r="D523" s="161">
        <v>93163.199999999997</v>
      </c>
      <c r="E523" s="162">
        <v>0</v>
      </c>
      <c r="F523" s="161">
        <v>93163.199999999997</v>
      </c>
      <c r="G523" s="161">
        <v>879779.76</v>
      </c>
    </row>
    <row r="524" spans="1:7">
      <c r="A524" s="156">
        <v>461719</v>
      </c>
      <c r="B524" s="149" t="s">
        <v>372</v>
      </c>
      <c r="C524" s="161">
        <v>786616.56</v>
      </c>
      <c r="D524" s="161">
        <v>93163.199999999997</v>
      </c>
      <c r="E524" s="162">
        <v>0</v>
      </c>
      <c r="F524" s="161">
        <v>93163.199999999997</v>
      </c>
      <c r="G524" s="161">
        <v>879779.76</v>
      </c>
    </row>
    <row r="525" spans="1:7">
      <c r="A525" s="156">
        <v>46171901</v>
      </c>
      <c r="B525" s="149" t="s">
        <v>373</v>
      </c>
      <c r="C525" s="161">
        <v>786616.56</v>
      </c>
      <c r="D525" s="161">
        <v>93163.199999999997</v>
      </c>
      <c r="E525" s="162">
        <v>0</v>
      </c>
      <c r="F525" s="161">
        <v>93163.199999999997</v>
      </c>
      <c r="G525" s="161">
        <v>879779.76</v>
      </c>
    </row>
    <row r="526" spans="1:7">
      <c r="A526" s="156">
        <v>461719011</v>
      </c>
      <c r="B526" s="149" t="s">
        <v>373</v>
      </c>
      <c r="C526" s="161">
        <v>786616.56</v>
      </c>
      <c r="D526" s="161">
        <v>93163.199999999997</v>
      </c>
      <c r="E526" s="162">
        <v>0</v>
      </c>
      <c r="F526" s="161">
        <v>93163.199999999997</v>
      </c>
      <c r="G526" s="161">
        <v>879779.76</v>
      </c>
    </row>
    <row r="527" spans="1:7">
      <c r="A527" s="156">
        <v>461719011000001</v>
      </c>
      <c r="B527" s="149" t="s">
        <v>374</v>
      </c>
      <c r="C527" s="161">
        <v>418928.64000000001</v>
      </c>
      <c r="D527" s="161">
        <v>52431.6</v>
      </c>
      <c r="E527" s="162">
        <v>0</v>
      </c>
      <c r="F527" s="161">
        <v>52431.6</v>
      </c>
      <c r="G527" s="161">
        <v>471360.24</v>
      </c>
    </row>
    <row r="528" spans="1:7">
      <c r="A528" s="156">
        <v>461719011000002</v>
      </c>
      <c r="B528" s="149" t="s">
        <v>375</v>
      </c>
      <c r="C528" s="161">
        <v>367687.92</v>
      </c>
      <c r="D528" s="161">
        <v>40731.599999999999</v>
      </c>
      <c r="E528" s="162">
        <v>0</v>
      </c>
      <c r="F528" s="161">
        <v>40731.599999999999</v>
      </c>
      <c r="G528" s="161">
        <v>408419.52</v>
      </c>
    </row>
    <row r="529" spans="1:7">
      <c r="A529" s="156">
        <v>4618</v>
      </c>
      <c r="B529" s="149" t="s">
        <v>376</v>
      </c>
      <c r="C529" s="161">
        <v>57413.59</v>
      </c>
      <c r="D529" s="161">
        <v>14319.08</v>
      </c>
      <c r="E529" s="162">
        <v>7680.13</v>
      </c>
      <c r="F529" s="161">
        <v>6638.95</v>
      </c>
      <c r="G529" s="161">
        <v>64052.54</v>
      </c>
    </row>
    <row r="530" spans="1:7">
      <c r="A530" s="156">
        <v>46181</v>
      </c>
      <c r="B530" s="149" t="s">
        <v>377</v>
      </c>
      <c r="C530" s="161">
        <v>57413.59</v>
      </c>
      <c r="D530" s="161">
        <v>14319.08</v>
      </c>
      <c r="E530" s="162">
        <v>7680.13</v>
      </c>
      <c r="F530" s="161">
        <v>6638.95</v>
      </c>
      <c r="G530" s="161">
        <v>64052.54</v>
      </c>
    </row>
    <row r="531" spans="1:7">
      <c r="A531" s="156">
        <v>461819</v>
      </c>
      <c r="B531" s="149" t="s">
        <v>377</v>
      </c>
      <c r="C531" s="161">
        <v>57413.59</v>
      </c>
      <c r="D531" s="161">
        <v>14319.08</v>
      </c>
      <c r="E531" s="162">
        <v>7680.13</v>
      </c>
      <c r="F531" s="161">
        <v>6638.95</v>
      </c>
      <c r="G531" s="161">
        <v>64052.54</v>
      </c>
    </row>
    <row r="532" spans="1:7">
      <c r="A532" s="156">
        <v>46181901</v>
      </c>
      <c r="B532" s="149" t="s">
        <v>376</v>
      </c>
      <c r="C532" s="161">
        <v>57413.59</v>
      </c>
      <c r="D532" s="161">
        <v>14319.08</v>
      </c>
      <c r="E532" s="162">
        <v>7680.13</v>
      </c>
      <c r="F532" s="161">
        <v>6638.95</v>
      </c>
      <c r="G532" s="161">
        <v>64052.54</v>
      </c>
    </row>
    <row r="533" spans="1:7">
      <c r="A533" s="156">
        <v>461819011</v>
      </c>
      <c r="B533" s="149" t="s">
        <v>378</v>
      </c>
      <c r="C533" s="161">
        <v>57413.59</v>
      </c>
      <c r="D533" s="161">
        <v>14319.08</v>
      </c>
      <c r="E533" s="162">
        <v>7680.13</v>
      </c>
      <c r="F533" s="161">
        <v>6638.95</v>
      </c>
      <c r="G533" s="161">
        <v>64052.54</v>
      </c>
    </row>
    <row r="534" spans="1:7">
      <c r="A534" s="156">
        <v>461819011000001</v>
      </c>
      <c r="B534" s="149" t="s">
        <v>378</v>
      </c>
      <c r="C534" s="161">
        <v>57413.59</v>
      </c>
      <c r="D534" s="161">
        <v>14319.08</v>
      </c>
      <c r="E534" s="162">
        <v>7680.13</v>
      </c>
      <c r="F534" s="161">
        <v>6638.95</v>
      </c>
      <c r="G534" s="161">
        <v>64052.54</v>
      </c>
    </row>
    <row r="535" spans="1:7">
      <c r="A535" s="156">
        <v>4619</v>
      </c>
      <c r="B535" s="149" t="s">
        <v>379</v>
      </c>
      <c r="C535" s="161">
        <v>55965.48</v>
      </c>
      <c r="D535" s="161">
        <v>0</v>
      </c>
      <c r="E535" s="162">
        <v>0</v>
      </c>
      <c r="F535" s="161">
        <v>0</v>
      </c>
      <c r="G535" s="161">
        <v>55965.48</v>
      </c>
    </row>
    <row r="536" spans="1:7">
      <c r="A536" s="156">
        <v>46191</v>
      </c>
      <c r="B536" s="149" t="s">
        <v>380</v>
      </c>
      <c r="C536" s="161">
        <v>55965.48</v>
      </c>
      <c r="D536" s="161">
        <v>0</v>
      </c>
      <c r="E536" s="162">
        <v>0</v>
      </c>
      <c r="F536" s="161">
        <v>0</v>
      </c>
      <c r="G536" s="161">
        <v>55965.48</v>
      </c>
    </row>
    <row r="537" spans="1:7">
      <c r="A537" s="156">
        <v>461919</v>
      </c>
      <c r="B537" s="149" t="s">
        <v>380</v>
      </c>
      <c r="C537" s="161">
        <v>55965.48</v>
      </c>
      <c r="D537" s="161">
        <v>0</v>
      </c>
      <c r="E537" s="162">
        <v>0</v>
      </c>
      <c r="F537" s="161">
        <v>0</v>
      </c>
      <c r="G537" s="161">
        <v>55965.48</v>
      </c>
    </row>
    <row r="538" spans="1:7">
      <c r="A538" s="156">
        <v>46191901</v>
      </c>
      <c r="B538" s="149" t="s">
        <v>379</v>
      </c>
      <c r="C538" s="161">
        <v>55965.48</v>
      </c>
      <c r="D538" s="161">
        <v>0</v>
      </c>
      <c r="E538" s="162">
        <v>0</v>
      </c>
      <c r="F538" s="161">
        <v>0</v>
      </c>
      <c r="G538" s="161">
        <v>55965.48</v>
      </c>
    </row>
    <row r="539" spans="1:7">
      <c r="A539" s="156">
        <v>461919019</v>
      </c>
      <c r="B539" s="149" t="s">
        <v>313</v>
      </c>
      <c r="C539" s="161">
        <v>55965.48</v>
      </c>
      <c r="D539" s="161">
        <v>0</v>
      </c>
      <c r="E539" s="162">
        <v>0</v>
      </c>
      <c r="F539" s="161">
        <v>0</v>
      </c>
      <c r="G539" s="161">
        <v>55965.48</v>
      </c>
    </row>
    <row r="540" spans="1:7">
      <c r="A540" s="156">
        <v>461919019000001</v>
      </c>
      <c r="B540" s="149" t="s">
        <v>313</v>
      </c>
      <c r="C540" s="161">
        <v>55931.3</v>
      </c>
      <c r="D540" s="161">
        <v>0</v>
      </c>
      <c r="E540" s="162">
        <v>0</v>
      </c>
      <c r="F540" s="161">
        <v>0</v>
      </c>
      <c r="G540" s="161">
        <v>55931.3</v>
      </c>
    </row>
    <row r="541" spans="1:7">
      <c r="A541" s="156">
        <v>461919019000006</v>
      </c>
      <c r="B541" s="149" t="s">
        <v>381</v>
      </c>
      <c r="C541" s="161">
        <v>34.18</v>
      </c>
      <c r="D541" s="161">
        <v>0</v>
      </c>
      <c r="E541" s="162">
        <v>0</v>
      </c>
      <c r="F541" s="161">
        <v>0</v>
      </c>
      <c r="G541" s="161">
        <v>34.18</v>
      </c>
    </row>
    <row r="542" spans="1:7">
      <c r="A542" s="156">
        <v>462</v>
      </c>
      <c r="B542" s="149" t="s">
        <v>382</v>
      </c>
      <c r="C542" s="161">
        <v>1741539.23</v>
      </c>
      <c r="D542" s="161">
        <v>587038.17000000004</v>
      </c>
      <c r="E542" s="162">
        <v>365556.5</v>
      </c>
      <c r="F542" s="161">
        <v>221481.67</v>
      </c>
      <c r="G542" s="161">
        <v>1963020.9</v>
      </c>
    </row>
    <row r="543" spans="1:7">
      <c r="A543" s="156">
        <v>4621</v>
      </c>
      <c r="B543" s="149" t="s">
        <v>383</v>
      </c>
      <c r="C543" s="161">
        <v>1741539.23</v>
      </c>
      <c r="D543" s="161">
        <v>587038.17000000004</v>
      </c>
      <c r="E543" s="162">
        <v>365556.5</v>
      </c>
      <c r="F543" s="161">
        <v>221481.67</v>
      </c>
      <c r="G543" s="161">
        <v>1963020.9</v>
      </c>
    </row>
    <row r="544" spans="1:7">
      <c r="A544" s="156">
        <v>46211</v>
      </c>
      <c r="B544" s="149" t="s">
        <v>384</v>
      </c>
      <c r="C544" s="161">
        <v>1741539.23</v>
      </c>
      <c r="D544" s="161">
        <v>587038.17000000004</v>
      </c>
      <c r="E544" s="162">
        <v>365556.5</v>
      </c>
      <c r="F544" s="161">
        <v>221481.67</v>
      </c>
      <c r="G544" s="161">
        <v>1963020.9</v>
      </c>
    </row>
    <row r="545" spans="1:7">
      <c r="A545" s="156">
        <v>462119</v>
      </c>
      <c r="B545" s="149" t="s">
        <v>384</v>
      </c>
      <c r="C545" s="161">
        <v>1741539.23</v>
      </c>
      <c r="D545" s="161">
        <v>587038.17000000004</v>
      </c>
      <c r="E545" s="162">
        <v>365556.5</v>
      </c>
      <c r="F545" s="161">
        <v>221481.67</v>
      </c>
      <c r="G545" s="161">
        <v>1963020.9</v>
      </c>
    </row>
    <row r="546" spans="1:7">
      <c r="A546" s="156">
        <v>462119011</v>
      </c>
      <c r="B546" s="149" t="s">
        <v>385</v>
      </c>
      <c r="C546" s="161">
        <v>70134.91</v>
      </c>
      <c r="D546" s="161">
        <v>27052</v>
      </c>
      <c r="E546" s="162">
        <v>16630</v>
      </c>
      <c r="F546" s="161">
        <v>10422</v>
      </c>
      <c r="G546" s="161">
        <v>80556.91</v>
      </c>
    </row>
    <row r="547" spans="1:7">
      <c r="A547" s="156">
        <v>462119011000001</v>
      </c>
      <c r="B547" s="149" t="s">
        <v>386</v>
      </c>
      <c r="C547" s="161">
        <v>53713.26</v>
      </c>
      <c r="D547" s="161">
        <v>1792</v>
      </c>
      <c r="E547" s="162">
        <v>0</v>
      </c>
      <c r="F547" s="161">
        <v>1792</v>
      </c>
      <c r="G547" s="161">
        <v>55505.26</v>
      </c>
    </row>
    <row r="548" spans="1:7">
      <c r="A548" s="156">
        <v>462119011000003</v>
      </c>
      <c r="B548" s="149" t="s">
        <v>387</v>
      </c>
      <c r="C548" s="161">
        <v>16421.650000000001</v>
      </c>
      <c r="D548" s="161">
        <v>25260</v>
      </c>
      <c r="E548" s="162">
        <v>16630</v>
      </c>
      <c r="F548" s="161">
        <v>8630</v>
      </c>
      <c r="G548" s="161">
        <v>25051.65</v>
      </c>
    </row>
    <row r="549" spans="1:7">
      <c r="A549" s="156">
        <v>462119012</v>
      </c>
      <c r="B549" s="149" t="s">
        <v>388</v>
      </c>
      <c r="C549" s="161">
        <v>15400</v>
      </c>
      <c r="D549" s="161">
        <v>339065.52</v>
      </c>
      <c r="E549" s="162">
        <v>337140.52</v>
      </c>
      <c r="F549" s="161">
        <v>1925</v>
      </c>
      <c r="G549" s="161">
        <v>17325</v>
      </c>
    </row>
    <row r="550" spans="1:7">
      <c r="A550" s="156">
        <v>462119012000001</v>
      </c>
      <c r="B550" s="149" t="s">
        <v>389</v>
      </c>
      <c r="C550" s="161">
        <v>15400</v>
      </c>
      <c r="D550" s="161">
        <v>339065.52</v>
      </c>
      <c r="E550" s="162">
        <v>337140.52</v>
      </c>
      <c r="F550" s="161">
        <v>1925</v>
      </c>
      <c r="G550" s="161">
        <v>17325</v>
      </c>
    </row>
    <row r="551" spans="1:7">
      <c r="A551" s="156">
        <v>462119013</v>
      </c>
      <c r="B551" s="149" t="s">
        <v>390</v>
      </c>
      <c r="C551" s="161">
        <v>62556.66</v>
      </c>
      <c r="D551" s="161">
        <v>4936.8</v>
      </c>
      <c r="E551" s="162">
        <v>0</v>
      </c>
      <c r="F551" s="161">
        <v>4936.8</v>
      </c>
      <c r="G551" s="161">
        <v>67493.460000000006</v>
      </c>
    </row>
    <row r="552" spans="1:7">
      <c r="A552" s="156">
        <v>462119013000002</v>
      </c>
      <c r="B552" s="149" t="s">
        <v>391</v>
      </c>
      <c r="C552" s="161">
        <v>15346</v>
      </c>
      <c r="D552" s="161">
        <v>0</v>
      </c>
      <c r="E552" s="162">
        <v>0</v>
      </c>
      <c r="F552" s="161">
        <v>0</v>
      </c>
      <c r="G552" s="161">
        <v>15346</v>
      </c>
    </row>
    <row r="553" spans="1:7">
      <c r="A553" s="156">
        <v>462119013000003</v>
      </c>
      <c r="B553" s="149" t="s">
        <v>392</v>
      </c>
      <c r="C553" s="161">
        <v>47210.66</v>
      </c>
      <c r="D553" s="161">
        <v>4936.8</v>
      </c>
      <c r="E553" s="162">
        <v>0</v>
      </c>
      <c r="F553" s="161">
        <v>4936.8</v>
      </c>
      <c r="G553" s="161">
        <v>52147.46</v>
      </c>
    </row>
    <row r="554" spans="1:7">
      <c r="A554" s="156">
        <v>462119014</v>
      </c>
      <c r="B554" s="149" t="s">
        <v>393</v>
      </c>
      <c r="C554" s="161">
        <v>824890.34</v>
      </c>
      <c r="D554" s="161">
        <v>122017.41</v>
      </c>
      <c r="E554" s="162">
        <v>8092.73</v>
      </c>
      <c r="F554" s="161">
        <v>113924.68</v>
      </c>
      <c r="G554" s="161">
        <v>938815.02</v>
      </c>
    </row>
    <row r="555" spans="1:7">
      <c r="A555" s="156">
        <v>462119014000001</v>
      </c>
      <c r="B555" s="149" t="s">
        <v>394</v>
      </c>
      <c r="C555" s="161">
        <v>189748</v>
      </c>
      <c r="D555" s="161">
        <v>12144</v>
      </c>
      <c r="E555" s="162">
        <v>0</v>
      </c>
      <c r="F555" s="161">
        <v>12144</v>
      </c>
      <c r="G555" s="161">
        <v>201892</v>
      </c>
    </row>
    <row r="556" spans="1:7">
      <c r="A556" s="156">
        <v>462119014000004</v>
      </c>
      <c r="B556" s="149" t="s">
        <v>395</v>
      </c>
      <c r="C556" s="161">
        <v>76083.820000000007</v>
      </c>
      <c r="D556" s="161">
        <v>43322.41</v>
      </c>
      <c r="E556" s="162">
        <v>0</v>
      </c>
      <c r="F556" s="161">
        <v>43322.41</v>
      </c>
      <c r="G556" s="161">
        <v>119406.23</v>
      </c>
    </row>
    <row r="557" spans="1:7">
      <c r="A557" s="156">
        <v>462119014000005</v>
      </c>
      <c r="B557" s="149" t="s">
        <v>396</v>
      </c>
      <c r="C557" s="161">
        <v>26373.26</v>
      </c>
      <c r="D557" s="161">
        <v>789.94</v>
      </c>
      <c r="E557" s="162">
        <v>0</v>
      </c>
      <c r="F557" s="161">
        <v>789.94</v>
      </c>
      <c r="G557" s="161">
        <v>27163.200000000001</v>
      </c>
    </row>
    <row r="558" spans="1:7">
      <c r="A558" s="156">
        <v>462119014000007</v>
      </c>
      <c r="B558" s="149" t="s">
        <v>397</v>
      </c>
      <c r="C558" s="161">
        <v>484631</v>
      </c>
      <c r="D558" s="161">
        <v>48429.36</v>
      </c>
      <c r="E558" s="162">
        <v>0</v>
      </c>
      <c r="F558" s="161">
        <v>48429.36</v>
      </c>
      <c r="G558" s="161">
        <v>533060.36</v>
      </c>
    </row>
    <row r="559" spans="1:7">
      <c r="A559" s="156">
        <v>462119014000012</v>
      </c>
      <c r="B559" s="149" t="s">
        <v>398</v>
      </c>
      <c r="C559" s="161">
        <v>48054.26</v>
      </c>
      <c r="D559" s="161">
        <v>17331.7</v>
      </c>
      <c r="E559" s="162">
        <v>8092.73</v>
      </c>
      <c r="F559" s="161">
        <v>9238.9699999999993</v>
      </c>
      <c r="G559" s="161">
        <v>57293.23</v>
      </c>
    </row>
    <row r="560" spans="1:7">
      <c r="A560" s="156">
        <v>462119015</v>
      </c>
      <c r="B560" s="149" t="s">
        <v>399</v>
      </c>
      <c r="C560" s="161">
        <v>5932.47</v>
      </c>
      <c r="D560" s="161">
        <v>1865.21</v>
      </c>
      <c r="E560" s="162">
        <v>0</v>
      </c>
      <c r="F560" s="161">
        <v>1865.21</v>
      </c>
      <c r="G560" s="161">
        <v>7797.68</v>
      </c>
    </row>
    <row r="561" spans="1:7">
      <c r="A561" s="156">
        <v>462119015000001</v>
      </c>
      <c r="B561" s="149" t="s">
        <v>400</v>
      </c>
      <c r="C561" s="161">
        <v>5932.47</v>
      </c>
      <c r="D561" s="161">
        <v>1865.21</v>
      </c>
      <c r="E561" s="162">
        <v>0</v>
      </c>
      <c r="F561" s="161">
        <v>1865.21</v>
      </c>
      <c r="G561" s="161">
        <v>7797.68</v>
      </c>
    </row>
    <row r="562" spans="1:7">
      <c r="A562" s="156">
        <v>462119019</v>
      </c>
      <c r="B562" s="149" t="s">
        <v>313</v>
      </c>
      <c r="C562" s="161">
        <v>762624.85</v>
      </c>
      <c r="D562" s="161">
        <v>92101.23</v>
      </c>
      <c r="E562" s="162">
        <v>3693.25</v>
      </c>
      <c r="F562" s="161">
        <v>88407.98</v>
      </c>
      <c r="G562" s="161">
        <v>851032.83</v>
      </c>
    </row>
    <row r="563" spans="1:7">
      <c r="A563" s="156">
        <v>462119019000001</v>
      </c>
      <c r="B563" s="149" t="s">
        <v>401</v>
      </c>
      <c r="C563" s="161">
        <v>10014.93</v>
      </c>
      <c r="D563" s="161">
        <v>0</v>
      </c>
      <c r="E563" s="162">
        <v>0</v>
      </c>
      <c r="F563" s="161">
        <v>0</v>
      </c>
      <c r="G563" s="161">
        <v>10014.93</v>
      </c>
    </row>
    <row r="564" spans="1:7">
      <c r="A564" s="156">
        <v>462119019000002</v>
      </c>
      <c r="B564" s="149" t="s">
        <v>402</v>
      </c>
      <c r="C564" s="161">
        <v>535104.80000000005</v>
      </c>
      <c r="D564" s="161">
        <v>84593.25</v>
      </c>
      <c r="E564" s="162">
        <v>3693.25</v>
      </c>
      <c r="F564" s="161">
        <v>80900</v>
      </c>
      <c r="G564" s="161">
        <v>616004.80000000005</v>
      </c>
    </row>
    <row r="565" spans="1:7">
      <c r="A565" s="156">
        <v>462119019000004</v>
      </c>
      <c r="B565" s="149" t="s">
        <v>403</v>
      </c>
      <c r="C565" s="161">
        <v>217505.12</v>
      </c>
      <c r="D565" s="161">
        <v>7507.98</v>
      </c>
      <c r="E565" s="162">
        <v>0</v>
      </c>
      <c r="F565" s="161">
        <v>7507.98</v>
      </c>
      <c r="G565" s="161">
        <v>225013.1</v>
      </c>
    </row>
    <row r="566" spans="1:7">
      <c r="A566" s="156">
        <v>463</v>
      </c>
      <c r="B566" s="149" t="s">
        <v>404</v>
      </c>
      <c r="C566" s="161">
        <v>1199534.93</v>
      </c>
      <c r="D566" s="161">
        <v>154167.53</v>
      </c>
      <c r="E566" s="162">
        <v>257.45</v>
      </c>
      <c r="F566" s="161">
        <v>153910.07999999999</v>
      </c>
      <c r="G566" s="161">
        <v>1353445.01</v>
      </c>
    </row>
    <row r="567" spans="1:7">
      <c r="A567" s="156">
        <v>4631</v>
      </c>
      <c r="B567" s="149" t="s">
        <v>405</v>
      </c>
      <c r="C567" s="161">
        <v>204026.96</v>
      </c>
      <c r="D567" s="161">
        <v>25977.61</v>
      </c>
      <c r="E567" s="162">
        <v>0</v>
      </c>
      <c r="F567" s="161">
        <v>25977.61</v>
      </c>
      <c r="G567" s="161">
        <v>230004.57</v>
      </c>
    </row>
    <row r="568" spans="1:7">
      <c r="A568" s="156">
        <v>46311</v>
      </c>
      <c r="B568" s="149" t="s">
        <v>406</v>
      </c>
      <c r="C568" s="161">
        <v>204026.96</v>
      </c>
      <c r="D568" s="161">
        <v>25977.61</v>
      </c>
      <c r="E568" s="162">
        <v>0</v>
      </c>
      <c r="F568" s="161">
        <v>25977.61</v>
      </c>
      <c r="G568" s="161">
        <v>230004.57</v>
      </c>
    </row>
    <row r="569" spans="1:7">
      <c r="A569" s="156">
        <v>463119</v>
      </c>
      <c r="B569" s="149" t="s">
        <v>405</v>
      </c>
      <c r="C569" s="161">
        <v>204026.96</v>
      </c>
      <c r="D569" s="161">
        <v>25977.61</v>
      </c>
      <c r="E569" s="162">
        <v>0</v>
      </c>
      <c r="F569" s="161">
        <v>25977.61</v>
      </c>
      <c r="G569" s="161">
        <v>230004.57</v>
      </c>
    </row>
    <row r="570" spans="1:7">
      <c r="A570" s="156">
        <v>46311901</v>
      </c>
      <c r="B570" s="149" t="s">
        <v>405</v>
      </c>
      <c r="C570" s="161">
        <v>204026.96</v>
      </c>
      <c r="D570" s="161">
        <v>25977.61</v>
      </c>
      <c r="E570" s="162">
        <v>0</v>
      </c>
      <c r="F570" s="161">
        <v>25977.61</v>
      </c>
      <c r="G570" s="161">
        <v>230004.57</v>
      </c>
    </row>
    <row r="571" spans="1:7">
      <c r="A571" s="156">
        <v>463119011</v>
      </c>
      <c r="B571" s="149" t="s">
        <v>407</v>
      </c>
      <c r="C571" s="161">
        <v>148087.06</v>
      </c>
      <c r="D571" s="161">
        <v>18275.740000000002</v>
      </c>
      <c r="E571" s="162">
        <v>0</v>
      </c>
      <c r="F571" s="161">
        <v>18275.740000000002</v>
      </c>
      <c r="G571" s="161">
        <v>166362.79999999999</v>
      </c>
    </row>
    <row r="572" spans="1:7">
      <c r="A572" s="156">
        <v>463119011000001</v>
      </c>
      <c r="B572" s="149" t="s">
        <v>407</v>
      </c>
      <c r="C572" s="161">
        <v>148087.06</v>
      </c>
      <c r="D572" s="161">
        <v>18275.740000000002</v>
      </c>
      <c r="E572" s="162">
        <v>0</v>
      </c>
      <c r="F572" s="161">
        <v>18275.740000000002</v>
      </c>
      <c r="G572" s="161">
        <v>166362.79999999999</v>
      </c>
    </row>
    <row r="573" spans="1:7">
      <c r="A573" s="156">
        <v>463119013</v>
      </c>
      <c r="B573" s="149" t="s">
        <v>408</v>
      </c>
      <c r="C573" s="161">
        <v>55939.9</v>
      </c>
      <c r="D573" s="161">
        <v>7701.87</v>
      </c>
      <c r="E573" s="162">
        <v>0</v>
      </c>
      <c r="F573" s="161">
        <v>7701.87</v>
      </c>
      <c r="G573" s="161">
        <v>63641.77</v>
      </c>
    </row>
    <row r="574" spans="1:7">
      <c r="A574" s="156">
        <v>463119013000001</v>
      </c>
      <c r="B574" s="149" t="s">
        <v>409</v>
      </c>
      <c r="C574" s="161">
        <v>55939.9</v>
      </c>
      <c r="D574" s="161">
        <v>7701.87</v>
      </c>
      <c r="E574" s="162">
        <v>0</v>
      </c>
      <c r="F574" s="161">
        <v>7701.87</v>
      </c>
      <c r="G574" s="161">
        <v>63641.77</v>
      </c>
    </row>
    <row r="575" spans="1:7">
      <c r="A575" s="156">
        <v>4633</v>
      </c>
      <c r="B575" s="149" t="s">
        <v>410</v>
      </c>
      <c r="C575" s="161">
        <v>35579.72</v>
      </c>
      <c r="D575" s="161">
        <v>5492.51</v>
      </c>
      <c r="E575" s="162">
        <v>246</v>
      </c>
      <c r="F575" s="161">
        <v>5246.51</v>
      </c>
      <c r="G575" s="161">
        <v>40826.230000000003</v>
      </c>
    </row>
    <row r="576" spans="1:7">
      <c r="A576" s="156">
        <v>46331</v>
      </c>
      <c r="B576" s="149" t="s">
        <v>411</v>
      </c>
      <c r="C576" s="161">
        <v>35579.72</v>
      </c>
      <c r="D576" s="161">
        <v>5492.51</v>
      </c>
      <c r="E576" s="162">
        <v>246</v>
      </c>
      <c r="F576" s="161">
        <v>5246.51</v>
      </c>
      <c r="G576" s="161">
        <v>40826.230000000003</v>
      </c>
    </row>
    <row r="577" spans="1:7">
      <c r="A577" s="156">
        <v>463319</v>
      </c>
      <c r="B577" s="149" t="s">
        <v>411</v>
      </c>
      <c r="C577" s="161">
        <v>35579.72</v>
      </c>
      <c r="D577" s="161">
        <v>5492.51</v>
      </c>
      <c r="E577" s="162">
        <v>246</v>
      </c>
      <c r="F577" s="161">
        <v>5246.51</v>
      </c>
      <c r="G577" s="161">
        <v>40826.230000000003</v>
      </c>
    </row>
    <row r="578" spans="1:7">
      <c r="A578" s="156">
        <v>46331901</v>
      </c>
      <c r="B578" s="149" t="s">
        <v>410</v>
      </c>
      <c r="C578" s="161">
        <v>35579.72</v>
      </c>
      <c r="D578" s="161">
        <v>5492.51</v>
      </c>
      <c r="E578" s="162">
        <v>246</v>
      </c>
      <c r="F578" s="161">
        <v>5246.51</v>
      </c>
      <c r="G578" s="161">
        <v>40826.230000000003</v>
      </c>
    </row>
    <row r="579" spans="1:7">
      <c r="A579" s="156">
        <v>463319011</v>
      </c>
      <c r="B579" s="149" t="s">
        <v>407</v>
      </c>
      <c r="C579" s="161">
        <v>179.89</v>
      </c>
      <c r="D579" s="161">
        <v>0</v>
      </c>
      <c r="E579" s="162">
        <v>0</v>
      </c>
      <c r="F579" s="161">
        <v>0</v>
      </c>
      <c r="G579" s="161">
        <v>179.89</v>
      </c>
    </row>
    <row r="580" spans="1:7">
      <c r="A580" s="156">
        <v>463319011000002</v>
      </c>
      <c r="B580" s="149" t="s">
        <v>412</v>
      </c>
      <c r="C580" s="161">
        <v>179.89</v>
      </c>
      <c r="D580" s="161">
        <v>0</v>
      </c>
      <c r="E580" s="162">
        <v>0</v>
      </c>
      <c r="F580" s="161">
        <v>0</v>
      </c>
      <c r="G580" s="161">
        <v>179.89</v>
      </c>
    </row>
    <row r="581" spans="1:7">
      <c r="A581" s="156">
        <v>463319012</v>
      </c>
      <c r="B581" s="149" t="s">
        <v>413</v>
      </c>
      <c r="C581" s="161">
        <v>26327.64</v>
      </c>
      <c r="D581" s="161">
        <v>3700.51</v>
      </c>
      <c r="E581" s="162">
        <v>0</v>
      </c>
      <c r="F581" s="161">
        <v>3700.51</v>
      </c>
      <c r="G581" s="161">
        <v>30028.15</v>
      </c>
    </row>
    <row r="582" spans="1:7">
      <c r="A582" s="156">
        <v>463319012000002</v>
      </c>
      <c r="B582" s="149" t="s">
        <v>414</v>
      </c>
      <c r="C582" s="161">
        <v>26327.64</v>
      </c>
      <c r="D582" s="161">
        <v>3700.51</v>
      </c>
      <c r="E582" s="162">
        <v>0</v>
      </c>
      <c r="F582" s="161">
        <v>3700.51</v>
      </c>
      <c r="G582" s="161">
        <v>30028.15</v>
      </c>
    </row>
    <row r="583" spans="1:7">
      <c r="A583" s="156">
        <v>463319013</v>
      </c>
      <c r="B583" s="149" t="s">
        <v>415</v>
      </c>
      <c r="C583" s="161">
        <v>9072.19</v>
      </c>
      <c r="D583" s="161">
        <v>1792</v>
      </c>
      <c r="E583" s="162">
        <v>246</v>
      </c>
      <c r="F583" s="161">
        <v>1546</v>
      </c>
      <c r="G583" s="161">
        <v>10618.19</v>
      </c>
    </row>
    <row r="584" spans="1:7">
      <c r="A584" s="156">
        <v>463319013000001</v>
      </c>
      <c r="B584" s="149" t="s">
        <v>416</v>
      </c>
      <c r="C584" s="161">
        <v>9072.19</v>
      </c>
      <c r="D584" s="161">
        <v>1792</v>
      </c>
      <c r="E584" s="162">
        <v>246</v>
      </c>
      <c r="F584" s="161">
        <v>1546</v>
      </c>
      <c r="G584" s="161">
        <v>10618.19</v>
      </c>
    </row>
    <row r="585" spans="1:7">
      <c r="A585" s="156">
        <v>4637</v>
      </c>
      <c r="B585" s="149" t="s">
        <v>417</v>
      </c>
      <c r="C585" s="161">
        <v>23143.69</v>
      </c>
      <c r="D585" s="161">
        <v>2892.99</v>
      </c>
      <c r="E585" s="162">
        <v>0</v>
      </c>
      <c r="F585" s="161">
        <v>2892.99</v>
      </c>
      <c r="G585" s="161">
        <v>26036.68</v>
      </c>
    </row>
    <row r="586" spans="1:7">
      <c r="A586" s="156">
        <v>46371</v>
      </c>
      <c r="B586" s="149" t="s">
        <v>418</v>
      </c>
      <c r="C586" s="161">
        <v>23143.69</v>
      </c>
      <c r="D586" s="161">
        <v>2892.99</v>
      </c>
      <c r="E586" s="162">
        <v>0</v>
      </c>
      <c r="F586" s="161">
        <v>2892.99</v>
      </c>
      <c r="G586" s="161">
        <v>26036.68</v>
      </c>
    </row>
    <row r="587" spans="1:7">
      <c r="A587" s="156">
        <v>463719</v>
      </c>
      <c r="B587" s="149" t="s">
        <v>418</v>
      </c>
      <c r="C587" s="161">
        <v>23143.69</v>
      </c>
      <c r="D587" s="161">
        <v>2892.99</v>
      </c>
      <c r="E587" s="162">
        <v>0</v>
      </c>
      <c r="F587" s="161">
        <v>2892.99</v>
      </c>
      <c r="G587" s="161">
        <v>26036.68</v>
      </c>
    </row>
    <row r="588" spans="1:7">
      <c r="A588" s="156">
        <v>46371901</v>
      </c>
      <c r="B588" s="149" t="s">
        <v>419</v>
      </c>
      <c r="C588" s="161">
        <v>23143.69</v>
      </c>
      <c r="D588" s="161">
        <v>2892.99</v>
      </c>
      <c r="E588" s="162">
        <v>0</v>
      </c>
      <c r="F588" s="161">
        <v>2892.99</v>
      </c>
      <c r="G588" s="161">
        <v>26036.68</v>
      </c>
    </row>
    <row r="589" spans="1:7">
      <c r="A589" s="156">
        <v>463719011</v>
      </c>
      <c r="B589" s="149" t="s">
        <v>420</v>
      </c>
      <c r="C589" s="161">
        <v>23143.69</v>
      </c>
      <c r="D589" s="161">
        <v>2892.99</v>
      </c>
      <c r="E589" s="162">
        <v>0</v>
      </c>
      <c r="F589" s="161">
        <v>2892.99</v>
      </c>
      <c r="G589" s="161">
        <v>26036.68</v>
      </c>
    </row>
    <row r="590" spans="1:7">
      <c r="A590" s="156">
        <v>463719011000001</v>
      </c>
      <c r="B590" s="149" t="s">
        <v>421</v>
      </c>
      <c r="C590" s="161">
        <v>9455.2000000000007</v>
      </c>
      <c r="D590" s="161">
        <v>1181.9000000000001</v>
      </c>
      <c r="E590" s="162">
        <v>0</v>
      </c>
      <c r="F590" s="161">
        <v>1181.9000000000001</v>
      </c>
      <c r="G590" s="161">
        <v>10637.1</v>
      </c>
    </row>
    <row r="591" spans="1:7">
      <c r="A591" s="156">
        <v>463719011000002</v>
      </c>
      <c r="B591" s="149" t="s">
        <v>422</v>
      </c>
      <c r="C591" s="161">
        <v>6371.89</v>
      </c>
      <c r="D591" s="161">
        <v>796.51</v>
      </c>
      <c r="E591" s="162">
        <v>0</v>
      </c>
      <c r="F591" s="161">
        <v>796.51</v>
      </c>
      <c r="G591" s="161">
        <v>7168.4</v>
      </c>
    </row>
    <row r="592" spans="1:7">
      <c r="A592" s="156">
        <v>463719011000003</v>
      </c>
      <c r="B592" s="149" t="s">
        <v>423</v>
      </c>
      <c r="C592" s="161">
        <v>3326.56</v>
      </c>
      <c r="D592" s="161">
        <v>415.82</v>
      </c>
      <c r="E592" s="162">
        <v>0</v>
      </c>
      <c r="F592" s="161">
        <v>415.82</v>
      </c>
      <c r="G592" s="161">
        <v>3742.38</v>
      </c>
    </row>
    <row r="593" spans="1:7">
      <c r="A593" s="156">
        <v>463719011000004</v>
      </c>
      <c r="B593" s="149" t="s">
        <v>424</v>
      </c>
      <c r="C593" s="161">
        <v>3990.04</v>
      </c>
      <c r="D593" s="161">
        <v>498.76</v>
      </c>
      <c r="E593" s="162">
        <v>0</v>
      </c>
      <c r="F593" s="161">
        <v>498.76</v>
      </c>
      <c r="G593" s="161">
        <v>4488.8</v>
      </c>
    </row>
    <row r="594" spans="1:7">
      <c r="A594" s="156">
        <v>4638</v>
      </c>
      <c r="B594" s="149" t="s">
        <v>425</v>
      </c>
      <c r="C594" s="161">
        <v>259069.52</v>
      </c>
      <c r="D594" s="161">
        <v>32358.16</v>
      </c>
      <c r="E594" s="162">
        <v>0</v>
      </c>
      <c r="F594" s="161">
        <v>32358.16</v>
      </c>
      <c r="G594" s="161">
        <v>291427.68</v>
      </c>
    </row>
    <row r="595" spans="1:7">
      <c r="A595" s="156">
        <v>46381</v>
      </c>
      <c r="B595" s="149" t="s">
        <v>426</v>
      </c>
      <c r="C595" s="161">
        <v>259069.52</v>
      </c>
      <c r="D595" s="161">
        <v>32358.16</v>
      </c>
      <c r="E595" s="162">
        <v>0</v>
      </c>
      <c r="F595" s="161">
        <v>32358.16</v>
      </c>
      <c r="G595" s="161">
        <v>291427.68</v>
      </c>
    </row>
    <row r="596" spans="1:7">
      <c r="A596" s="156">
        <v>463819</v>
      </c>
      <c r="B596" s="149" t="s">
        <v>426</v>
      </c>
      <c r="C596" s="161">
        <v>259069.52</v>
      </c>
      <c r="D596" s="161">
        <v>32358.16</v>
      </c>
      <c r="E596" s="162">
        <v>0</v>
      </c>
      <c r="F596" s="161">
        <v>32358.16</v>
      </c>
      <c r="G596" s="161">
        <v>291427.68</v>
      </c>
    </row>
    <row r="597" spans="1:7">
      <c r="A597" s="156">
        <v>46381901</v>
      </c>
      <c r="B597" s="149" t="s">
        <v>425</v>
      </c>
      <c r="C597" s="161">
        <v>259069.52</v>
      </c>
      <c r="D597" s="161">
        <v>32358.16</v>
      </c>
      <c r="E597" s="162">
        <v>0</v>
      </c>
      <c r="F597" s="161">
        <v>32358.16</v>
      </c>
      <c r="G597" s="161">
        <v>291427.68</v>
      </c>
    </row>
    <row r="598" spans="1:7">
      <c r="A598" s="156">
        <v>463819011</v>
      </c>
      <c r="B598" s="149" t="s">
        <v>425</v>
      </c>
      <c r="C598" s="161">
        <v>259069.52</v>
      </c>
      <c r="D598" s="161">
        <v>32358.16</v>
      </c>
      <c r="E598" s="162">
        <v>0</v>
      </c>
      <c r="F598" s="161">
        <v>32358.16</v>
      </c>
      <c r="G598" s="161">
        <v>291427.68</v>
      </c>
    </row>
    <row r="599" spans="1:7">
      <c r="A599" s="156">
        <v>463819011000002</v>
      </c>
      <c r="B599" s="149" t="s">
        <v>427</v>
      </c>
      <c r="C599" s="161">
        <v>107811.52</v>
      </c>
      <c r="D599" s="161">
        <v>13450.91</v>
      </c>
      <c r="E599" s="162">
        <v>0</v>
      </c>
      <c r="F599" s="161">
        <v>13450.91</v>
      </c>
      <c r="G599" s="161">
        <v>121262.43</v>
      </c>
    </row>
    <row r="600" spans="1:7">
      <c r="A600" s="156">
        <v>463819011000003</v>
      </c>
      <c r="B600" s="149" t="s">
        <v>428</v>
      </c>
      <c r="C600" s="161">
        <v>151258</v>
      </c>
      <c r="D600" s="161">
        <v>18907.25</v>
      </c>
      <c r="E600" s="162">
        <v>0</v>
      </c>
      <c r="F600" s="161">
        <v>18907.25</v>
      </c>
      <c r="G600" s="161">
        <v>170165.25</v>
      </c>
    </row>
    <row r="601" spans="1:7">
      <c r="A601" s="156">
        <v>4639</v>
      </c>
      <c r="B601" s="149" t="s">
        <v>429</v>
      </c>
      <c r="C601" s="161">
        <v>677715.04</v>
      </c>
      <c r="D601" s="161">
        <v>87446.26</v>
      </c>
      <c r="E601" s="162">
        <v>11.45</v>
      </c>
      <c r="F601" s="161">
        <v>87434.81</v>
      </c>
      <c r="G601" s="161">
        <v>765149.85</v>
      </c>
    </row>
    <row r="602" spans="1:7">
      <c r="A602" s="156">
        <v>46391</v>
      </c>
      <c r="B602" s="149" t="s">
        <v>430</v>
      </c>
      <c r="C602" s="161">
        <v>677715.04</v>
      </c>
      <c r="D602" s="161">
        <v>87446.26</v>
      </c>
      <c r="E602" s="162">
        <v>11.45</v>
      </c>
      <c r="F602" s="161">
        <v>87434.81</v>
      </c>
      <c r="G602" s="161">
        <v>765149.85</v>
      </c>
    </row>
    <row r="603" spans="1:7">
      <c r="A603" s="156">
        <v>463919</v>
      </c>
      <c r="B603" s="149" t="s">
        <v>430</v>
      </c>
      <c r="C603" s="161">
        <v>677715.04</v>
      </c>
      <c r="D603" s="161">
        <v>87446.26</v>
      </c>
      <c r="E603" s="162">
        <v>11.45</v>
      </c>
      <c r="F603" s="161">
        <v>87434.81</v>
      </c>
      <c r="G603" s="161">
        <v>765149.85</v>
      </c>
    </row>
    <row r="604" spans="1:7">
      <c r="A604" s="156">
        <v>46391901</v>
      </c>
      <c r="B604" s="149" t="s">
        <v>429</v>
      </c>
      <c r="C604" s="161">
        <v>677715.04</v>
      </c>
      <c r="D604" s="161">
        <v>87446.26</v>
      </c>
      <c r="E604" s="162">
        <v>11.45</v>
      </c>
      <c r="F604" s="161">
        <v>87434.81</v>
      </c>
      <c r="G604" s="161">
        <v>765149.85</v>
      </c>
    </row>
    <row r="605" spans="1:7">
      <c r="A605" s="156">
        <v>463919011</v>
      </c>
      <c r="B605" s="149" t="s">
        <v>431</v>
      </c>
      <c r="C605" s="161">
        <v>367.44</v>
      </c>
      <c r="D605" s="161">
        <v>283.91000000000003</v>
      </c>
      <c r="E605" s="162">
        <v>0</v>
      </c>
      <c r="F605" s="161">
        <v>283.91000000000003</v>
      </c>
      <c r="G605" s="161">
        <v>651.35</v>
      </c>
    </row>
    <row r="606" spans="1:7">
      <c r="A606" s="156">
        <v>463919011000001</v>
      </c>
      <c r="B606" s="149" t="s">
        <v>432</v>
      </c>
      <c r="C606" s="161">
        <v>367.44</v>
      </c>
      <c r="D606" s="161">
        <v>283.91000000000003</v>
      </c>
      <c r="E606" s="162">
        <v>0</v>
      </c>
      <c r="F606" s="161">
        <v>283.91000000000003</v>
      </c>
      <c r="G606" s="161">
        <v>651.35</v>
      </c>
    </row>
    <row r="607" spans="1:7">
      <c r="A607" s="156">
        <v>463919012</v>
      </c>
      <c r="B607" s="149" t="s">
        <v>433</v>
      </c>
      <c r="C607" s="161">
        <v>24779.68</v>
      </c>
      <c r="D607" s="161">
        <v>4077.67</v>
      </c>
      <c r="E607" s="162">
        <v>0</v>
      </c>
      <c r="F607" s="161">
        <v>4077.67</v>
      </c>
      <c r="G607" s="161">
        <v>28857.35</v>
      </c>
    </row>
    <row r="608" spans="1:7">
      <c r="A608" s="156">
        <v>463919012000004</v>
      </c>
      <c r="B608" s="149" t="s">
        <v>434</v>
      </c>
      <c r="C608" s="161">
        <v>24779.68</v>
      </c>
      <c r="D608" s="161">
        <v>4077.67</v>
      </c>
      <c r="E608" s="162">
        <v>0</v>
      </c>
      <c r="F608" s="161">
        <v>4077.67</v>
      </c>
      <c r="G608" s="161">
        <v>28857.35</v>
      </c>
    </row>
    <row r="609" spans="1:7">
      <c r="A609" s="156">
        <v>463919013</v>
      </c>
      <c r="B609" s="149" t="s">
        <v>435</v>
      </c>
      <c r="C609" s="161">
        <v>104830.52</v>
      </c>
      <c r="D609" s="161">
        <v>22911.61</v>
      </c>
      <c r="E609" s="162">
        <v>6.12</v>
      </c>
      <c r="F609" s="161">
        <v>22905.49</v>
      </c>
      <c r="G609" s="161">
        <v>127736.01</v>
      </c>
    </row>
    <row r="610" spans="1:7">
      <c r="A610" s="156">
        <v>463919013000001</v>
      </c>
      <c r="B610" s="149" t="s">
        <v>436</v>
      </c>
      <c r="C610" s="161">
        <v>101984.95</v>
      </c>
      <c r="D610" s="161">
        <v>22911.61</v>
      </c>
      <c r="E610" s="162">
        <v>6.12</v>
      </c>
      <c r="F610" s="161">
        <v>22905.49</v>
      </c>
      <c r="G610" s="161">
        <v>124890.44</v>
      </c>
    </row>
    <row r="611" spans="1:7">
      <c r="A611" s="156">
        <v>463919013000002</v>
      </c>
      <c r="B611" s="149" t="s">
        <v>437</v>
      </c>
      <c r="C611" s="161">
        <v>2845.57</v>
      </c>
      <c r="D611" s="161">
        <v>0</v>
      </c>
      <c r="E611" s="162">
        <v>0</v>
      </c>
      <c r="F611" s="161">
        <v>0</v>
      </c>
      <c r="G611" s="161">
        <v>2845.57</v>
      </c>
    </row>
    <row r="612" spans="1:7">
      <c r="A612" s="156">
        <v>463919014</v>
      </c>
      <c r="B612" s="149" t="s">
        <v>438</v>
      </c>
      <c r="C612" s="161">
        <v>164101.94</v>
      </c>
      <c r="D612" s="161">
        <v>19546.150000000001</v>
      </c>
      <c r="E612" s="162">
        <v>0</v>
      </c>
      <c r="F612" s="161">
        <v>19546.150000000001</v>
      </c>
      <c r="G612" s="161">
        <v>183648.09</v>
      </c>
    </row>
    <row r="613" spans="1:7">
      <c r="A613" s="156">
        <v>463919014000002</v>
      </c>
      <c r="B613" s="149" t="s">
        <v>439</v>
      </c>
      <c r="C613" s="161">
        <v>16994.36</v>
      </c>
      <c r="D613" s="161">
        <v>390</v>
      </c>
      <c r="E613" s="162">
        <v>0</v>
      </c>
      <c r="F613" s="161">
        <v>390</v>
      </c>
      <c r="G613" s="161">
        <v>17384.36</v>
      </c>
    </row>
    <row r="614" spans="1:7">
      <c r="A614" s="156">
        <v>463919014000003</v>
      </c>
      <c r="B614" s="149" t="s">
        <v>440</v>
      </c>
      <c r="C614" s="161">
        <v>76915.960000000006</v>
      </c>
      <c r="D614" s="161">
        <v>10699.39</v>
      </c>
      <c r="E614" s="162">
        <v>0</v>
      </c>
      <c r="F614" s="161">
        <v>10699.39</v>
      </c>
      <c r="G614" s="161">
        <v>87615.35</v>
      </c>
    </row>
    <row r="615" spans="1:7">
      <c r="A615" s="156">
        <v>463919014000004</v>
      </c>
      <c r="B615" s="149" t="s">
        <v>441</v>
      </c>
      <c r="C615" s="161">
        <v>48514.9</v>
      </c>
      <c r="D615" s="161">
        <v>5806.19</v>
      </c>
      <c r="E615" s="162">
        <v>0</v>
      </c>
      <c r="F615" s="161">
        <v>5806.19</v>
      </c>
      <c r="G615" s="161">
        <v>54321.09</v>
      </c>
    </row>
    <row r="616" spans="1:7">
      <c r="A616" s="156">
        <v>463919014000006</v>
      </c>
      <c r="B616" s="149" t="s">
        <v>442</v>
      </c>
      <c r="C616" s="161">
        <v>21676.720000000001</v>
      </c>
      <c r="D616" s="161">
        <v>2650.57</v>
      </c>
      <c r="E616" s="162">
        <v>0</v>
      </c>
      <c r="F616" s="161">
        <v>2650.57</v>
      </c>
      <c r="G616" s="161">
        <v>24327.29</v>
      </c>
    </row>
    <row r="617" spans="1:7">
      <c r="A617" s="156">
        <v>463919019</v>
      </c>
      <c r="B617" s="149" t="s">
        <v>429</v>
      </c>
      <c r="C617" s="161">
        <v>383635.46</v>
      </c>
      <c r="D617" s="161">
        <v>40626.92</v>
      </c>
      <c r="E617" s="162">
        <v>5.33</v>
      </c>
      <c r="F617" s="161">
        <v>40621.589999999997</v>
      </c>
      <c r="G617" s="161">
        <v>424257.05</v>
      </c>
    </row>
    <row r="618" spans="1:7">
      <c r="A618" s="156">
        <v>463919019000002</v>
      </c>
      <c r="B618" s="149" t="s">
        <v>443</v>
      </c>
      <c r="C618" s="161">
        <v>383204.43</v>
      </c>
      <c r="D618" s="161">
        <v>40626.92</v>
      </c>
      <c r="E618" s="162">
        <v>5.33</v>
      </c>
      <c r="F618" s="161">
        <v>40621.589999999997</v>
      </c>
      <c r="G618" s="161">
        <v>423826.02</v>
      </c>
    </row>
    <row r="619" spans="1:7">
      <c r="A619" s="156">
        <v>463919019000005</v>
      </c>
      <c r="B619" s="149" t="s">
        <v>444</v>
      </c>
      <c r="C619" s="161">
        <v>431.03</v>
      </c>
      <c r="D619" s="161">
        <v>0</v>
      </c>
      <c r="E619" s="162">
        <v>0</v>
      </c>
      <c r="F619" s="161">
        <v>0</v>
      </c>
      <c r="G619" s="161">
        <v>431.03</v>
      </c>
    </row>
    <row r="620" spans="1:7">
      <c r="A620" s="156">
        <v>464</v>
      </c>
      <c r="B620" s="149" t="s">
        <v>445</v>
      </c>
      <c r="C620" s="161">
        <v>780283.85</v>
      </c>
      <c r="D620" s="161">
        <v>0</v>
      </c>
      <c r="E620" s="162">
        <v>0</v>
      </c>
      <c r="F620" s="161">
        <v>0</v>
      </c>
      <c r="G620" s="161">
        <v>780283.85</v>
      </c>
    </row>
    <row r="621" spans="1:7">
      <c r="A621" s="156">
        <v>4641</v>
      </c>
      <c r="B621" s="149" t="s">
        <v>446</v>
      </c>
      <c r="C621" s="161">
        <v>780283.85</v>
      </c>
      <c r="D621" s="161">
        <v>0</v>
      </c>
      <c r="E621" s="162">
        <v>0</v>
      </c>
      <c r="F621" s="161">
        <v>0</v>
      </c>
      <c r="G621" s="161">
        <v>780283.85</v>
      </c>
    </row>
    <row r="622" spans="1:7">
      <c r="A622" s="156">
        <v>46411</v>
      </c>
      <c r="B622" s="149" t="s">
        <v>447</v>
      </c>
      <c r="C622" s="161">
        <v>780283.85</v>
      </c>
      <c r="D622" s="161">
        <v>0</v>
      </c>
      <c r="E622" s="162">
        <v>0</v>
      </c>
      <c r="F622" s="161">
        <v>0</v>
      </c>
      <c r="G622" s="161">
        <v>780283.85</v>
      </c>
    </row>
    <row r="623" spans="1:7">
      <c r="A623" s="156">
        <v>464119</v>
      </c>
      <c r="B623" s="149" t="s">
        <v>447</v>
      </c>
      <c r="C623" s="161">
        <v>780283.85</v>
      </c>
      <c r="D623" s="161">
        <v>0</v>
      </c>
      <c r="E623" s="162">
        <v>0</v>
      </c>
      <c r="F623" s="161">
        <v>0</v>
      </c>
      <c r="G623" s="161">
        <v>780283.85</v>
      </c>
    </row>
    <row r="624" spans="1:7">
      <c r="A624" s="156">
        <v>46411901</v>
      </c>
      <c r="B624" s="149" t="s">
        <v>446</v>
      </c>
      <c r="C624" s="161">
        <v>780283.85</v>
      </c>
      <c r="D624" s="161">
        <v>0</v>
      </c>
      <c r="E624" s="162">
        <v>0</v>
      </c>
      <c r="F624" s="161">
        <v>0</v>
      </c>
      <c r="G624" s="161">
        <v>780283.85</v>
      </c>
    </row>
    <row r="625" spans="1:7">
      <c r="A625" s="156">
        <v>464119011</v>
      </c>
      <c r="B625" s="149" t="s">
        <v>446</v>
      </c>
      <c r="C625" s="161">
        <v>24900.65</v>
      </c>
      <c r="D625" s="161">
        <v>0</v>
      </c>
      <c r="E625" s="162">
        <v>0</v>
      </c>
      <c r="F625" s="161">
        <v>0</v>
      </c>
      <c r="G625" s="161">
        <v>24900.65</v>
      </c>
    </row>
    <row r="626" spans="1:7">
      <c r="A626" s="156">
        <v>464119011000016</v>
      </c>
      <c r="B626" s="149" t="s">
        <v>448</v>
      </c>
      <c r="C626" s="161">
        <v>854</v>
      </c>
      <c r="D626" s="161">
        <v>0</v>
      </c>
      <c r="E626" s="162">
        <v>0</v>
      </c>
      <c r="F626" s="161">
        <v>0</v>
      </c>
      <c r="G626" s="161">
        <v>854</v>
      </c>
    </row>
    <row r="627" spans="1:7">
      <c r="A627" s="156">
        <v>464119011000024</v>
      </c>
      <c r="B627" s="149" t="s">
        <v>449</v>
      </c>
      <c r="C627" s="161">
        <v>5904</v>
      </c>
      <c r="D627" s="161">
        <v>0</v>
      </c>
      <c r="E627" s="162">
        <v>0</v>
      </c>
      <c r="F627" s="161">
        <v>0</v>
      </c>
      <c r="G627" s="161">
        <v>5904</v>
      </c>
    </row>
    <row r="628" spans="1:7">
      <c r="A628" s="156">
        <v>464119011000028</v>
      </c>
      <c r="B628" s="149" t="s">
        <v>450</v>
      </c>
      <c r="C628" s="161">
        <v>18142.650000000001</v>
      </c>
      <c r="D628" s="161">
        <v>0</v>
      </c>
      <c r="E628" s="162">
        <v>0</v>
      </c>
      <c r="F628" s="161">
        <v>0</v>
      </c>
      <c r="G628" s="161">
        <v>18142.650000000001</v>
      </c>
    </row>
    <row r="629" spans="1:7">
      <c r="A629" s="156">
        <v>464119019</v>
      </c>
      <c r="B629" s="149" t="s">
        <v>313</v>
      </c>
      <c r="C629" s="161">
        <v>755383.2</v>
      </c>
      <c r="D629" s="161">
        <v>0</v>
      </c>
      <c r="E629" s="162">
        <v>0</v>
      </c>
      <c r="F629" s="161">
        <v>0</v>
      </c>
      <c r="G629" s="161">
        <v>755383.2</v>
      </c>
    </row>
    <row r="630" spans="1:7">
      <c r="A630" s="156">
        <v>464119019000002</v>
      </c>
      <c r="B630" s="149" t="s">
        <v>451</v>
      </c>
      <c r="C630" s="161">
        <v>755383.2</v>
      </c>
      <c r="D630" s="161">
        <v>0</v>
      </c>
      <c r="E630" s="162">
        <v>0</v>
      </c>
      <c r="F630" s="161">
        <v>0</v>
      </c>
      <c r="G630" s="161">
        <v>755383.2</v>
      </c>
    </row>
    <row r="631" spans="1:7">
      <c r="A631" s="156">
        <v>465</v>
      </c>
      <c r="B631" s="149" t="s">
        <v>452</v>
      </c>
      <c r="C631" s="161">
        <v>1496614.88</v>
      </c>
      <c r="D631" s="161">
        <v>536228.73</v>
      </c>
      <c r="E631" s="162">
        <v>400786.57</v>
      </c>
      <c r="F631" s="161">
        <v>135442.16</v>
      </c>
      <c r="G631" s="161">
        <v>1632057.04</v>
      </c>
    </row>
    <row r="632" spans="1:7">
      <c r="A632" s="156">
        <v>4653</v>
      </c>
      <c r="B632" s="149" t="s">
        <v>453</v>
      </c>
      <c r="C632" s="161">
        <v>1038797.75</v>
      </c>
      <c r="D632" s="161">
        <v>519531.17</v>
      </c>
      <c r="E632" s="162">
        <v>388392.9</v>
      </c>
      <c r="F632" s="161">
        <v>131138.26999999999</v>
      </c>
      <c r="G632" s="161">
        <v>1169936.02</v>
      </c>
    </row>
    <row r="633" spans="1:7">
      <c r="A633" s="156">
        <v>46531</v>
      </c>
      <c r="B633" s="149" t="s">
        <v>454</v>
      </c>
      <c r="C633" s="161">
        <v>1038797.75</v>
      </c>
      <c r="D633" s="161">
        <v>519531.17</v>
      </c>
      <c r="E633" s="162">
        <v>388392.9</v>
      </c>
      <c r="F633" s="161">
        <v>131138.26999999999</v>
      </c>
      <c r="G633" s="161">
        <v>1169936.02</v>
      </c>
    </row>
    <row r="634" spans="1:7">
      <c r="A634" s="156">
        <v>465319</v>
      </c>
      <c r="B634" s="149" t="s">
        <v>454</v>
      </c>
      <c r="C634" s="161">
        <v>1038797.75</v>
      </c>
      <c r="D634" s="161">
        <v>519531.17</v>
      </c>
      <c r="E634" s="162">
        <v>388392.9</v>
      </c>
      <c r="F634" s="161">
        <v>131138.26999999999</v>
      </c>
      <c r="G634" s="161">
        <v>1169936.02</v>
      </c>
    </row>
    <row r="635" spans="1:7">
      <c r="A635" s="156">
        <v>46531901</v>
      </c>
      <c r="B635" s="149" t="s">
        <v>453</v>
      </c>
      <c r="C635" s="161">
        <v>1038797.75</v>
      </c>
      <c r="D635" s="161">
        <v>519531.17</v>
      </c>
      <c r="E635" s="162">
        <v>388392.9</v>
      </c>
      <c r="F635" s="161">
        <v>131138.26999999999</v>
      </c>
      <c r="G635" s="161">
        <v>1169936.02</v>
      </c>
    </row>
    <row r="636" spans="1:7">
      <c r="A636" s="156">
        <v>465319011</v>
      </c>
      <c r="B636" s="149" t="s">
        <v>453</v>
      </c>
      <c r="C636" s="161">
        <v>1038797.75</v>
      </c>
      <c r="D636" s="161">
        <v>519531.17</v>
      </c>
      <c r="E636" s="162">
        <v>388392.9</v>
      </c>
      <c r="F636" s="161">
        <v>131138.26999999999</v>
      </c>
      <c r="G636" s="161">
        <v>1169936.02</v>
      </c>
    </row>
    <row r="637" spans="1:7">
      <c r="A637" s="156">
        <v>465319011000001</v>
      </c>
      <c r="B637" s="149" t="s">
        <v>453</v>
      </c>
      <c r="C637" s="161">
        <v>1038797.75</v>
      </c>
      <c r="D637" s="161">
        <v>519531.17</v>
      </c>
      <c r="E637" s="162">
        <v>388392.9</v>
      </c>
      <c r="F637" s="161">
        <v>131138.26999999999</v>
      </c>
      <c r="G637" s="161">
        <v>1169936.02</v>
      </c>
    </row>
    <row r="638" spans="1:7">
      <c r="A638" s="156">
        <v>4658</v>
      </c>
      <c r="B638" s="149" t="s">
        <v>455</v>
      </c>
      <c r="C638" s="161">
        <v>457817.13</v>
      </c>
      <c r="D638" s="161">
        <v>16697.560000000001</v>
      </c>
      <c r="E638" s="162">
        <v>12393.67</v>
      </c>
      <c r="F638" s="161">
        <v>4303.8900000000003</v>
      </c>
      <c r="G638" s="161">
        <v>462121.02</v>
      </c>
    </row>
    <row r="639" spans="1:7">
      <c r="A639" s="156">
        <v>46581</v>
      </c>
      <c r="B639" s="149" t="s">
        <v>456</v>
      </c>
      <c r="C639" s="161">
        <v>457817.13</v>
      </c>
      <c r="D639" s="161">
        <v>16697.560000000001</v>
      </c>
      <c r="E639" s="162">
        <v>12393.67</v>
      </c>
      <c r="F639" s="161">
        <v>4303.8900000000003</v>
      </c>
      <c r="G639" s="161">
        <v>462121.02</v>
      </c>
    </row>
    <row r="640" spans="1:7">
      <c r="A640" s="156">
        <v>465819</v>
      </c>
      <c r="B640" s="149" t="s">
        <v>456</v>
      </c>
      <c r="C640" s="161">
        <v>457817.13</v>
      </c>
      <c r="D640" s="161">
        <v>16697.560000000001</v>
      </c>
      <c r="E640" s="162">
        <v>12393.67</v>
      </c>
      <c r="F640" s="161">
        <v>4303.8900000000003</v>
      </c>
      <c r="G640" s="161">
        <v>462121.02</v>
      </c>
    </row>
    <row r="641" spans="1:7">
      <c r="A641" s="156">
        <v>46581901</v>
      </c>
      <c r="B641" s="149" t="s">
        <v>455</v>
      </c>
      <c r="C641" s="161">
        <v>457817.13</v>
      </c>
      <c r="D641" s="161">
        <v>16697.560000000001</v>
      </c>
      <c r="E641" s="162">
        <v>12393.67</v>
      </c>
      <c r="F641" s="161">
        <v>4303.8900000000003</v>
      </c>
      <c r="G641" s="161">
        <v>462121.02</v>
      </c>
    </row>
    <row r="642" spans="1:7">
      <c r="A642" s="156">
        <v>465819019</v>
      </c>
      <c r="B642" s="149" t="s">
        <v>455</v>
      </c>
      <c r="C642" s="161">
        <v>457817.13</v>
      </c>
      <c r="D642" s="161">
        <v>16697.560000000001</v>
      </c>
      <c r="E642" s="162">
        <v>12393.67</v>
      </c>
      <c r="F642" s="161">
        <v>4303.8900000000003</v>
      </c>
      <c r="G642" s="161">
        <v>462121.02</v>
      </c>
    </row>
    <row r="643" spans="1:7">
      <c r="A643" s="156">
        <v>465819019000002</v>
      </c>
      <c r="B643" s="149" t="s">
        <v>457</v>
      </c>
      <c r="C643" s="161">
        <v>457817.13</v>
      </c>
      <c r="D643" s="161">
        <v>16697.560000000001</v>
      </c>
      <c r="E643" s="162">
        <v>12393.67</v>
      </c>
      <c r="F643" s="161">
        <v>4303.8900000000003</v>
      </c>
      <c r="G643" s="161">
        <v>462121.02</v>
      </c>
    </row>
    <row r="644" spans="1:7">
      <c r="A644" s="156">
        <v>468</v>
      </c>
      <c r="B644" s="149" t="s">
        <v>458</v>
      </c>
      <c r="C644" s="161">
        <v>16862793.120000001</v>
      </c>
      <c r="D644" s="161">
        <v>2653942.44</v>
      </c>
      <c r="E644" s="162">
        <v>2746.62</v>
      </c>
      <c r="F644" s="161">
        <v>2651195.8199999998</v>
      </c>
      <c r="G644" s="161">
        <v>19513988.940000001</v>
      </c>
    </row>
    <row r="645" spans="1:7">
      <c r="A645" s="156">
        <v>4681</v>
      </c>
      <c r="B645" s="149" t="s">
        <v>458</v>
      </c>
      <c r="C645" s="161">
        <v>16862793.120000001</v>
      </c>
      <c r="D645" s="161">
        <v>2653942.44</v>
      </c>
      <c r="E645" s="162">
        <v>2746.62</v>
      </c>
      <c r="F645" s="161">
        <v>2651195.8199999998</v>
      </c>
      <c r="G645" s="161">
        <v>19513988.940000001</v>
      </c>
    </row>
    <row r="646" spans="1:7">
      <c r="A646" s="156">
        <v>46811</v>
      </c>
      <c r="B646" s="149" t="s">
        <v>459</v>
      </c>
      <c r="C646" s="161">
        <v>16862793.120000001</v>
      </c>
      <c r="D646" s="161">
        <v>2653942.44</v>
      </c>
      <c r="E646" s="162">
        <v>2746.62</v>
      </c>
      <c r="F646" s="161">
        <v>2651195.8199999998</v>
      </c>
      <c r="G646" s="161">
        <v>19513988.940000001</v>
      </c>
    </row>
    <row r="647" spans="1:7">
      <c r="A647" s="156">
        <v>468119</v>
      </c>
      <c r="B647" s="149" t="s">
        <v>459</v>
      </c>
      <c r="C647" s="161">
        <v>16862793.120000001</v>
      </c>
      <c r="D647" s="161">
        <v>2653942.44</v>
      </c>
      <c r="E647" s="162">
        <v>2746.62</v>
      </c>
      <c r="F647" s="161">
        <v>2651195.8199999998</v>
      </c>
      <c r="G647" s="161">
        <v>19513988.940000001</v>
      </c>
    </row>
    <row r="648" spans="1:7">
      <c r="A648" s="156">
        <v>46811901</v>
      </c>
      <c r="B648" s="149" t="s">
        <v>460</v>
      </c>
      <c r="C648" s="161">
        <v>16862793.120000001</v>
      </c>
      <c r="D648" s="161">
        <v>2653942.44</v>
      </c>
      <c r="E648" s="162">
        <v>2746.62</v>
      </c>
      <c r="F648" s="161">
        <v>2651195.8199999998</v>
      </c>
      <c r="G648" s="161">
        <v>19513988.940000001</v>
      </c>
    </row>
    <row r="649" spans="1:7">
      <c r="A649" s="156">
        <v>468119011</v>
      </c>
      <c r="B649" s="149" t="s">
        <v>461</v>
      </c>
      <c r="C649" s="161">
        <v>11551.44</v>
      </c>
      <c r="D649" s="161">
        <v>1443.93</v>
      </c>
      <c r="E649" s="162">
        <v>0</v>
      </c>
      <c r="F649" s="161">
        <v>1443.93</v>
      </c>
      <c r="G649" s="161">
        <v>12995.37</v>
      </c>
    </row>
    <row r="650" spans="1:7">
      <c r="A650" s="156">
        <v>468119011000001</v>
      </c>
      <c r="B650" s="149" t="s">
        <v>461</v>
      </c>
      <c r="C650" s="161">
        <v>11551.44</v>
      </c>
      <c r="D650" s="161">
        <v>1443.93</v>
      </c>
      <c r="E650" s="162">
        <v>0</v>
      </c>
      <c r="F650" s="161">
        <v>1443.93</v>
      </c>
      <c r="G650" s="161">
        <v>12995.37</v>
      </c>
    </row>
    <row r="651" spans="1:7">
      <c r="A651" s="156">
        <v>468119012</v>
      </c>
      <c r="B651" s="149" t="s">
        <v>462</v>
      </c>
      <c r="C651" s="161">
        <v>149215.98000000001</v>
      </c>
      <c r="D651" s="161">
        <v>17300.71</v>
      </c>
      <c r="E651" s="162">
        <v>0</v>
      </c>
      <c r="F651" s="161">
        <v>17300.71</v>
      </c>
      <c r="G651" s="161">
        <v>166516.69</v>
      </c>
    </row>
    <row r="652" spans="1:7">
      <c r="A652" s="156">
        <v>468119012000002</v>
      </c>
      <c r="B652" s="149" t="s">
        <v>463</v>
      </c>
      <c r="C652" s="161">
        <v>149215.98000000001</v>
      </c>
      <c r="D652" s="161">
        <v>17300.71</v>
      </c>
      <c r="E652" s="162">
        <v>0</v>
      </c>
      <c r="F652" s="161">
        <v>17300.71</v>
      </c>
      <c r="G652" s="161">
        <v>166516.69</v>
      </c>
    </row>
    <row r="653" spans="1:7">
      <c r="A653" s="156">
        <v>468119013</v>
      </c>
      <c r="B653" s="149" t="s">
        <v>464</v>
      </c>
      <c r="C653" s="161">
        <v>12655.99</v>
      </c>
      <c r="D653" s="161">
        <v>240.5</v>
      </c>
      <c r="E653" s="162">
        <v>0</v>
      </c>
      <c r="F653" s="161">
        <v>240.5</v>
      </c>
      <c r="G653" s="161">
        <v>12896.49</v>
      </c>
    </row>
    <row r="654" spans="1:7">
      <c r="A654" s="156">
        <v>468119013000001</v>
      </c>
      <c r="B654" s="149" t="s">
        <v>465</v>
      </c>
      <c r="C654" s="161">
        <v>19</v>
      </c>
      <c r="D654" s="161">
        <v>0</v>
      </c>
      <c r="E654" s="162">
        <v>0</v>
      </c>
      <c r="F654" s="161">
        <v>0</v>
      </c>
      <c r="G654" s="161">
        <v>19</v>
      </c>
    </row>
    <row r="655" spans="1:7">
      <c r="A655" s="156">
        <v>468119013000002</v>
      </c>
      <c r="B655" s="149" t="s">
        <v>466</v>
      </c>
      <c r="C655" s="161">
        <v>12636.99</v>
      </c>
      <c r="D655" s="161">
        <v>240.5</v>
      </c>
      <c r="E655" s="162">
        <v>0</v>
      </c>
      <c r="F655" s="161">
        <v>240.5</v>
      </c>
      <c r="G655" s="161">
        <v>12877.49</v>
      </c>
    </row>
    <row r="656" spans="1:7">
      <c r="A656" s="156">
        <v>468119019</v>
      </c>
      <c r="B656" s="149" t="s">
        <v>313</v>
      </c>
      <c r="C656" s="161">
        <v>16689369.710000001</v>
      </c>
      <c r="D656" s="161">
        <v>2634957.2999999998</v>
      </c>
      <c r="E656" s="162">
        <v>2746.62</v>
      </c>
      <c r="F656" s="161">
        <v>2632210.6800000002</v>
      </c>
      <c r="G656" s="161">
        <v>19321580.390000001</v>
      </c>
    </row>
    <row r="657" spans="1:7">
      <c r="A657" s="156">
        <v>468119019000001</v>
      </c>
      <c r="B657" s="149" t="s">
        <v>467</v>
      </c>
      <c r="C657" s="161">
        <v>15963.83</v>
      </c>
      <c r="D657" s="161">
        <v>0</v>
      </c>
      <c r="E657" s="162">
        <v>0</v>
      </c>
      <c r="F657" s="161">
        <v>0</v>
      </c>
      <c r="G657" s="161">
        <v>15963.83</v>
      </c>
    </row>
    <row r="658" spans="1:7">
      <c r="A658" s="156">
        <v>468119019000002</v>
      </c>
      <c r="B658" s="149" t="s">
        <v>468</v>
      </c>
      <c r="C658" s="161">
        <v>7132.35</v>
      </c>
      <c r="D658" s="161">
        <v>4946.3100000000004</v>
      </c>
      <c r="E658" s="162">
        <v>0</v>
      </c>
      <c r="F658" s="161">
        <v>4946.3100000000004</v>
      </c>
      <c r="G658" s="161">
        <v>12078.66</v>
      </c>
    </row>
    <row r="659" spans="1:7">
      <c r="A659" s="156">
        <v>468119019000004</v>
      </c>
      <c r="B659" s="149" t="s">
        <v>469</v>
      </c>
      <c r="C659" s="161">
        <v>7711.09</v>
      </c>
      <c r="D659" s="161">
        <v>1050.07</v>
      </c>
      <c r="E659" s="162">
        <v>0</v>
      </c>
      <c r="F659" s="161">
        <v>1050.07</v>
      </c>
      <c r="G659" s="161">
        <v>8761.16</v>
      </c>
    </row>
    <row r="660" spans="1:7">
      <c r="A660" s="156">
        <v>468119019000007</v>
      </c>
      <c r="B660" s="149" t="s">
        <v>470</v>
      </c>
      <c r="C660" s="161">
        <v>15632.27</v>
      </c>
      <c r="D660" s="161">
        <v>3561.62</v>
      </c>
      <c r="E660" s="162">
        <v>0</v>
      </c>
      <c r="F660" s="161">
        <v>3561.62</v>
      </c>
      <c r="G660" s="161">
        <v>19193.89</v>
      </c>
    </row>
    <row r="661" spans="1:7">
      <c r="A661" s="156">
        <v>468119019000008</v>
      </c>
      <c r="B661" s="149" t="s">
        <v>471</v>
      </c>
      <c r="C661" s="161">
        <v>68117.39</v>
      </c>
      <c r="D661" s="161">
        <v>9975.2000000000007</v>
      </c>
      <c r="E661" s="162">
        <v>2485.62</v>
      </c>
      <c r="F661" s="161">
        <v>7489.58</v>
      </c>
      <c r="G661" s="161">
        <v>75606.97</v>
      </c>
    </row>
    <row r="662" spans="1:7">
      <c r="A662" s="156">
        <v>468119019000009</v>
      </c>
      <c r="B662" s="149" t="s">
        <v>472</v>
      </c>
      <c r="C662" s="161">
        <v>10040.549999999999</v>
      </c>
      <c r="D662" s="161">
        <v>1262</v>
      </c>
      <c r="E662" s="162">
        <v>261</v>
      </c>
      <c r="F662" s="161">
        <v>1001</v>
      </c>
      <c r="G662" s="161">
        <v>11041.55</v>
      </c>
    </row>
    <row r="663" spans="1:7">
      <c r="A663" s="156">
        <v>468119019000011</v>
      </c>
      <c r="B663" s="149" t="s">
        <v>399</v>
      </c>
      <c r="C663" s="161">
        <v>3552.04</v>
      </c>
      <c r="D663" s="161">
        <v>0</v>
      </c>
      <c r="E663" s="162">
        <v>0</v>
      </c>
      <c r="F663" s="161">
        <v>0</v>
      </c>
      <c r="G663" s="161">
        <v>3552.04</v>
      </c>
    </row>
    <row r="664" spans="1:7">
      <c r="A664" s="156">
        <v>468119019000012</v>
      </c>
      <c r="B664" s="149" t="s">
        <v>473</v>
      </c>
      <c r="C664" s="161">
        <v>7913.76</v>
      </c>
      <c r="D664" s="161">
        <v>629.47</v>
      </c>
      <c r="E664" s="162">
        <v>0</v>
      </c>
      <c r="F664" s="161">
        <v>629.47</v>
      </c>
      <c r="G664" s="161">
        <v>8543.23</v>
      </c>
    </row>
    <row r="665" spans="1:7">
      <c r="A665" s="156">
        <v>468119019000013</v>
      </c>
      <c r="B665" s="149" t="s">
        <v>460</v>
      </c>
      <c r="C665" s="161">
        <v>15170.21</v>
      </c>
      <c r="D665" s="161">
        <v>7967.9</v>
      </c>
      <c r="E665" s="162">
        <v>0</v>
      </c>
      <c r="F665" s="161">
        <v>7967.9</v>
      </c>
      <c r="G665" s="161">
        <v>23138.11</v>
      </c>
    </row>
    <row r="666" spans="1:7">
      <c r="A666" s="156">
        <v>468119019000014</v>
      </c>
      <c r="B666" s="149" t="s">
        <v>474</v>
      </c>
      <c r="C666" s="161">
        <v>6697.13</v>
      </c>
      <c r="D666" s="161">
        <v>1038.1600000000001</v>
      </c>
      <c r="E666" s="162">
        <v>0</v>
      </c>
      <c r="F666" s="161">
        <v>1038.1600000000001</v>
      </c>
      <c r="G666" s="161">
        <v>7735.29</v>
      </c>
    </row>
    <row r="667" spans="1:7">
      <c r="A667" s="156">
        <v>468119019000022</v>
      </c>
      <c r="B667" s="149" t="s">
        <v>475</v>
      </c>
      <c r="C667" s="161">
        <v>231695.34</v>
      </c>
      <c r="D667" s="161">
        <v>4912</v>
      </c>
      <c r="E667" s="162">
        <v>0</v>
      </c>
      <c r="F667" s="161">
        <v>4912</v>
      </c>
      <c r="G667" s="161">
        <v>236607.34</v>
      </c>
    </row>
    <row r="668" spans="1:7">
      <c r="A668" s="156">
        <v>468119019000023</v>
      </c>
      <c r="B668" s="149" t="s">
        <v>476</v>
      </c>
      <c r="C668" s="161">
        <v>1187.9100000000001</v>
      </c>
      <c r="D668" s="161">
        <v>183</v>
      </c>
      <c r="E668" s="162">
        <v>0</v>
      </c>
      <c r="F668" s="161">
        <v>183</v>
      </c>
      <c r="G668" s="161">
        <v>1370.91</v>
      </c>
    </row>
    <row r="669" spans="1:7">
      <c r="A669" s="156">
        <v>468119019000024</v>
      </c>
      <c r="B669" s="149" t="s">
        <v>477</v>
      </c>
      <c r="C669" s="161">
        <v>16298555.84</v>
      </c>
      <c r="D669" s="161">
        <v>2599431.5699999998</v>
      </c>
      <c r="E669" s="162">
        <v>0</v>
      </c>
      <c r="F669" s="161">
        <v>2599431.5699999998</v>
      </c>
      <c r="G669" s="161">
        <v>18897987.41</v>
      </c>
    </row>
    <row r="670" spans="1:7">
      <c r="A670" s="156">
        <v>6</v>
      </c>
      <c r="B670" s="149" t="s">
        <v>478</v>
      </c>
      <c r="C670" s="161">
        <v>-328454.84000000003</v>
      </c>
      <c r="D670" s="161">
        <v>13464747.32</v>
      </c>
      <c r="E670" s="162">
        <v>14933379.189999999</v>
      </c>
      <c r="F670" s="161">
        <v>-1468631.87</v>
      </c>
      <c r="G670" s="161">
        <v>-1797086.71</v>
      </c>
    </row>
    <row r="671" spans="1:7">
      <c r="A671" s="156">
        <v>61</v>
      </c>
      <c r="B671" s="149" t="s">
        <v>479</v>
      </c>
      <c r="C671" s="161">
        <v>47336.42</v>
      </c>
      <c r="D671" s="161">
        <v>13464747.32</v>
      </c>
      <c r="E671" s="162">
        <v>14143470.970000001</v>
      </c>
      <c r="F671" s="161">
        <v>-678723.65</v>
      </c>
      <c r="G671" s="161">
        <v>-631387.23</v>
      </c>
    </row>
    <row r="672" spans="1:7">
      <c r="A672" s="156">
        <v>611</v>
      </c>
      <c r="B672" s="149" t="s">
        <v>480</v>
      </c>
      <c r="C672" s="161">
        <v>47336.42</v>
      </c>
      <c r="D672" s="161">
        <v>13464747.32</v>
      </c>
      <c r="E672" s="162">
        <v>14143470.970000001</v>
      </c>
      <c r="F672" s="161">
        <v>-678723.65</v>
      </c>
      <c r="G672" s="161">
        <v>-631387.23</v>
      </c>
    </row>
    <row r="673" spans="1:7">
      <c r="A673" s="156">
        <v>6111</v>
      </c>
      <c r="B673" s="149" t="s">
        <v>69</v>
      </c>
      <c r="C673" s="161">
        <v>277953.40000000002</v>
      </c>
      <c r="D673" s="161">
        <v>16647.580000000002</v>
      </c>
      <c r="E673" s="162">
        <v>121916.6</v>
      </c>
      <c r="F673" s="161">
        <v>-105269.02</v>
      </c>
      <c r="G673" s="161">
        <v>172684.38</v>
      </c>
    </row>
    <row r="674" spans="1:7">
      <c r="A674" s="156">
        <v>61111</v>
      </c>
      <c r="B674" s="149" t="s">
        <v>481</v>
      </c>
      <c r="C674" s="161">
        <v>277953.40000000002</v>
      </c>
      <c r="D674" s="161">
        <v>16647.580000000002</v>
      </c>
      <c r="E674" s="162">
        <v>121916.6</v>
      </c>
      <c r="F674" s="161">
        <v>-105269.02</v>
      </c>
      <c r="G674" s="161">
        <v>172684.38</v>
      </c>
    </row>
    <row r="675" spans="1:7">
      <c r="A675" s="156">
        <v>611119</v>
      </c>
      <c r="B675" s="149" t="s">
        <v>481</v>
      </c>
      <c r="C675" s="161">
        <v>277953.40000000002</v>
      </c>
      <c r="D675" s="161">
        <v>16647.580000000002</v>
      </c>
      <c r="E675" s="162">
        <v>121916.6</v>
      </c>
      <c r="F675" s="161">
        <v>-105269.02</v>
      </c>
      <c r="G675" s="161">
        <v>172684.38</v>
      </c>
    </row>
    <row r="676" spans="1:7">
      <c r="A676" s="156">
        <v>61111901</v>
      </c>
      <c r="B676" s="149" t="s">
        <v>69</v>
      </c>
      <c r="C676" s="161">
        <v>277953.40000000002</v>
      </c>
      <c r="D676" s="161">
        <v>16647.580000000002</v>
      </c>
      <c r="E676" s="162">
        <v>121916.6</v>
      </c>
      <c r="F676" s="161">
        <v>-105269.02</v>
      </c>
      <c r="G676" s="161">
        <v>172684.38</v>
      </c>
    </row>
    <row r="677" spans="1:7">
      <c r="A677" s="156">
        <v>611119011</v>
      </c>
      <c r="B677" s="149" t="s">
        <v>482</v>
      </c>
      <c r="C677" s="161">
        <v>277953.40000000002</v>
      </c>
      <c r="D677" s="161">
        <v>16647.580000000002</v>
      </c>
      <c r="E677" s="162">
        <v>121916.6</v>
      </c>
      <c r="F677" s="161">
        <v>-105269.02</v>
      </c>
      <c r="G677" s="161">
        <v>172684.38</v>
      </c>
    </row>
    <row r="678" spans="1:7">
      <c r="A678" s="156">
        <v>611119011000001</v>
      </c>
      <c r="B678" s="149" t="s">
        <v>482</v>
      </c>
      <c r="C678" s="161">
        <v>277953.40000000002</v>
      </c>
      <c r="D678" s="161">
        <v>16647.580000000002</v>
      </c>
      <c r="E678" s="162">
        <v>121916.6</v>
      </c>
      <c r="F678" s="161">
        <v>-105269.02</v>
      </c>
      <c r="G678" s="161">
        <v>172684.38</v>
      </c>
    </row>
    <row r="679" spans="1:7">
      <c r="A679" s="156">
        <v>6112</v>
      </c>
      <c r="B679" s="149" t="s">
        <v>483</v>
      </c>
      <c r="C679" s="161">
        <v>96115.77</v>
      </c>
      <c r="D679" s="161">
        <v>8353.61</v>
      </c>
      <c r="E679" s="162">
        <v>46444.65</v>
      </c>
      <c r="F679" s="161">
        <v>-38091.040000000001</v>
      </c>
      <c r="G679" s="161">
        <v>58024.73</v>
      </c>
    </row>
    <row r="680" spans="1:7">
      <c r="A680" s="156">
        <v>61121</v>
      </c>
      <c r="B680" s="149" t="s">
        <v>484</v>
      </c>
      <c r="C680" s="161">
        <v>96115.77</v>
      </c>
      <c r="D680" s="161">
        <v>8353.61</v>
      </c>
      <c r="E680" s="162">
        <v>46444.65</v>
      </c>
      <c r="F680" s="161">
        <v>-38091.040000000001</v>
      </c>
      <c r="G680" s="161">
        <v>58024.73</v>
      </c>
    </row>
    <row r="681" spans="1:7">
      <c r="A681" s="156">
        <v>611219</v>
      </c>
      <c r="B681" s="149" t="s">
        <v>484</v>
      </c>
      <c r="C681" s="161">
        <v>96115.77</v>
      </c>
      <c r="D681" s="161">
        <v>8353.61</v>
      </c>
      <c r="E681" s="162">
        <v>46444.65</v>
      </c>
      <c r="F681" s="161">
        <v>-38091.040000000001</v>
      </c>
      <c r="G681" s="161">
        <v>58024.73</v>
      </c>
    </row>
    <row r="682" spans="1:7">
      <c r="A682" s="156">
        <v>61121901</v>
      </c>
      <c r="B682" s="149" t="s">
        <v>483</v>
      </c>
      <c r="C682" s="161">
        <v>96115.77</v>
      </c>
      <c r="D682" s="161">
        <v>8353.61</v>
      </c>
      <c r="E682" s="162">
        <v>46444.65</v>
      </c>
      <c r="F682" s="161">
        <v>-38091.040000000001</v>
      </c>
      <c r="G682" s="161">
        <v>58024.73</v>
      </c>
    </row>
    <row r="683" spans="1:7">
      <c r="A683" s="156">
        <v>611219011</v>
      </c>
      <c r="B683" s="149" t="s">
        <v>113</v>
      </c>
      <c r="C683" s="161">
        <v>96115.77</v>
      </c>
      <c r="D683" s="161">
        <v>8353.61</v>
      </c>
      <c r="E683" s="162">
        <v>46444.65</v>
      </c>
      <c r="F683" s="161">
        <v>-38091.040000000001</v>
      </c>
      <c r="G683" s="161">
        <v>58024.73</v>
      </c>
    </row>
    <row r="684" spans="1:7">
      <c r="A684" s="156">
        <v>611219011000001</v>
      </c>
      <c r="B684" s="149" t="s">
        <v>113</v>
      </c>
      <c r="C684" s="161">
        <v>96115.77</v>
      </c>
      <c r="D684" s="161">
        <v>8353.61</v>
      </c>
      <c r="E684" s="162">
        <v>46444.65</v>
      </c>
      <c r="F684" s="161">
        <v>-38091.040000000001</v>
      </c>
      <c r="G684" s="161">
        <v>58024.73</v>
      </c>
    </row>
    <row r="685" spans="1:7">
      <c r="A685" s="156">
        <v>6119</v>
      </c>
      <c r="B685" s="149" t="s">
        <v>485</v>
      </c>
      <c r="C685" s="161">
        <v>-326732.75</v>
      </c>
      <c r="D685" s="161">
        <v>13439746.130000001</v>
      </c>
      <c r="E685" s="162">
        <v>13975109.720000001</v>
      </c>
      <c r="F685" s="161">
        <v>-535363.59</v>
      </c>
      <c r="G685" s="161">
        <v>-862096.34</v>
      </c>
    </row>
    <row r="686" spans="1:7">
      <c r="A686" s="156">
        <v>61191</v>
      </c>
      <c r="B686" s="149" t="s">
        <v>486</v>
      </c>
      <c r="C686" s="161">
        <v>-326732.75</v>
      </c>
      <c r="D686" s="161">
        <v>13439746.130000001</v>
      </c>
      <c r="E686" s="162">
        <v>13975109.720000001</v>
      </c>
      <c r="F686" s="161">
        <v>-535363.59</v>
      </c>
      <c r="G686" s="161">
        <v>-862096.34</v>
      </c>
    </row>
    <row r="687" spans="1:7">
      <c r="A687" s="156">
        <v>611919</v>
      </c>
      <c r="B687" s="149" t="s">
        <v>486</v>
      </c>
      <c r="C687" s="161">
        <v>-326732.75</v>
      </c>
      <c r="D687" s="161">
        <v>13439746.130000001</v>
      </c>
      <c r="E687" s="162">
        <v>13975109.720000001</v>
      </c>
      <c r="F687" s="161">
        <v>-535363.59</v>
      </c>
      <c r="G687" s="161">
        <v>-862096.34</v>
      </c>
    </row>
    <row r="688" spans="1:7">
      <c r="A688" s="156">
        <v>61191901</v>
      </c>
      <c r="B688" s="149" t="s">
        <v>485</v>
      </c>
      <c r="C688" s="161">
        <v>-326732.75</v>
      </c>
      <c r="D688" s="161">
        <v>13439746.130000001</v>
      </c>
      <c r="E688" s="162">
        <v>13975109.720000001</v>
      </c>
      <c r="F688" s="161">
        <v>-535363.59</v>
      </c>
      <c r="G688" s="161">
        <v>-862096.34</v>
      </c>
    </row>
    <row r="689" spans="1:7">
      <c r="A689" s="156">
        <v>611919011</v>
      </c>
      <c r="B689" s="149" t="s">
        <v>485</v>
      </c>
      <c r="C689" s="161">
        <v>-326732.75</v>
      </c>
      <c r="D689" s="161">
        <v>13439746.130000001</v>
      </c>
      <c r="E689" s="162">
        <v>13975109.720000001</v>
      </c>
      <c r="F689" s="161">
        <v>-535363.59</v>
      </c>
      <c r="G689" s="161">
        <v>-862096.34</v>
      </c>
    </row>
    <row r="690" spans="1:7">
      <c r="A690" s="156">
        <v>611919011000001</v>
      </c>
      <c r="B690" s="149" t="s">
        <v>112</v>
      </c>
      <c r="C690" s="161">
        <v>103396.49</v>
      </c>
      <c r="D690" s="161">
        <v>5511057.7199999997</v>
      </c>
      <c r="E690" s="162">
        <v>5556404.1900000004</v>
      </c>
      <c r="F690" s="161">
        <v>-45346.47</v>
      </c>
      <c r="G690" s="161">
        <v>58050.02</v>
      </c>
    </row>
    <row r="691" spans="1:7">
      <c r="A691" s="156">
        <v>611919011000002</v>
      </c>
      <c r="B691" s="149" t="s">
        <v>114</v>
      </c>
      <c r="C691" s="161">
        <v>37222.74</v>
      </c>
      <c r="D691" s="161">
        <v>1983980.78</v>
      </c>
      <c r="E691" s="162">
        <v>2000305.51</v>
      </c>
      <c r="F691" s="161">
        <v>-16324.73</v>
      </c>
      <c r="G691" s="161">
        <v>20898.009999999998</v>
      </c>
    </row>
    <row r="692" spans="1:7">
      <c r="A692" s="156">
        <v>611919011000003</v>
      </c>
      <c r="B692" s="149" t="s">
        <v>107</v>
      </c>
      <c r="C692" s="161">
        <v>-343641.16</v>
      </c>
      <c r="D692" s="161">
        <v>4371108.55</v>
      </c>
      <c r="E692" s="162">
        <v>4719411.78</v>
      </c>
      <c r="F692" s="161">
        <v>-348303.23</v>
      </c>
      <c r="G692" s="161">
        <v>-691944.39</v>
      </c>
    </row>
    <row r="693" spans="1:7">
      <c r="A693" s="156">
        <v>611919011000004</v>
      </c>
      <c r="B693" s="149" t="s">
        <v>109</v>
      </c>
      <c r="C693" s="161">
        <v>-123710.82</v>
      </c>
      <c r="D693" s="161">
        <v>1573599.08</v>
      </c>
      <c r="E693" s="162">
        <v>1698988.24</v>
      </c>
      <c r="F693" s="161">
        <v>-125389.16</v>
      </c>
      <c r="G693" s="161">
        <v>-249099.98</v>
      </c>
    </row>
    <row r="694" spans="1:7">
      <c r="A694" s="156">
        <v>69</v>
      </c>
      <c r="B694" s="149" t="s">
        <v>487</v>
      </c>
      <c r="C694" s="161">
        <v>-375791.26</v>
      </c>
      <c r="D694" s="161">
        <v>0</v>
      </c>
      <c r="E694" s="162">
        <v>789908.22</v>
      </c>
      <c r="F694" s="161">
        <v>-789908.22</v>
      </c>
      <c r="G694" s="161">
        <v>-1165699.48</v>
      </c>
    </row>
    <row r="695" spans="1:7">
      <c r="A695" s="156">
        <v>691</v>
      </c>
      <c r="B695" s="149" t="s">
        <v>488</v>
      </c>
      <c r="C695" s="161">
        <v>-375791.26</v>
      </c>
      <c r="D695" s="161">
        <v>0</v>
      </c>
      <c r="E695" s="162">
        <v>789908.22</v>
      </c>
      <c r="F695" s="161">
        <v>-789908.22</v>
      </c>
      <c r="G695" s="161">
        <v>-1165699.48</v>
      </c>
    </row>
    <row r="696" spans="1:7">
      <c r="A696" s="156">
        <v>6911</v>
      </c>
      <c r="B696" s="149" t="s">
        <v>488</v>
      </c>
      <c r="C696" s="161">
        <v>-375791.26</v>
      </c>
      <c r="D696" s="161">
        <v>0</v>
      </c>
      <c r="E696" s="162">
        <v>789908.22</v>
      </c>
      <c r="F696" s="161">
        <v>-789908.22</v>
      </c>
      <c r="G696" s="161">
        <v>-1165699.48</v>
      </c>
    </row>
    <row r="697" spans="1:7">
      <c r="A697" s="156">
        <v>69111</v>
      </c>
      <c r="B697" s="149" t="s">
        <v>489</v>
      </c>
      <c r="C697" s="161">
        <v>-375791.26</v>
      </c>
      <c r="D697" s="161">
        <v>0</v>
      </c>
      <c r="E697" s="162">
        <v>789908.22</v>
      </c>
      <c r="F697" s="161">
        <v>-789908.22</v>
      </c>
      <c r="G697" s="161">
        <v>-1165699.48</v>
      </c>
    </row>
    <row r="698" spans="1:7">
      <c r="A698" s="156">
        <v>691119</v>
      </c>
      <c r="B698" s="149" t="s">
        <v>489</v>
      </c>
      <c r="C698" s="161">
        <v>-375791.26</v>
      </c>
      <c r="D698" s="161">
        <v>0</v>
      </c>
      <c r="E698" s="162">
        <v>789908.22</v>
      </c>
      <c r="F698" s="161">
        <v>-789908.22</v>
      </c>
      <c r="G698" s="161">
        <v>-1165699.48</v>
      </c>
    </row>
    <row r="699" spans="1:7">
      <c r="A699" s="156">
        <v>69111901</v>
      </c>
      <c r="B699" s="149" t="s">
        <v>488</v>
      </c>
      <c r="C699" s="161">
        <v>-375791.26</v>
      </c>
      <c r="D699" s="161">
        <v>0</v>
      </c>
      <c r="E699" s="162">
        <v>789908.22</v>
      </c>
      <c r="F699" s="161">
        <v>-789908.22</v>
      </c>
      <c r="G699" s="161">
        <v>-1165699.48</v>
      </c>
    </row>
    <row r="700" spans="1:7">
      <c r="A700" s="156">
        <v>691119011</v>
      </c>
      <c r="B700" s="149" t="s">
        <v>488</v>
      </c>
      <c r="C700" s="161">
        <v>-375791.26</v>
      </c>
      <c r="D700" s="161">
        <v>0</v>
      </c>
      <c r="E700" s="162">
        <v>789908.22</v>
      </c>
      <c r="F700" s="161">
        <v>-789908.22</v>
      </c>
      <c r="G700" s="161">
        <v>-1165699.48</v>
      </c>
    </row>
    <row r="701" spans="1:7">
      <c r="A701" s="156">
        <v>691119011000001</v>
      </c>
      <c r="B701" s="149" t="s">
        <v>488</v>
      </c>
      <c r="C701" s="161">
        <v>-375791.26</v>
      </c>
      <c r="D701" s="161">
        <v>0</v>
      </c>
      <c r="E701" s="162">
        <v>789908.22</v>
      </c>
      <c r="F701" s="161">
        <v>-789908.22</v>
      </c>
      <c r="G701" s="161">
        <v>-1165699.48</v>
      </c>
    </row>
    <row r="702" spans="1:7">
      <c r="A702" s="46"/>
      <c r="B702" s="47"/>
      <c r="C702" s="163"/>
      <c r="D702" s="163"/>
      <c r="E702" s="164"/>
      <c r="F702" s="163"/>
      <c r="G702" s="163"/>
    </row>
    <row r="703" spans="1:7">
      <c r="A703" s="46"/>
      <c r="B703" s="47"/>
      <c r="C703" s="163"/>
      <c r="D703" s="163"/>
      <c r="E703" s="164"/>
      <c r="F703" s="163"/>
      <c r="G703" s="163"/>
    </row>
    <row r="704" spans="1:7">
      <c r="A704" s="46"/>
      <c r="B704" s="47"/>
      <c r="C704" s="163"/>
      <c r="D704" s="163"/>
      <c r="E704" s="164"/>
      <c r="F704" s="163"/>
      <c r="G704" s="163"/>
    </row>
    <row r="705" spans="1:7">
      <c r="A705" s="46"/>
      <c r="B705" s="47"/>
      <c r="C705" s="163"/>
      <c r="D705" s="163"/>
      <c r="E705" s="164"/>
      <c r="F705" s="163"/>
      <c r="G705" s="163"/>
    </row>
    <row r="706" spans="1:7">
      <c r="A706" s="46"/>
      <c r="B706" s="47"/>
      <c r="C706" s="163"/>
      <c r="D706" s="163"/>
      <c r="E706" s="164"/>
      <c r="F706" s="163"/>
      <c r="G706" s="163"/>
    </row>
    <row r="707" spans="1:7">
      <c r="A707" s="46"/>
      <c r="B707" s="47"/>
      <c r="C707" s="163"/>
      <c r="D707" s="163"/>
      <c r="E707" s="164"/>
      <c r="F707" s="163"/>
      <c r="G707" s="163"/>
    </row>
    <row r="708" spans="1:7">
      <c r="A708" s="46"/>
      <c r="B708" s="47"/>
      <c r="C708" s="163"/>
      <c r="D708" s="163"/>
      <c r="E708" s="164"/>
      <c r="F708" s="163"/>
      <c r="G708" s="163"/>
    </row>
    <row r="709" spans="1:7">
      <c r="A709" s="46"/>
      <c r="B709" s="47"/>
      <c r="C709" s="163"/>
      <c r="D709" s="163"/>
      <c r="E709" s="164"/>
      <c r="F709" s="163"/>
      <c r="G709" s="163"/>
    </row>
    <row r="710" spans="1:7">
      <c r="A710" s="46"/>
      <c r="B710" s="47"/>
      <c r="C710" s="163"/>
      <c r="D710" s="163"/>
      <c r="E710" s="164"/>
      <c r="F710" s="163"/>
      <c r="G710" s="163"/>
    </row>
    <row r="711" spans="1:7">
      <c r="A711" s="46"/>
      <c r="B711" s="47"/>
      <c r="C711" s="163"/>
      <c r="D711" s="163"/>
      <c r="E711" s="164"/>
      <c r="F711" s="163"/>
      <c r="G711" s="163"/>
    </row>
    <row r="712" spans="1:7">
      <c r="A712" s="46"/>
      <c r="B712" s="47"/>
      <c r="C712" s="163"/>
      <c r="D712" s="163"/>
      <c r="E712" s="164"/>
      <c r="F712" s="163"/>
      <c r="G712" s="163"/>
    </row>
    <row r="713" spans="1:7">
      <c r="A713" s="46"/>
      <c r="B713" s="47"/>
      <c r="C713" s="163"/>
      <c r="D713" s="163"/>
      <c r="E713" s="164"/>
      <c r="F713" s="163"/>
      <c r="G713" s="163"/>
    </row>
    <row r="714" spans="1:7">
      <c r="A714" s="46"/>
      <c r="B714" s="47"/>
      <c r="C714" s="163"/>
      <c r="D714" s="163"/>
      <c r="E714" s="164"/>
      <c r="F714" s="163"/>
      <c r="G714" s="163"/>
    </row>
    <row r="715" spans="1:7">
      <c r="A715" s="46"/>
      <c r="B715" s="47"/>
      <c r="C715" s="163"/>
      <c r="D715" s="163"/>
      <c r="E715" s="164"/>
      <c r="F715" s="163"/>
      <c r="G715" s="163"/>
    </row>
    <row r="716" spans="1:7">
      <c r="A716" s="46"/>
      <c r="B716" s="47"/>
      <c r="C716" s="163"/>
      <c r="D716" s="163"/>
      <c r="E716" s="164"/>
      <c r="F716" s="163"/>
      <c r="G716" s="163"/>
    </row>
    <row r="717" spans="1:7">
      <c r="A717" s="46"/>
      <c r="B717" s="47"/>
      <c r="C717" s="163"/>
      <c r="D717" s="163"/>
      <c r="E717" s="164"/>
      <c r="F717" s="163"/>
      <c r="G717" s="163"/>
    </row>
    <row r="718" spans="1:7">
      <c r="A718" s="46"/>
      <c r="B718" s="47"/>
      <c r="C718" s="163"/>
      <c r="D718" s="163"/>
      <c r="E718" s="164"/>
      <c r="F718" s="163"/>
      <c r="G718" s="163"/>
    </row>
    <row r="719" spans="1:7">
      <c r="A719" s="46"/>
      <c r="B719" s="47"/>
      <c r="C719" s="163"/>
      <c r="D719" s="163"/>
      <c r="E719" s="164"/>
      <c r="F719" s="163"/>
      <c r="G719" s="163"/>
    </row>
    <row r="720" spans="1:7">
      <c r="A720" s="46"/>
      <c r="B720" s="47"/>
      <c r="C720" s="163"/>
      <c r="D720" s="163"/>
      <c r="E720" s="164"/>
      <c r="F720" s="163"/>
      <c r="G720" s="163"/>
    </row>
    <row r="721" spans="1:7">
      <c r="A721" s="46"/>
      <c r="B721" s="47"/>
      <c r="C721" s="163"/>
      <c r="D721" s="163"/>
      <c r="E721" s="164"/>
      <c r="F721" s="163"/>
      <c r="G721" s="163"/>
    </row>
    <row r="722" spans="1:7">
      <c r="A722" s="46"/>
      <c r="B722" s="47"/>
      <c r="C722" s="163"/>
      <c r="D722" s="163"/>
      <c r="E722" s="164"/>
      <c r="F722" s="163"/>
      <c r="G722" s="163"/>
    </row>
    <row r="723" spans="1:7">
      <c r="A723" s="46"/>
      <c r="B723" s="47"/>
      <c r="C723" s="163"/>
      <c r="D723" s="163"/>
      <c r="E723" s="164"/>
      <c r="F723" s="163"/>
      <c r="G723" s="163"/>
    </row>
    <row r="724" spans="1:7">
      <c r="A724" s="46"/>
      <c r="B724" s="47"/>
      <c r="C724" s="163"/>
      <c r="D724" s="163"/>
      <c r="E724" s="164"/>
      <c r="F724" s="163"/>
      <c r="G724" s="163"/>
    </row>
    <row r="725" spans="1:7">
      <c r="A725" s="46"/>
      <c r="B725" s="47"/>
      <c r="C725" s="163"/>
      <c r="D725" s="163"/>
      <c r="E725" s="164"/>
      <c r="F725" s="163"/>
      <c r="G725" s="163"/>
    </row>
    <row r="726" spans="1:7">
      <c r="A726" s="46"/>
      <c r="B726" s="47"/>
      <c r="C726" s="163"/>
      <c r="D726" s="163"/>
      <c r="E726" s="164"/>
      <c r="F726" s="163"/>
      <c r="G726" s="163"/>
    </row>
    <row r="727" spans="1:7">
      <c r="A727" s="46"/>
      <c r="B727" s="47"/>
      <c r="C727" s="163"/>
      <c r="D727" s="163"/>
      <c r="E727" s="164"/>
      <c r="F727" s="163"/>
      <c r="G727" s="163"/>
    </row>
    <row r="728" spans="1:7">
      <c r="A728" s="46"/>
      <c r="B728" s="47"/>
      <c r="C728" s="163"/>
      <c r="D728" s="163"/>
      <c r="E728" s="164"/>
      <c r="F728" s="163"/>
      <c r="G728" s="163"/>
    </row>
    <row r="729" spans="1:7">
      <c r="A729" s="46"/>
      <c r="B729" s="47"/>
      <c r="C729" s="163"/>
      <c r="D729" s="163"/>
      <c r="E729" s="164"/>
      <c r="F729" s="163"/>
      <c r="G729" s="163"/>
    </row>
    <row r="730" spans="1:7">
      <c r="A730" s="46"/>
      <c r="B730" s="47"/>
      <c r="C730" s="163"/>
      <c r="D730" s="163"/>
      <c r="E730" s="164"/>
      <c r="F730" s="163"/>
      <c r="G730" s="163"/>
    </row>
    <row r="731" spans="1:7">
      <c r="A731" s="46"/>
      <c r="B731" s="47"/>
      <c r="C731" s="163"/>
      <c r="D731" s="163"/>
      <c r="E731" s="164"/>
      <c r="F731" s="163"/>
      <c r="G731" s="163"/>
    </row>
    <row r="732" spans="1:7">
      <c r="A732" s="46"/>
      <c r="B732" s="47"/>
      <c r="C732" s="163"/>
      <c r="D732" s="163"/>
      <c r="E732" s="164"/>
      <c r="F732" s="163"/>
      <c r="G732" s="163"/>
    </row>
    <row r="733" spans="1:7">
      <c r="A733" s="46"/>
      <c r="B733" s="47"/>
      <c r="C733" s="163"/>
      <c r="D733" s="163"/>
      <c r="E733" s="164"/>
      <c r="F733" s="163"/>
      <c r="G733" s="163"/>
    </row>
    <row r="734" spans="1:7">
      <c r="A734" s="46"/>
      <c r="B734" s="47"/>
      <c r="C734" s="163"/>
      <c r="D734" s="163"/>
      <c r="E734" s="164"/>
      <c r="F734" s="163"/>
      <c r="G734" s="163"/>
    </row>
    <row r="735" spans="1:7">
      <c r="A735" s="46"/>
      <c r="B735" s="47"/>
      <c r="C735" s="163"/>
      <c r="D735" s="163"/>
      <c r="E735" s="164"/>
      <c r="F735" s="163"/>
      <c r="G735" s="163"/>
    </row>
    <row r="736" spans="1:7">
      <c r="A736" s="46"/>
      <c r="B736" s="47"/>
      <c r="C736" s="163"/>
      <c r="D736" s="163"/>
      <c r="E736" s="164"/>
      <c r="F736" s="163"/>
      <c r="G736" s="163"/>
    </row>
    <row r="737" spans="1:7">
      <c r="A737" s="46"/>
      <c r="B737" s="47"/>
      <c r="C737" s="163"/>
      <c r="D737" s="163"/>
      <c r="E737" s="164"/>
      <c r="F737" s="163"/>
      <c r="G737" s="163"/>
    </row>
    <row r="738" spans="1:7">
      <c r="A738" s="46"/>
      <c r="B738" s="47"/>
      <c r="C738" s="163"/>
      <c r="D738" s="163"/>
      <c r="E738" s="164"/>
      <c r="F738" s="163"/>
      <c r="G738" s="163"/>
    </row>
    <row r="739" spans="1:7">
      <c r="A739" s="46"/>
      <c r="B739" s="47"/>
      <c r="C739" s="163"/>
      <c r="D739" s="163"/>
      <c r="E739" s="164"/>
      <c r="F739" s="163"/>
      <c r="G739" s="163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59"/>
  <sheetViews>
    <sheetView workbookViewId="0">
      <selection activeCell="A2" sqref="A2:G721"/>
    </sheetView>
  </sheetViews>
  <sheetFormatPr defaultRowHeight="15"/>
  <cols>
    <col min="1" max="1" width="18.85546875" style="67" bestFit="1" customWidth="1"/>
    <col min="2" max="2" width="59.28515625" bestFit="1" customWidth="1"/>
    <col min="3" max="3" width="15" bestFit="1" customWidth="1"/>
    <col min="4" max="5" width="14.7109375" bestFit="1" customWidth="1"/>
    <col min="6" max="6" width="14" bestFit="1" customWidth="1"/>
    <col min="7" max="7" width="15" bestFit="1" customWidth="1"/>
    <col min="8" max="8" width="17.28515625" style="17" bestFit="1" customWidth="1"/>
    <col min="9" max="9" width="13.85546875" style="17" bestFit="1" customWidth="1"/>
    <col min="10" max="16384" width="9.140625" style="17"/>
  </cols>
  <sheetData>
    <row r="1" spans="1:8">
      <c r="A1" s="65" t="s">
        <v>19</v>
      </c>
      <c r="B1" s="25" t="s">
        <v>20</v>
      </c>
      <c r="C1" s="26" t="s">
        <v>21</v>
      </c>
      <c r="D1" s="26" t="s">
        <v>22</v>
      </c>
      <c r="E1" s="27" t="s">
        <v>23</v>
      </c>
      <c r="F1" s="26" t="s">
        <v>24</v>
      </c>
      <c r="G1" s="26" t="s">
        <v>25</v>
      </c>
      <c r="H1" s="16"/>
    </row>
    <row r="2" spans="1:8" customFormat="1" ht="15" customHeight="1">
      <c r="A2" s="172">
        <v>1</v>
      </c>
      <c r="B2" s="173" t="s">
        <v>26</v>
      </c>
      <c r="C2" s="161">
        <v>94374954.239999995</v>
      </c>
      <c r="D2" s="161">
        <v>130447510.14</v>
      </c>
      <c r="E2" s="162">
        <v>126978507.55</v>
      </c>
      <c r="F2" s="161">
        <v>3469002.59</v>
      </c>
      <c r="G2" s="161">
        <v>97843956.829999998</v>
      </c>
      <c r="H2" s="14"/>
    </row>
    <row r="3" spans="1:8" customFormat="1" ht="15" customHeight="1">
      <c r="A3" s="172">
        <v>12</v>
      </c>
      <c r="B3" s="173" t="s">
        <v>27</v>
      </c>
      <c r="C3" s="161">
        <v>11341780.75</v>
      </c>
      <c r="D3" s="161">
        <v>91310732.659999996</v>
      </c>
      <c r="E3" s="162">
        <v>89597384.719999999</v>
      </c>
      <c r="F3" s="161">
        <v>1713347.94</v>
      </c>
      <c r="G3" s="161">
        <v>13055128.689999999</v>
      </c>
      <c r="H3" s="14"/>
    </row>
    <row r="4" spans="1:8" customFormat="1" ht="15" customHeight="1">
      <c r="A4" s="172">
        <v>121</v>
      </c>
      <c r="B4" s="173" t="s">
        <v>28</v>
      </c>
      <c r="C4" s="161">
        <v>314488.49</v>
      </c>
      <c r="D4" s="161">
        <v>45364902.380000003</v>
      </c>
      <c r="E4" s="162">
        <v>45297615.710000001</v>
      </c>
      <c r="F4" s="161">
        <v>67286.67</v>
      </c>
      <c r="G4" s="161">
        <v>381775.16</v>
      </c>
      <c r="H4" s="14"/>
    </row>
    <row r="5" spans="1:8" customFormat="1" ht="15" customHeight="1">
      <c r="A5" s="172">
        <v>1213</v>
      </c>
      <c r="B5" s="173" t="s">
        <v>29</v>
      </c>
      <c r="C5" s="161">
        <v>314488.49</v>
      </c>
      <c r="D5" s="161">
        <v>45364902.380000003</v>
      </c>
      <c r="E5" s="162">
        <v>45297615.710000001</v>
      </c>
      <c r="F5" s="161">
        <v>67286.67</v>
      </c>
      <c r="G5" s="161">
        <v>381775.16</v>
      </c>
      <c r="H5" s="14"/>
    </row>
    <row r="6" spans="1:8" customFormat="1" ht="15" customHeight="1">
      <c r="A6" s="172">
        <v>12131</v>
      </c>
      <c r="B6" s="173" t="s">
        <v>29</v>
      </c>
      <c r="C6" s="161">
        <v>314488.49</v>
      </c>
      <c r="D6" s="161">
        <v>45364902.380000003</v>
      </c>
      <c r="E6" s="162">
        <v>45297615.710000001</v>
      </c>
      <c r="F6" s="161">
        <v>67286.67</v>
      </c>
      <c r="G6" s="161">
        <v>381775.16</v>
      </c>
      <c r="H6" s="14"/>
    </row>
    <row r="7" spans="1:8" customFormat="1" ht="15" customHeight="1">
      <c r="A7" s="172">
        <v>121319</v>
      </c>
      <c r="B7" s="173" t="s">
        <v>29</v>
      </c>
      <c r="C7" s="161">
        <v>314488.49</v>
      </c>
      <c r="D7" s="161">
        <v>45364902.380000003</v>
      </c>
      <c r="E7" s="162">
        <v>45297615.710000001</v>
      </c>
      <c r="F7" s="161">
        <v>67286.67</v>
      </c>
      <c r="G7" s="161">
        <v>381775.16</v>
      </c>
      <c r="H7" s="14"/>
    </row>
    <row r="8" spans="1:8" customFormat="1" ht="15" customHeight="1">
      <c r="A8" s="172">
        <v>12131901</v>
      </c>
      <c r="B8" s="173" t="s">
        <v>29</v>
      </c>
      <c r="C8" s="161">
        <v>314488.49</v>
      </c>
      <c r="D8" s="161">
        <v>45364902.380000003</v>
      </c>
      <c r="E8" s="162">
        <v>45297615.710000001</v>
      </c>
      <c r="F8" s="161">
        <v>67286.67</v>
      </c>
      <c r="G8" s="161">
        <v>381775.16</v>
      </c>
      <c r="H8" s="14"/>
    </row>
    <row r="9" spans="1:8" customFormat="1" ht="15" customHeight="1">
      <c r="A9" s="172">
        <v>121319011</v>
      </c>
      <c r="B9" s="173" t="s">
        <v>29</v>
      </c>
      <c r="C9" s="161">
        <v>314488.49</v>
      </c>
      <c r="D9" s="161">
        <v>45364902.380000003</v>
      </c>
      <c r="E9" s="162">
        <v>45297615.710000001</v>
      </c>
      <c r="F9" s="161">
        <v>67286.67</v>
      </c>
      <c r="G9" s="161">
        <v>381775.16</v>
      </c>
      <c r="H9" s="14"/>
    </row>
    <row r="10" spans="1:8" customFormat="1" ht="15" customHeight="1">
      <c r="A10" s="172">
        <v>121319011000001</v>
      </c>
      <c r="B10" s="173" t="s">
        <v>30</v>
      </c>
      <c r="C10" s="161">
        <v>0</v>
      </c>
      <c r="D10" s="161">
        <v>13926915.789999999</v>
      </c>
      <c r="E10" s="162">
        <v>13838100.890000001</v>
      </c>
      <c r="F10" s="161">
        <v>88814.9</v>
      </c>
      <c r="G10" s="161">
        <v>88814.9</v>
      </c>
      <c r="H10" s="14"/>
    </row>
    <row r="11" spans="1:8" customFormat="1" ht="15" customHeight="1">
      <c r="A11" s="172">
        <v>121319011000002</v>
      </c>
      <c r="B11" s="173" t="s">
        <v>31</v>
      </c>
      <c r="C11" s="161">
        <v>0</v>
      </c>
      <c r="D11" s="161">
        <v>715164.38</v>
      </c>
      <c r="E11" s="162">
        <v>712126.74</v>
      </c>
      <c r="F11" s="161">
        <v>3037.64</v>
      </c>
      <c r="G11" s="161">
        <v>3037.64</v>
      </c>
      <c r="H11" s="14"/>
    </row>
    <row r="12" spans="1:8" customFormat="1" ht="15" customHeight="1">
      <c r="A12" s="172">
        <v>121319011000003</v>
      </c>
      <c r="B12" s="173" t="s">
        <v>32</v>
      </c>
      <c r="C12" s="161">
        <v>65744.12</v>
      </c>
      <c r="D12" s="161">
        <v>10978.49</v>
      </c>
      <c r="E12" s="162">
        <v>2576.6999999999998</v>
      </c>
      <c r="F12" s="161">
        <v>8401.7900000000009</v>
      </c>
      <c r="G12" s="161">
        <v>74145.91</v>
      </c>
      <c r="H12" s="14"/>
    </row>
    <row r="13" spans="1:8" customFormat="1" ht="15" customHeight="1">
      <c r="A13" s="172">
        <v>121319011000004</v>
      </c>
      <c r="B13" s="173" t="s">
        <v>33</v>
      </c>
      <c r="C13" s="161">
        <v>0</v>
      </c>
      <c r="D13" s="161">
        <v>23847143.300000001</v>
      </c>
      <c r="E13" s="162">
        <v>23638455.539999999</v>
      </c>
      <c r="F13" s="161">
        <v>208687.76</v>
      </c>
      <c r="G13" s="161">
        <v>208687.76</v>
      </c>
      <c r="H13" s="14"/>
    </row>
    <row r="14" spans="1:8" customFormat="1" ht="15" customHeight="1">
      <c r="A14" s="172">
        <v>121319011000005</v>
      </c>
      <c r="B14" s="173" t="s">
        <v>34</v>
      </c>
      <c r="C14" s="161">
        <v>248744.37</v>
      </c>
      <c r="D14" s="161">
        <v>6853816.5099999998</v>
      </c>
      <c r="E14" s="162">
        <v>7095471.9299999997</v>
      </c>
      <c r="F14" s="161">
        <v>-241655.42</v>
      </c>
      <c r="G14" s="161">
        <v>7088.95</v>
      </c>
      <c r="H14" s="14"/>
    </row>
    <row r="15" spans="1:8" customFormat="1" ht="15" customHeight="1">
      <c r="A15" s="172">
        <v>121319011000006</v>
      </c>
      <c r="B15" s="173" t="s">
        <v>35</v>
      </c>
      <c r="C15" s="161">
        <v>0</v>
      </c>
      <c r="D15" s="161">
        <v>10883.91</v>
      </c>
      <c r="E15" s="162">
        <v>10883.91</v>
      </c>
      <c r="F15" s="161">
        <v>0</v>
      </c>
      <c r="G15" s="161">
        <v>0</v>
      </c>
      <c r="H15" s="14"/>
    </row>
    <row r="16" spans="1:8" customFormat="1" ht="15" customHeight="1">
      <c r="A16" s="172">
        <v>122</v>
      </c>
      <c r="B16" s="173" t="s">
        <v>36</v>
      </c>
      <c r="C16" s="161">
        <v>4009184.14</v>
      </c>
      <c r="D16" s="161">
        <v>22662055.300000001</v>
      </c>
      <c r="E16" s="162">
        <v>21576289.52</v>
      </c>
      <c r="F16" s="161">
        <v>1085765.78</v>
      </c>
      <c r="G16" s="161">
        <v>5094949.92</v>
      </c>
      <c r="H16" s="14"/>
    </row>
    <row r="17" spans="1:8" customFormat="1" ht="15" customHeight="1">
      <c r="A17" s="172">
        <v>1221</v>
      </c>
      <c r="B17" s="173" t="s">
        <v>37</v>
      </c>
      <c r="C17" s="161">
        <v>0</v>
      </c>
      <c r="D17" s="161">
        <v>15125575.75</v>
      </c>
      <c r="E17" s="162">
        <v>15125575.75</v>
      </c>
      <c r="F17" s="161">
        <v>0</v>
      </c>
      <c r="G17" s="161">
        <v>0</v>
      </c>
      <c r="H17" s="14"/>
    </row>
    <row r="18" spans="1:8" customFormat="1" ht="15" customHeight="1">
      <c r="A18" s="172">
        <v>12212</v>
      </c>
      <c r="B18" s="173" t="s">
        <v>38</v>
      </c>
      <c r="C18" s="161">
        <v>0</v>
      </c>
      <c r="D18" s="161">
        <v>15125575.75</v>
      </c>
      <c r="E18" s="162">
        <v>15125575.75</v>
      </c>
      <c r="F18" s="161">
        <v>0</v>
      </c>
      <c r="G18" s="161">
        <v>0</v>
      </c>
      <c r="H18" s="14"/>
    </row>
    <row r="19" spans="1:8" customFormat="1" ht="15" customHeight="1">
      <c r="A19" s="172">
        <v>122129</v>
      </c>
      <c r="B19" s="173" t="s">
        <v>38</v>
      </c>
      <c r="C19" s="161">
        <v>0</v>
      </c>
      <c r="D19" s="161">
        <v>15125575.75</v>
      </c>
      <c r="E19" s="162">
        <v>15125575.75</v>
      </c>
      <c r="F19" s="161">
        <v>0</v>
      </c>
      <c r="G19" s="161">
        <v>0</v>
      </c>
      <c r="H19" s="14"/>
    </row>
    <row r="20" spans="1:8" customFormat="1" ht="15" customHeight="1">
      <c r="A20" s="172">
        <v>12212901</v>
      </c>
      <c r="B20" s="173" t="s">
        <v>39</v>
      </c>
      <c r="C20" s="161">
        <v>0</v>
      </c>
      <c r="D20" s="161">
        <v>15125575.75</v>
      </c>
      <c r="E20" s="162">
        <v>15125575.75</v>
      </c>
      <c r="F20" s="161">
        <v>0</v>
      </c>
      <c r="G20" s="161">
        <v>0</v>
      </c>
      <c r="H20" s="14"/>
    </row>
    <row r="21" spans="1:8" customFormat="1" ht="15" customHeight="1">
      <c r="A21" s="172">
        <v>122129011</v>
      </c>
      <c r="B21" s="173" t="s">
        <v>40</v>
      </c>
      <c r="C21" s="161">
        <v>0</v>
      </c>
      <c r="D21" s="161">
        <v>575485.28</v>
      </c>
      <c r="E21" s="162">
        <v>575485.28</v>
      </c>
      <c r="F21" s="161">
        <v>0</v>
      </c>
      <c r="G21" s="161">
        <v>0</v>
      </c>
      <c r="H21" s="14"/>
    </row>
    <row r="22" spans="1:8" customFormat="1" ht="15" customHeight="1">
      <c r="A22" s="172">
        <v>122129011000001</v>
      </c>
      <c r="B22" s="173" t="s">
        <v>41</v>
      </c>
      <c r="C22" s="161">
        <v>0</v>
      </c>
      <c r="D22" s="161">
        <v>575485.28</v>
      </c>
      <c r="E22" s="162">
        <v>575485.28</v>
      </c>
      <c r="F22" s="161">
        <v>0</v>
      </c>
      <c r="G22" s="161">
        <v>0</v>
      </c>
      <c r="H22" s="14"/>
    </row>
    <row r="23" spans="1:8" customFormat="1" ht="15" customHeight="1">
      <c r="A23" s="172">
        <v>122129012</v>
      </c>
      <c r="B23" s="173" t="s">
        <v>42</v>
      </c>
      <c r="C23" s="161">
        <v>0</v>
      </c>
      <c r="D23" s="161">
        <v>14550090.470000001</v>
      </c>
      <c r="E23" s="162">
        <v>14550090.470000001</v>
      </c>
      <c r="F23" s="161">
        <v>0</v>
      </c>
      <c r="G23" s="161">
        <v>0</v>
      </c>
      <c r="H23" s="14"/>
    </row>
    <row r="24" spans="1:8" customFormat="1" ht="15" customHeight="1">
      <c r="A24" s="172">
        <v>122129012000001</v>
      </c>
      <c r="B24" s="173" t="s">
        <v>41</v>
      </c>
      <c r="C24" s="161">
        <v>0</v>
      </c>
      <c r="D24" s="161">
        <v>14550090.470000001</v>
      </c>
      <c r="E24" s="162">
        <v>14550090.470000001</v>
      </c>
      <c r="F24" s="161">
        <v>0</v>
      </c>
      <c r="G24" s="161">
        <v>0</v>
      </c>
      <c r="H24" s="14"/>
    </row>
    <row r="25" spans="1:8" customFormat="1" ht="15" customHeight="1">
      <c r="A25" s="172">
        <v>1222</v>
      </c>
      <c r="B25" s="173" t="s">
        <v>43</v>
      </c>
      <c r="C25" s="161">
        <v>4009184.14</v>
      </c>
      <c r="D25" s="161">
        <v>7536479.5499999998</v>
      </c>
      <c r="E25" s="162">
        <v>6450713.7699999996</v>
      </c>
      <c r="F25" s="161">
        <v>1085765.78</v>
      </c>
      <c r="G25" s="161">
        <v>5094949.92</v>
      </c>
      <c r="H25" s="14"/>
    </row>
    <row r="26" spans="1:8" customFormat="1" ht="15" customHeight="1">
      <c r="A26" s="172">
        <v>12221</v>
      </c>
      <c r="B26" s="173" t="s">
        <v>44</v>
      </c>
      <c r="C26" s="161">
        <v>3582768</v>
      </c>
      <c r="D26" s="161">
        <v>7077788.1799999997</v>
      </c>
      <c r="E26" s="162">
        <v>5565606.2599999998</v>
      </c>
      <c r="F26" s="161">
        <v>1512181.92</v>
      </c>
      <c r="G26" s="161">
        <v>5094949.92</v>
      </c>
      <c r="H26" s="14"/>
    </row>
    <row r="27" spans="1:8" customFormat="1" ht="15" customHeight="1">
      <c r="A27" s="172">
        <v>122219</v>
      </c>
      <c r="B27" s="173" t="s">
        <v>44</v>
      </c>
      <c r="C27" s="161">
        <v>3582768</v>
      </c>
      <c r="D27" s="161">
        <v>7077788.1799999997</v>
      </c>
      <c r="E27" s="162">
        <v>5565606.2599999998</v>
      </c>
      <c r="F27" s="161">
        <v>1512181.92</v>
      </c>
      <c r="G27" s="161">
        <v>5094949.92</v>
      </c>
      <c r="H27" s="14"/>
    </row>
    <row r="28" spans="1:8" customFormat="1" ht="15" customHeight="1">
      <c r="A28" s="172">
        <v>12221902</v>
      </c>
      <c r="B28" s="173" t="s">
        <v>45</v>
      </c>
      <c r="C28" s="161">
        <v>3582768</v>
      </c>
      <c r="D28" s="161">
        <v>7077788.1799999997</v>
      </c>
      <c r="E28" s="162">
        <v>5565606.2599999998</v>
      </c>
      <c r="F28" s="161">
        <v>1512181.92</v>
      </c>
      <c r="G28" s="161">
        <v>5094949.92</v>
      </c>
      <c r="H28" s="14"/>
    </row>
    <row r="29" spans="1:8" customFormat="1" ht="15" customHeight="1">
      <c r="A29" s="172">
        <v>122219021</v>
      </c>
      <c r="B29" s="173" t="s">
        <v>40</v>
      </c>
      <c r="C29" s="161">
        <v>3582768</v>
      </c>
      <c r="D29" s="161">
        <v>7077788.1799999997</v>
      </c>
      <c r="E29" s="162">
        <v>5565606.2599999998</v>
      </c>
      <c r="F29" s="161">
        <v>1512181.92</v>
      </c>
      <c r="G29" s="161">
        <v>5094949.92</v>
      </c>
      <c r="H29" s="14"/>
    </row>
    <row r="30" spans="1:8" customFormat="1" ht="15" customHeight="1">
      <c r="A30" s="172">
        <v>122219021000006</v>
      </c>
      <c r="B30" s="173" t="s">
        <v>517</v>
      </c>
      <c r="C30" s="161">
        <v>3582768</v>
      </c>
      <c r="D30" s="161">
        <v>7077788.1799999997</v>
      </c>
      <c r="E30" s="162">
        <v>5565606.2599999998</v>
      </c>
      <c r="F30" s="161">
        <v>1512181.92</v>
      </c>
      <c r="G30" s="161">
        <v>5094949.92</v>
      </c>
      <c r="H30" s="14"/>
    </row>
    <row r="31" spans="1:8" customFormat="1" ht="15" customHeight="1">
      <c r="A31" s="172">
        <v>12222</v>
      </c>
      <c r="B31" s="173" t="s">
        <v>46</v>
      </c>
      <c r="C31" s="161">
        <v>426416.14</v>
      </c>
      <c r="D31" s="161">
        <v>458691.37</v>
      </c>
      <c r="E31" s="162">
        <v>885107.51</v>
      </c>
      <c r="F31" s="161">
        <v>-426416.14</v>
      </c>
      <c r="G31" s="161">
        <v>0</v>
      </c>
      <c r="H31" s="14"/>
    </row>
    <row r="32" spans="1:8" customFormat="1" ht="15" customHeight="1">
      <c r="A32" s="172">
        <v>122229</v>
      </c>
      <c r="B32" s="173" t="s">
        <v>46</v>
      </c>
      <c r="C32" s="161">
        <v>426416.14</v>
      </c>
      <c r="D32" s="161">
        <v>458691.37</v>
      </c>
      <c r="E32" s="162">
        <v>885107.51</v>
      </c>
      <c r="F32" s="161">
        <v>-426416.14</v>
      </c>
      <c r="G32" s="161">
        <v>0</v>
      </c>
      <c r="H32" s="14"/>
    </row>
    <row r="33" spans="1:8" customFormat="1" ht="15" customHeight="1">
      <c r="A33" s="172">
        <v>12222901</v>
      </c>
      <c r="B33" s="173" t="s">
        <v>47</v>
      </c>
      <c r="C33" s="161">
        <v>426416.14</v>
      </c>
      <c r="D33" s="161">
        <v>458691.37</v>
      </c>
      <c r="E33" s="162">
        <v>885107.51</v>
      </c>
      <c r="F33" s="161">
        <v>-426416.14</v>
      </c>
      <c r="G33" s="161">
        <v>0</v>
      </c>
      <c r="H33" s="14"/>
    </row>
    <row r="34" spans="1:8" customFormat="1" ht="15" customHeight="1">
      <c r="A34" s="172">
        <v>122229011</v>
      </c>
      <c r="B34" s="173" t="s">
        <v>40</v>
      </c>
      <c r="C34" s="161">
        <v>63133.52</v>
      </c>
      <c r="D34" s="161">
        <v>58372.54</v>
      </c>
      <c r="E34" s="162">
        <v>121506.06</v>
      </c>
      <c r="F34" s="161">
        <v>-63133.52</v>
      </c>
      <c r="G34" s="161">
        <v>0</v>
      </c>
      <c r="H34" s="14"/>
    </row>
    <row r="35" spans="1:8" customFormat="1" ht="15" customHeight="1">
      <c r="A35" s="172">
        <v>122229011000002</v>
      </c>
      <c r="B35" s="173" t="s">
        <v>500</v>
      </c>
      <c r="C35" s="161">
        <v>63133.52</v>
      </c>
      <c r="D35" s="161">
        <v>58372.54</v>
      </c>
      <c r="E35" s="162">
        <v>121506.06</v>
      </c>
      <c r="F35" s="161">
        <v>-63133.52</v>
      </c>
      <c r="G35" s="161">
        <v>0</v>
      </c>
      <c r="H35" s="14"/>
    </row>
    <row r="36" spans="1:8" customFormat="1" ht="15" customHeight="1">
      <c r="A36" s="172">
        <v>122229012</v>
      </c>
      <c r="B36" s="173" t="s">
        <v>42</v>
      </c>
      <c r="C36" s="161">
        <v>363282.62</v>
      </c>
      <c r="D36" s="161">
        <v>400318.83</v>
      </c>
      <c r="E36" s="162">
        <v>763601.45</v>
      </c>
      <c r="F36" s="161">
        <v>-363282.62</v>
      </c>
      <c r="G36" s="161">
        <v>0</v>
      </c>
      <c r="H36" s="14"/>
    </row>
    <row r="37" spans="1:8" customFormat="1" ht="15" customHeight="1">
      <c r="A37" s="172">
        <v>122229012000002</v>
      </c>
      <c r="B37" s="173" t="s">
        <v>48</v>
      </c>
      <c r="C37" s="161">
        <v>363282.62</v>
      </c>
      <c r="D37" s="161">
        <v>400318.83</v>
      </c>
      <c r="E37" s="162">
        <v>763601.45</v>
      </c>
      <c r="F37" s="161">
        <v>-363282.62</v>
      </c>
      <c r="G37" s="161">
        <v>0</v>
      </c>
      <c r="H37" s="14"/>
    </row>
    <row r="38" spans="1:8" customFormat="1" ht="15" customHeight="1">
      <c r="A38" s="172">
        <v>123</v>
      </c>
      <c r="B38" s="173" t="s">
        <v>49</v>
      </c>
      <c r="C38" s="161">
        <v>4667247.21</v>
      </c>
      <c r="D38" s="161">
        <v>22540905.940000001</v>
      </c>
      <c r="E38" s="162">
        <v>21893403.609999999</v>
      </c>
      <c r="F38" s="161">
        <v>647502.32999999996</v>
      </c>
      <c r="G38" s="161">
        <v>5314749.54</v>
      </c>
      <c r="H38" s="14"/>
    </row>
    <row r="39" spans="1:8" customFormat="1" ht="15" customHeight="1">
      <c r="A39" s="172">
        <v>1231</v>
      </c>
      <c r="B39" s="173" t="s">
        <v>50</v>
      </c>
      <c r="C39" s="161">
        <v>4620161.3</v>
      </c>
      <c r="D39" s="161">
        <v>22061326.989999998</v>
      </c>
      <c r="E39" s="162">
        <v>21483550.550000001</v>
      </c>
      <c r="F39" s="161">
        <v>577776.43999999994</v>
      </c>
      <c r="G39" s="161">
        <v>5197937.74</v>
      </c>
      <c r="H39" s="14"/>
    </row>
    <row r="40" spans="1:8" customFormat="1" ht="15" customHeight="1">
      <c r="A40" s="172">
        <v>12312</v>
      </c>
      <c r="B40" s="173" t="s">
        <v>51</v>
      </c>
      <c r="C40" s="161">
        <v>4620161.3</v>
      </c>
      <c r="D40" s="161">
        <v>22061326.989999998</v>
      </c>
      <c r="E40" s="162">
        <v>21483550.550000001</v>
      </c>
      <c r="F40" s="161">
        <v>577776.43999999994</v>
      </c>
      <c r="G40" s="161">
        <v>5197937.74</v>
      </c>
      <c r="H40" s="14"/>
    </row>
    <row r="41" spans="1:8" customFormat="1" ht="15" customHeight="1">
      <c r="A41" s="172">
        <v>123121</v>
      </c>
      <c r="B41" s="173" t="s">
        <v>52</v>
      </c>
      <c r="C41" s="161">
        <v>4363841.6399999997</v>
      </c>
      <c r="D41" s="161">
        <v>21842070.850000001</v>
      </c>
      <c r="E41" s="162">
        <v>21226341.870000001</v>
      </c>
      <c r="F41" s="161">
        <v>615728.98</v>
      </c>
      <c r="G41" s="161">
        <v>4979570.62</v>
      </c>
      <c r="H41" s="14"/>
    </row>
    <row r="42" spans="1:8" customFormat="1" ht="15" customHeight="1">
      <c r="A42" s="172">
        <v>12312101</v>
      </c>
      <c r="B42" s="173" t="s">
        <v>53</v>
      </c>
      <c r="C42" s="161">
        <v>11177898.43</v>
      </c>
      <c r="D42" s="161">
        <v>14692894.01</v>
      </c>
      <c r="E42" s="162">
        <v>14209622.039999999</v>
      </c>
      <c r="F42" s="161">
        <v>483271.97</v>
      </c>
      <c r="G42" s="161">
        <v>11661170.4</v>
      </c>
      <c r="H42" s="14"/>
    </row>
    <row r="43" spans="1:8" customFormat="1" ht="15" customHeight="1">
      <c r="A43" s="172">
        <v>123121011</v>
      </c>
      <c r="B43" s="173" t="s">
        <v>54</v>
      </c>
      <c r="C43" s="161">
        <v>4738045.13</v>
      </c>
      <c r="D43" s="161">
        <v>2430445.5499999998</v>
      </c>
      <c r="E43" s="162">
        <v>1991661.79</v>
      </c>
      <c r="F43" s="161">
        <v>438783.76</v>
      </c>
      <c r="G43" s="161">
        <v>5176828.8899999997</v>
      </c>
      <c r="H43" s="14"/>
    </row>
    <row r="44" spans="1:8" customFormat="1" ht="15" customHeight="1">
      <c r="A44" s="172">
        <v>123121011000001</v>
      </c>
      <c r="B44" s="173" t="s">
        <v>55</v>
      </c>
      <c r="C44" s="161">
        <v>4738045.13</v>
      </c>
      <c r="D44" s="161">
        <v>2430445.5499999998</v>
      </c>
      <c r="E44" s="162">
        <v>1991661.79</v>
      </c>
      <c r="F44" s="161">
        <v>438783.76</v>
      </c>
      <c r="G44" s="161">
        <v>5176828.8899999997</v>
      </c>
      <c r="H44" s="14"/>
    </row>
    <row r="45" spans="1:8" customFormat="1" ht="15" customHeight="1">
      <c r="A45" s="172">
        <v>123121012</v>
      </c>
      <c r="B45" s="173" t="s">
        <v>56</v>
      </c>
      <c r="C45" s="161">
        <v>6439853.2999999998</v>
      </c>
      <c r="D45" s="161">
        <v>12262448.460000001</v>
      </c>
      <c r="E45" s="162">
        <v>12217960.25</v>
      </c>
      <c r="F45" s="161">
        <v>44488.21</v>
      </c>
      <c r="G45" s="161">
        <v>6484341.5099999998</v>
      </c>
      <c r="H45" s="14"/>
    </row>
    <row r="46" spans="1:8" customFormat="1" ht="15" customHeight="1">
      <c r="A46" s="172">
        <v>123121012000001</v>
      </c>
      <c r="B46" s="173" t="s">
        <v>57</v>
      </c>
      <c r="C46" s="161">
        <v>6439853.2999999998</v>
      </c>
      <c r="D46" s="161">
        <v>12262448.460000001</v>
      </c>
      <c r="E46" s="162">
        <v>12217960.25</v>
      </c>
      <c r="F46" s="161">
        <v>44488.21</v>
      </c>
      <c r="G46" s="161">
        <v>6484341.5099999998</v>
      </c>
      <c r="H46" s="14"/>
    </row>
    <row r="47" spans="1:8" customFormat="1" ht="15" customHeight="1">
      <c r="A47" s="172">
        <v>12312109</v>
      </c>
      <c r="B47" s="173" t="s">
        <v>58</v>
      </c>
      <c r="C47" s="161">
        <v>-6814056.79</v>
      </c>
      <c r="D47" s="161">
        <v>7149176.8399999999</v>
      </c>
      <c r="E47" s="162">
        <v>7016719.8300000001</v>
      </c>
      <c r="F47" s="161">
        <v>132457.01</v>
      </c>
      <c r="G47" s="161">
        <v>-6681599.7800000003</v>
      </c>
      <c r="H47" s="14"/>
    </row>
    <row r="48" spans="1:8" customFormat="1" ht="15" customHeight="1">
      <c r="A48" s="172">
        <v>123121091</v>
      </c>
      <c r="B48" s="173" t="s">
        <v>54</v>
      </c>
      <c r="C48" s="161">
        <v>-4624446.72</v>
      </c>
      <c r="D48" s="161">
        <v>4624446.72</v>
      </c>
      <c r="E48" s="162">
        <v>5002612.03</v>
      </c>
      <c r="F48" s="161">
        <v>-378165.31</v>
      </c>
      <c r="G48" s="161">
        <v>-5002612.03</v>
      </c>
      <c r="H48" s="14"/>
    </row>
    <row r="49" spans="1:8" customFormat="1" ht="15" customHeight="1">
      <c r="A49" s="172">
        <v>123121091000001</v>
      </c>
      <c r="B49" s="173" t="s">
        <v>59</v>
      </c>
      <c r="C49" s="161">
        <v>-4624446.72</v>
      </c>
      <c r="D49" s="161">
        <v>4624446.72</v>
      </c>
      <c r="E49" s="162">
        <v>5002612.03</v>
      </c>
      <c r="F49" s="161">
        <v>-378165.31</v>
      </c>
      <c r="G49" s="161">
        <v>-5002612.03</v>
      </c>
      <c r="H49" s="14"/>
    </row>
    <row r="50" spans="1:8" customFormat="1" ht="15" customHeight="1">
      <c r="A50" s="172">
        <v>123121092</v>
      </c>
      <c r="B50" s="173" t="s">
        <v>56</v>
      </c>
      <c r="C50" s="161">
        <v>-2189610.0699999998</v>
      </c>
      <c r="D50" s="161">
        <v>2524730.12</v>
      </c>
      <c r="E50" s="162">
        <v>2014107.8</v>
      </c>
      <c r="F50" s="161">
        <v>510622.32</v>
      </c>
      <c r="G50" s="161">
        <v>-1678987.75</v>
      </c>
      <c r="H50" s="14"/>
    </row>
    <row r="51" spans="1:8" customFormat="1" ht="15" customHeight="1">
      <c r="A51" s="172">
        <v>123121092000001</v>
      </c>
      <c r="B51" s="173" t="s">
        <v>60</v>
      </c>
      <c r="C51" s="161">
        <v>-2189610.0699999998</v>
      </c>
      <c r="D51" s="161">
        <v>2524730.12</v>
      </c>
      <c r="E51" s="162">
        <v>2014107.8</v>
      </c>
      <c r="F51" s="161">
        <v>510622.32</v>
      </c>
      <c r="G51" s="161">
        <v>-1678987.75</v>
      </c>
      <c r="H51" s="14"/>
    </row>
    <row r="52" spans="1:8" customFormat="1" ht="15" customHeight="1">
      <c r="A52" s="172">
        <v>123122</v>
      </c>
      <c r="B52" s="173" t="s">
        <v>61</v>
      </c>
      <c r="C52" s="161">
        <v>256319.66</v>
      </c>
      <c r="D52" s="161">
        <v>219256.14</v>
      </c>
      <c r="E52" s="162">
        <v>257208.68</v>
      </c>
      <c r="F52" s="161">
        <v>-37952.54</v>
      </c>
      <c r="G52" s="161">
        <v>218367.12</v>
      </c>
      <c r="H52" s="14"/>
    </row>
    <row r="53" spans="1:8" customFormat="1" ht="15" customHeight="1">
      <c r="A53" s="172">
        <v>12312201</v>
      </c>
      <c r="B53" s="173" t="s">
        <v>53</v>
      </c>
      <c r="C53" s="161">
        <v>256319.66</v>
      </c>
      <c r="D53" s="161">
        <v>219256.14</v>
      </c>
      <c r="E53" s="162">
        <v>257208.68</v>
      </c>
      <c r="F53" s="161">
        <v>-37952.54</v>
      </c>
      <c r="G53" s="161">
        <v>218367.12</v>
      </c>
      <c r="H53" s="14"/>
    </row>
    <row r="54" spans="1:8" customFormat="1" ht="15" customHeight="1">
      <c r="A54" s="172">
        <v>123122012</v>
      </c>
      <c r="B54" s="173" t="s">
        <v>56</v>
      </c>
      <c r="C54" s="161">
        <v>256319.66</v>
      </c>
      <c r="D54" s="161">
        <v>219256.14</v>
      </c>
      <c r="E54" s="162">
        <v>257208.68</v>
      </c>
      <c r="F54" s="161">
        <v>-37952.54</v>
      </c>
      <c r="G54" s="161">
        <v>218367.12</v>
      </c>
      <c r="H54" s="14"/>
    </row>
    <row r="55" spans="1:8" customFormat="1" ht="15" customHeight="1">
      <c r="A55" s="172">
        <v>123122012000001</v>
      </c>
      <c r="B55" s="173" t="s">
        <v>57</v>
      </c>
      <c r="C55" s="161">
        <v>256319.66</v>
      </c>
      <c r="D55" s="161">
        <v>219256.14</v>
      </c>
      <c r="E55" s="162">
        <v>257208.68</v>
      </c>
      <c r="F55" s="161">
        <v>-37952.54</v>
      </c>
      <c r="G55" s="161">
        <v>218367.12</v>
      </c>
      <c r="H55" s="14"/>
    </row>
    <row r="56" spans="1:8" customFormat="1" ht="15" customHeight="1">
      <c r="A56" s="172">
        <v>1233</v>
      </c>
      <c r="B56" s="173" t="s">
        <v>62</v>
      </c>
      <c r="C56" s="161">
        <v>47085.91</v>
      </c>
      <c r="D56" s="161">
        <v>100468.52</v>
      </c>
      <c r="E56" s="162">
        <v>74733.009999999995</v>
      </c>
      <c r="F56" s="161">
        <v>25735.51</v>
      </c>
      <c r="G56" s="161">
        <v>72821.42</v>
      </c>
      <c r="H56" s="14"/>
    </row>
    <row r="57" spans="1:8" customFormat="1" ht="15" customHeight="1">
      <c r="A57" s="172">
        <v>123321</v>
      </c>
      <c r="B57" s="173" t="s">
        <v>63</v>
      </c>
      <c r="C57" s="161">
        <v>47085.91</v>
      </c>
      <c r="D57" s="161">
        <v>100468.52</v>
      </c>
      <c r="E57" s="162">
        <v>74733.009999999995</v>
      </c>
      <c r="F57" s="161">
        <v>25735.51</v>
      </c>
      <c r="G57" s="161">
        <v>72821.42</v>
      </c>
      <c r="H57" s="14"/>
    </row>
    <row r="58" spans="1:8" customFormat="1" ht="15" customHeight="1">
      <c r="A58" s="172">
        <v>12332101</v>
      </c>
      <c r="B58" s="173" t="s">
        <v>62</v>
      </c>
      <c r="C58" s="161">
        <v>47085.91</v>
      </c>
      <c r="D58" s="161">
        <v>100468.52</v>
      </c>
      <c r="E58" s="162">
        <v>74733.009999999995</v>
      </c>
      <c r="F58" s="161">
        <v>25735.51</v>
      </c>
      <c r="G58" s="161">
        <v>72821.42</v>
      </c>
      <c r="H58" s="14"/>
    </row>
    <row r="59" spans="1:8" customFormat="1" ht="15" customHeight="1">
      <c r="A59" s="172">
        <v>123321011</v>
      </c>
      <c r="B59" s="173" t="s">
        <v>62</v>
      </c>
      <c r="C59" s="161">
        <v>59227.49</v>
      </c>
      <c r="D59" s="161">
        <v>88326.94</v>
      </c>
      <c r="E59" s="162">
        <v>66418.720000000001</v>
      </c>
      <c r="F59" s="161">
        <v>21908.22</v>
      </c>
      <c r="G59" s="161">
        <v>81135.710000000006</v>
      </c>
      <c r="H59" s="14"/>
    </row>
    <row r="60" spans="1:8" customFormat="1" ht="15" customHeight="1">
      <c r="A60" s="172">
        <v>123321011000001</v>
      </c>
      <c r="B60" s="173" t="s">
        <v>64</v>
      </c>
      <c r="C60" s="161">
        <v>1048.7</v>
      </c>
      <c r="D60" s="161">
        <v>701.33</v>
      </c>
      <c r="E60" s="162">
        <v>871.18</v>
      </c>
      <c r="F60" s="161">
        <v>-169.85</v>
      </c>
      <c r="G60" s="161">
        <v>878.85</v>
      </c>
      <c r="H60" s="14"/>
    </row>
    <row r="61" spans="1:8" customFormat="1" ht="15" customHeight="1">
      <c r="A61" s="172">
        <v>123321011000002</v>
      </c>
      <c r="B61" s="173" t="s">
        <v>65</v>
      </c>
      <c r="C61" s="161">
        <v>58178.79</v>
      </c>
      <c r="D61" s="161">
        <v>87625.61</v>
      </c>
      <c r="E61" s="162">
        <v>65547.539999999994</v>
      </c>
      <c r="F61" s="161">
        <v>22078.07</v>
      </c>
      <c r="G61" s="161">
        <v>80256.86</v>
      </c>
      <c r="H61" s="14"/>
    </row>
    <row r="62" spans="1:8" customFormat="1" ht="15" customHeight="1">
      <c r="A62" s="172">
        <v>123321019</v>
      </c>
      <c r="B62" s="173" t="s">
        <v>518</v>
      </c>
      <c r="C62" s="161">
        <v>-12141.58</v>
      </c>
      <c r="D62" s="161">
        <v>12141.58</v>
      </c>
      <c r="E62" s="162">
        <v>8314.2900000000009</v>
      </c>
      <c r="F62" s="161">
        <v>3827.29</v>
      </c>
      <c r="G62" s="161">
        <v>-8314.2900000000009</v>
      </c>
      <c r="H62" s="14"/>
    </row>
    <row r="63" spans="1:8" customFormat="1" ht="15" customHeight="1">
      <c r="A63" s="172">
        <v>123321019000001</v>
      </c>
      <c r="B63" s="173" t="s">
        <v>64</v>
      </c>
      <c r="C63" s="161">
        <v>-855.38</v>
      </c>
      <c r="D63" s="161">
        <v>855.38</v>
      </c>
      <c r="E63" s="162">
        <v>628.85</v>
      </c>
      <c r="F63" s="161">
        <v>226.53</v>
      </c>
      <c r="G63" s="161">
        <v>-628.85</v>
      </c>
      <c r="H63" s="14"/>
    </row>
    <row r="64" spans="1:8" customFormat="1" ht="15" customHeight="1">
      <c r="A64" s="172">
        <v>123321019000002</v>
      </c>
      <c r="B64" s="173" t="s">
        <v>65</v>
      </c>
      <c r="C64" s="161">
        <v>-11286.2</v>
      </c>
      <c r="D64" s="161">
        <v>11286.2</v>
      </c>
      <c r="E64" s="162">
        <v>7685.44</v>
      </c>
      <c r="F64" s="161">
        <v>3600.76</v>
      </c>
      <c r="G64" s="161">
        <v>-7685.44</v>
      </c>
      <c r="H64" s="14"/>
    </row>
    <row r="65" spans="1:8" customFormat="1" ht="15" customHeight="1">
      <c r="A65" s="172">
        <v>1234</v>
      </c>
      <c r="B65" s="173" t="s">
        <v>519</v>
      </c>
      <c r="C65" s="161">
        <v>0</v>
      </c>
      <c r="D65" s="161">
        <v>379110.43</v>
      </c>
      <c r="E65" s="162">
        <v>335120.05</v>
      </c>
      <c r="F65" s="161">
        <v>43990.38</v>
      </c>
      <c r="G65" s="161">
        <v>43990.38</v>
      </c>
      <c r="H65" s="14"/>
    </row>
    <row r="66" spans="1:8" customFormat="1" ht="15" customHeight="1">
      <c r="A66" s="172">
        <v>12342</v>
      </c>
      <c r="B66" s="173" t="s">
        <v>520</v>
      </c>
      <c r="C66" s="161">
        <v>0</v>
      </c>
      <c r="D66" s="161">
        <v>379110.43</v>
      </c>
      <c r="E66" s="162">
        <v>335120.05</v>
      </c>
      <c r="F66" s="161">
        <v>43990.38</v>
      </c>
      <c r="G66" s="161">
        <v>43990.38</v>
      </c>
      <c r="H66" s="14"/>
    </row>
    <row r="67" spans="1:8" customFormat="1" ht="15" customHeight="1">
      <c r="A67" s="172">
        <v>123421</v>
      </c>
      <c r="B67" s="173" t="s">
        <v>521</v>
      </c>
      <c r="C67" s="161">
        <v>0</v>
      </c>
      <c r="D67" s="161">
        <v>379110.43</v>
      </c>
      <c r="E67" s="162">
        <v>335120.05</v>
      </c>
      <c r="F67" s="161">
        <v>43990.38</v>
      </c>
      <c r="G67" s="161">
        <v>43990.38</v>
      </c>
      <c r="H67" s="14"/>
    </row>
    <row r="68" spans="1:8" customFormat="1" ht="15" customHeight="1">
      <c r="A68" s="172">
        <v>12342101</v>
      </c>
      <c r="B68" s="173" t="s">
        <v>522</v>
      </c>
      <c r="C68" s="161">
        <v>0</v>
      </c>
      <c r="D68" s="161">
        <v>379110.43</v>
      </c>
      <c r="E68" s="162">
        <v>0</v>
      </c>
      <c r="F68" s="161">
        <v>379110.43</v>
      </c>
      <c r="G68" s="161">
        <v>379110.43</v>
      </c>
      <c r="H68" s="14"/>
    </row>
    <row r="69" spans="1:8" customFormat="1" ht="15" customHeight="1">
      <c r="A69" s="172">
        <v>123421011</v>
      </c>
      <c r="B69" s="173" t="s">
        <v>522</v>
      </c>
      <c r="C69" s="161">
        <v>0</v>
      </c>
      <c r="D69" s="161">
        <v>379110.43</v>
      </c>
      <c r="E69" s="162">
        <v>0</v>
      </c>
      <c r="F69" s="161">
        <v>379110.43</v>
      </c>
      <c r="G69" s="161">
        <v>379110.43</v>
      </c>
      <c r="H69" s="14"/>
    </row>
    <row r="70" spans="1:8" customFormat="1" ht="15" customHeight="1">
      <c r="A70" s="172">
        <v>123421011000001</v>
      </c>
      <c r="B70" s="173" t="s">
        <v>522</v>
      </c>
      <c r="C70" s="161">
        <v>0</v>
      </c>
      <c r="D70" s="161">
        <v>379110.43</v>
      </c>
      <c r="E70" s="162">
        <v>0</v>
      </c>
      <c r="F70" s="161">
        <v>379110.43</v>
      </c>
      <c r="G70" s="161">
        <v>379110.43</v>
      </c>
      <c r="H70" s="14"/>
    </row>
    <row r="71" spans="1:8" customFormat="1" ht="15" customHeight="1">
      <c r="A71" s="172">
        <v>12342109</v>
      </c>
      <c r="B71" s="173" t="s">
        <v>523</v>
      </c>
      <c r="C71" s="161">
        <v>0</v>
      </c>
      <c r="D71" s="161">
        <v>0</v>
      </c>
      <c r="E71" s="162">
        <v>335120.05</v>
      </c>
      <c r="F71" s="161">
        <v>-335120.05</v>
      </c>
      <c r="G71" s="161">
        <v>-335120.05</v>
      </c>
      <c r="H71" s="14"/>
    </row>
    <row r="72" spans="1:8" customFormat="1" ht="15" customHeight="1">
      <c r="A72" s="172">
        <v>123421091</v>
      </c>
      <c r="B72" s="173" t="s">
        <v>523</v>
      </c>
      <c r="C72" s="161">
        <v>0</v>
      </c>
      <c r="D72" s="161">
        <v>0</v>
      </c>
      <c r="E72" s="162">
        <v>335120.05</v>
      </c>
      <c r="F72" s="161">
        <v>-335120.05</v>
      </c>
      <c r="G72" s="161">
        <v>-335120.05</v>
      </c>
      <c r="H72" s="14"/>
    </row>
    <row r="73" spans="1:8" customFormat="1" ht="15" customHeight="1">
      <c r="A73" s="172">
        <v>123421091000001</v>
      </c>
      <c r="B73" s="173" t="s">
        <v>523</v>
      </c>
      <c r="C73" s="161">
        <v>0</v>
      </c>
      <c r="D73" s="161">
        <v>0</v>
      </c>
      <c r="E73" s="162">
        <v>335120.05</v>
      </c>
      <c r="F73" s="161">
        <v>-335120.05</v>
      </c>
      <c r="G73" s="161">
        <v>-335120.05</v>
      </c>
      <c r="H73" s="14"/>
    </row>
    <row r="74" spans="1:8" customFormat="1" ht="15" customHeight="1">
      <c r="A74" s="172">
        <v>126</v>
      </c>
      <c r="B74" s="173" t="s">
        <v>66</v>
      </c>
      <c r="C74" s="161">
        <v>1648033.67</v>
      </c>
      <c r="D74" s="161">
        <v>170591.97</v>
      </c>
      <c r="E74" s="162">
        <v>1725.13</v>
      </c>
      <c r="F74" s="161">
        <v>168866.84</v>
      </c>
      <c r="G74" s="161">
        <v>1816900.51</v>
      </c>
      <c r="H74" s="14"/>
    </row>
    <row r="75" spans="1:8" customFormat="1" ht="15" customHeight="1">
      <c r="A75" s="172">
        <v>1261</v>
      </c>
      <c r="B75" s="173" t="s">
        <v>67</v>
      </c>
      <c r="C75" s="161">
        <v>1648033.67</v>
      </c>
      <c r="D75" s="161">
        <v>170591.97</v>
      </c>
      <c r="E75" s="162">
        <v>1725.13</v>
      </c>
      <c r="F75" s="161">
        <v>168866.84</v>
      </c>
      <c r="G75" s="161">
        <v>1816900.51</v>
      </c>
      <c r="H75" s="14"/>
    </row>
    <row r="76" spans="1:8" customFormat="1" ht="15" customHeight="1">
      <c r="A76" s="172">
        <v>12611</v>
      </c>
      <c r="B76" s="173" t="s">
        <v>68</v>
      </c>
      <c r="C76" s="161">
        <v>1648033.67</v>
      </c>
      <c r="D76" s="161">
        <v>170591.97</v>
      </c>
      <c r="E76" s="162">
        <v>1725.13</v>
      </c>
      <c r="F76" s="161">
        <v>168866.84</v>
      </c>
      <c r="G76" s="161">
        <v>1816900.51</v>
      </c>
      <c r="H76" s="14"/>
    </row>
    <row r="77" spans="1:8" customFormat="1" ht="15" customHeight="1">
      <c r="A77" s="172">
        <v>126119</v>
      </c>
      <c r="B77" s="173" t="s">
        <v>68</v>
      </c>
      <c r="C77" s="161">
        <v>1648033.67</v>
      </c>
      <c r="D77" s="161">
        <v>170591.97</v>
      </c>
      <c r="E77" s="162">
        <v>1725.13</v>
      </c>
      <c r="F77" s="161">
        <v>168866.84</v>
      </c>
      <c r="G77" s="161">
        <v>1816900.51</v>
      </c>
      <c r="H77" s="14"/>
    </row>
    <row r="78" spans="1:8" customFormat="1" ht="15" customHeight="1">
      <c r="A78" s="172">
        <v>12611901</v>
      </c>
      <c r="B78" s="173" t="s">
        <v>69</v>
      </c>
      <c r="C78" s="161">
        <v>1438805.97</v>
      </c>
      <c r="D78" s="161">
        <v>123953.02</v>
      </c>
      <c r="E78" s="162">
        <v>1725.13</v>
      </c>
      <c r="F78" s="161">
        <v>122227.89</v>
      </c>
      <c r="G78" s="161">
        <v>1561033.86</v>
      </c>
      <c r="H78" s="14"/>
    </row>
    <row r="79" spans="1:8" customFormat="1" ht="15" customHeight="1">
      <c r="A79" s="172">
        <v>126119011</v>
      </c>
      <c r="B79" s="173" t="s">
        <v>70</v>
      </c>
      <c r="C79" s="161">
        <v>488972.14</v>
      </c>
      <c r="D79" s="161">
        <v>123953.02</v>
      </c>
      <c r="E79" s="162">
        <v>1725.13</v>
      </c>
      <c r="F79" s="161">
        <v>122227.89</v>
      </c>
      <c r="G79" s="161">
        <v>611200.03</v>
      </c>
      <c r="H79" s="14"/>
    </row>
    <row r="80" spans="1:8" customFormat="1" ht="15" customHeight="1">
      <c r="A80" s="172">
        <v>126119011000001</v>
      </c>
      <c r="B80" s="173" t="s">
        <v>71</v>
      </c>
      <c r="C80" s="161">
        <v>11464.19</v>
      </c>
      <c r="D80" s="161">
        <v>119277.6</v>
      </c>
      <c r="E80" s="162">
        <v>0</v>
      </c>
      <c r="F80" s="161">
        <v>119277.6</v>
      </c>
      <c r="G80" s="161">
        <v>130741.79</v>
      </c>
      <c r="H80" s="14"/>
    </row>
    <row r="81" spans="1:8" customFormat="1" ht="15" customHeight="1">
      <c r="A81" s="172">
        <v>126119011000002</v>
      </c>
      <c r="B81" s="173" t="s">
        <v>72</v>
      </c>
      <c r="C81" s="161">
        <v>477507.95</v>
      </c>
      <c r="D81" s="161">
        <v>4675.42</v>
      </c>
      <c r="E81" s="162">
        <v>1725.13</v>
      </c>
      <c r="F81" s="161">
        <v>2950.29</v>
      </c>
      <c r="G81" s="161">
        <v>480458.23999999999</v>
      </c>
      <c r="H81" s="14"/>
    </row>
    <row r="82" spans="1:8" customFormat="1" ht="15" customHeight="1">
      <c r="A82" s="172">
        <v>126119012</v>
      </c>
      <c r="B82" s="173" t="s">
        <v>73</v>
      </c>
      <c r="C82" s="161">
        <v>949833.83</v>
      </c>
      <c r="D82" s="161">
        <v>0</v>
      </c>
      <c r="E82" s="162">
        <v>0</v>
      </c>
      <c r="F82" s="161">
        <v>0</v>
      </c>
      <c r="G82" s="161">
        <v>949833.83</v>
      </c>
      <c r="H82" s="14"/>
    </row>
    <row r="83" spans="1:8" customFormat="1" ht="15" customHeight="1">
      <c r="A83" s="172">
        <v>126119012000001</v>
      </c>
      <c r="B83" s="173" t="s">
        <v>501</v>
      </c>
      <c r="C83" s="161">
        <v>949833.83</v>
      </c>
      <c r="D83" s="161">
        <v>0</v>
      </c>
      <c r="E83" s="162">
        <v>0</v>
      </c>
      <c r="F83" s="161">
        <v>0</v>
      </c>
      <c r="G83" s="161">
        <v>949833.83</v>
      </c>
      <c r="H83" s="14"/>
    </row>
    <row r="84" spans="1:8" customFormat="1" ht="15" customHeight="1">
      <c r="A84" s="172">
        <v>12611902</v>
      </c>
      <c r="B84" s="173" t="s">
        <v>74</v>
      </c>
      <c r="C84" s="161">
        <v>7642.81</v>
      </c>
      <c r="D84" s="161">
        <v>44284.05</v>
      </c>
      <c r="E84" s="162">
        <v>0</v>
      </c>
      <c r="F84" s="161">
        <v>44284.05</v>
      </c>
      <c r="G84" s="161">
        <v>51926.86</v>
      </c>
      <c r="H84" s="14"/>
    </row>
    <row r="85" spans="1:8" customFormat="1" ht="15" customHeight="1">
      <c r="A85" s="172">
        <v>126119021</v>
      </c>
      <c r="B85" s="173" t="s">
        <v>75</v>
      </c>
      <c r="C85" s="161">
        <v>7642.81</v>
      </c>
      <c r="D85" s="161">
        <v>44284.05</v>
      </c>
      <c r="E85" s="162">
        <v>0</v>
      </c>
      <c r="F85" s="161">
        <v>44284.05</v>
      </c>
      <c r="G85" s="161">
        <v>51926.86</v>
      </c>
      <c r="H85" s="14"/>
    </row>
    <row r="86" spans="1:8" customFormat="1" ht="15" customHeight="1">
      <c r="A86" s="172">
        <v>126119021000001</v>
      </c>
      <c r="B86" s="173" t="s">
        <v>75</v>
      </c>
      <c r="C86" s="161">
        <v>7642.81</v>
      </c>
      <c r="D86" s="161">
        <v>44284.05</v>
      </c>
      <c r="E86" s="162">
        <v>0</v>
      </c>
      <c r="F86" s="161">
        <v>44284.05</v>
      </c>
      <c r="G86" s="161">
        <v>51926.86</v>
      </c>
      <c r="H86" s="14"/>
    </row>
    <row r="87" spans="1:8" customFormat="1" ht="15" customHeight="1">
      <c r="A87" s="172">
        <v>12611904</v>
      </c>
      <c r="B87" s="173" t="s">
        <v>76</v>
      </c>
      <c r="C87" s="161">
        <v>1911.55</v>
      </c>
      <c r="D87" s="161">
        <v>2354.9</v>
      </c>
      <c r="E87" s="162">
        <v>0</v>
      </c>
      <c r="F87" s="161">
        <v>2354.9</v>
      </c>
      <c r="G87" s="161">
        <v>4266.45</v>
      </c>
      <c r="H87" s="14"/>
    </row>
    <row r="88" spans="1:8" customFormat="1" ht="15" customHeight="1">
      <c r="A88" s="172">
        <v>126119041</v>
      </c>
      <c r="B88" s="173" t="s">
        <v>76</v>
      </c>
      <c r="C88" s="161">
        <v>1911.55</v>
      </c>
      <c r="D88" s="161">
        <v>2354.9</v>
      </c>
      <c r="E88" s="162">
        <v>0</v>
      </c>
      <c r="F88" s="161">
        <v>2354.9</v>
      </c>
      <c r="G88" s="161">
        <v>4266.45</v>
      </c>
      <c r="H88" s="14"/>
    </row>
    <row r="89" spans="1:8" customFormat="1" ht="15" customHeight="1">
      <c r="A89" s="172">
        <v>126119041000001</v>
      </c>
      <c r="B89" s="173" t="s">
        <v>77</v>
      </c>
      <c r="C89" s="161">
        <v>340.41</v>
      </c>
      <c r="D89" s="161">
        <v>419.36</v>
      </c>
      <c r="E89" s="162">
        <v>0</v>
      </c>
      <c r="F89" s="161">
        <v>419.36</v>
      </c>
      <c r="G89" s="161">
        <v>759.77</v>
      </c>
      <c r="H89" s="14"/>
    </row>
    <row r="90" spans="1:8" customFormat="1" ht="15" customHeight="1">
      <c r="A90" s="172">
        <v>126119041000002</v>
      </c>
      <c r="B90" s="173" t="s">
        <v>78</v>
      </c>
      <c r="C90" s="161">
        <v>1571.14</v>
      </c>
      <c r="D90" s="161">
        <v>1935.54</v>
      </c>
      <c r="E90" s="162">
        <v>0</v>
      </c>
      <c r="F90" s="161">
        <v>1935.54</v>
      </c>
      <c r="G90" s="161">
        <v>3506.68</v>
      </c>
      <c r="H90" s="14"/>
    </row>
    <row r="91" spans="1:8" customFormat="1" ht="15" customHeight="1">
      <c r="A91" s="172">
        <v>12611908</v>
      </c>
      <c r="B91" s="173" t="s">
        <v>79</v>
      </c>
      <c r="C91" s="161">
        <v>199673.34</v>
      </c>
      <c r="D91" s="161">
        <v>0</v>
      </c>
      <c r="E91" s="162">
        <v>0</v>
      </c>
      <c r="F91" s="161">
        <v>0</v>
      </c>
      <c r="G91" s="161">
        <v>199673.34</v>
      </c>
      <c r="H91" s="14"/>
    </row>
    <row r="92" spans="1:8" customFormat="1" ht="15" customHeight="1">
      <c r="A92" s="172">
        <v>126119088</v>
      </c>
      <c r="B92" s="173" t="s">
        <v>79</v>
      </c>
      <c r="C92" s="161">
        <v>199673.34</v>
      </c>
      <c r="D92" s="161">
        <v>0</v>
      </c>
      <c r="E92" s="162">
        <v>0</v>
      </c>
      <c r="F92" s="161">
        <v>0</v>
      </c>
      <c r="G92" s="161">
        <v>199673.34</v>
      </c>
      <c r="H92" s="14"/>
    </row>
    <row r="93" spans="1:8" customFormat="1" ht="15" customHeight="1">
      <c r="A93" s="172">
        <v>126119088000001</v>
      </c>
      <c r="B93" s="173" t="s">
        <v>80</v>
      </c>
      <c r="C93" s="161">
        <v>146426.99</v>
      </c>
      <c r="D93" s="161">
        <v>0</v>
      </c>
      <c r="E93" s="162">
        <v>0</v>
      </c>
      <c r="F93" s="161">
        <v>0</v>
      </c>
      <c r="G93" s="161">
        <v>146426.99</v>
      </c>
      <c r="H93" s="14"/>
    </row>
    <row r="94" spans="1:8" customFormat="1" ht="15" customHeight="1">
      <c r="A94" s="172">
        <v>126119088000002</v>
      </c>
      <c r="B94" s="173" t="s">
        <v>81</v>
      </c>
      <c r="C94" s="161">
        <v>53246.35</v>
      </c>
      <c r="D94" s="161">
        <v>0</v>
      </c>
      <c r="E94" s="162">
        <v>0</v>
      </c>
      <c r="F94" s="161">
        <v>0</v>
      </c>
      <c r="G94" s="161">
        <v>53246.35</v>
      </c>
      <c r="H94" s="14"/>
    </row>
    <row r="95" spans="1:8" customFormat="1" ht="15" customHeight="1">
      <c r="A95" s="172">
        <v>127</v>
      </c>
      <c r="B95" s="173" t="s">
        <v>82</v>
      </c>
      <c r="C95" s="161">
        <v>693025.22</v>
      </c>
      <c r="D95" s="161">
        <v>512209.82</v>
      </c>
      <c r="E95" s="162">
        <v>826390.33</v>
      </c>
      <c r="F95" s="161">
        <v>-314180.51</v>
      </c>
      <c r="G95" s="161">
        <v>378844.71</v>
      </c>
      <c r="H95" s="14"/>
    </row>
    <row r="96" spans="1:8" customFormat="1" ht="15" customHeight="1">
      <c r="A96" s="172">
        <v>1278</v>
      </c>
      <c r="B96" s="173" t="s">
        <v>83</v>
      </c>
      <c r="C96" s="161">
        <v>693025.22</v>
      </c>
      <c r="D96" s="161">
        <v>512209.82</v>
      </c>
      <c r="E96" s="162">
        <v>826390.33</v>
      </c>
      <c r="F96" s="161">
        <v>-314180.51</v>
      </c>
      <c r="G96" s="161">
        <v>378844.71</v>
      </c>
      <c r="H96" s="14"/>
    </row>
    <row r="97" spans="1:8" customFormat="1" ht="15" customHeight="1">
      <c r="A97" s="172">
        <v>12781</v>
      </c>
      <c r="B97" s="173" t="s">
        <v>84</v>
      </c>
      <c r="C97" s="161">
        <v>693025.22</v>
      </c>
      <c r="D97" s="161">
        <v>512209.82</v>
      </c>
      <c r="E97" s="162">
        <v>826390.33</v>
      </c>
      <c r="F97" s="161">
        <v>-314180.51</v>
      </c>
      <c r="G97" s="161">
        <v>378844.71</v>
      </c>
      <c r="H97" s="14"/>
    </row>
    <row r="98" spans="1:8" customFormat="1" ht="15" customHeight="1">
      <c r="A98" s="172">
        <v>127819</v>
      </c>
      <c r="B98" s="173" t="s">
        <v>84</v>
      </c>
      <c r="C98" s="161">
        <v>693025.22</v>
      </c>
      <c r="D98" s="161">
        <v>512209.82</v>
      </c>
      <c r="E98" s="162">
        <v>826390.33</v>
      </c>
      <c r="F98" s="161">
        <v>-314180.51</v>
      </c>
      <c r="G98" s="161">
        <v>378844.71</v>
      </c>
      <c r="H98" s="14"/>
    </row>
    <row r="99" spans="1:8" customFormat="1" ht="15" customHeight="1">
      <c r="A99" s="172">
        <v>12781901</v>
      </c>
      <c r="B99" s="173" t="s">
        <v>85</v>
      </c>
      <c r="C99" s="161">
        <v>693025.22</v>
      </c>
      <c r="D99" s="161">
        <v>512209.82</v>
      </c>
      <c r="E99" s="162">
        <v>826390.33</v>
      </c>
      <c r="F99" s="161">
        <v>-314180.51</v>
      </c>
      <c r="G99" s="161">
        <v>378844.71</v>
      </c>
      <c r="H99" s="14"/>
    </row>
    <row r="100" spans="1:8" customFormat="1" ht="15" customHeight="1">
      <c r="A100" s="172">
        <v>127819015</v>
      </c>
      <c r="B100" s="173" t="s">
        <v>86</v>
      </c>
      <c r="C100" s="161">
        <v>692905.22</v>
      </c>
      <c r="D100" s="161">
        <v>512209.82</v>
      </c>
      <c r="E100" s="162">
        <v>826270.33</v>
      </c>
      <c r="F100" s="161">
        <v>-314060.51</v>
      </c>
      <c r="G100" s="161">
        <v>378844.71</v>
      </c>
      <c r="H100" s="14"/>
    </row>
    <row r="101" spans="1:8" customFormat="1" ht="15" customHeight="1">
      <c r="A101" s="172">
        <v>127819015000001</v>
      </c>
      <c r="B101" s="173" t="s">
        <v>87</v>
      </c>
      <c r="C101" s="161">
        <v>0</v>
      </c>
      <c r="D101" s="161">
        <v>243962.18</v>
      </c>
      <c r="E101" s="162">
        <v>243962.18</v>
      </c>
      <c r="F101" s="161">
        <v>0</v>
      </c>
      <c r="G101" s="161">
        <v>0</v>
      </c>
      <c r="H101" s="14"/>
    </row>
    <row r="102" spans="1:8" customFormat="1" ht="15" customHeight="1">
      <c r="A102" s="172">
        <v>127819015000003</v>
      </c>
      <c r="B102" s="173" t="s">
        <v>88</v>
      </c>
      <c r="C102" s="161">
        <v>31357.01</v>
      </c>
      <c r="D102" s="161">
        <v>81575.38</v>
      </c>
      <c r="E102" s="162">
        <v>69904.86</v>
      </c>
      <c r="F102" s="161">
        <v>11670.52</v>
      </c>
      <c r="G102" s="161">
        <v>43027.53</v>
      </c>
      <c r="H102" s="14"/>
    </row>
    <row r="103" spans="1:8" customFormat="1" ht="15" customHeight="1">
      <c r="A103" s="172">
        <v>127819015000004</v>
      </c>
      <c r="B103" s="173" t="s">
        <v>89</v>
      </c>
      <c r="C103" s="161">
        <v>301772.09999999998</v>
      </c>
      <c r="D103" s="161">
        <v>186672.26</v>
      </c>
      <c r="E103" s="162">
        <v>488444.36</v>
      </c>
      <c r="F103" s="161">
        <v>-301772.09999999998</v>
      </c>
      <c r="G103" s="161">
        <v>0</v>
      </c>
      <c r="H103" s="14"/>
    </row>
    <row r="104" spans="1:8" customFormat="1" ht="15" customHeight="1">
      <c r="A104" s="172">
        <v>127819015000005</v>
      </c>
      <c r="B104" s="173" t="s">
        <v>90</v>
      </c>
      <c r="C104" s="161">
        <v>359776.11</v>
      </c>
      <c r="D104" s="161">
        <v>0</v>
      </c>
      <c r="E104" s="162">
        <v>23958.93</v>
      </c>
      <c r="F104" s="161">
        <v>-23958.93</v>
      </c>
      <c r="G104" s="161">
        <v>335817.18</v>
      </c>
      <c r="H104" s="14"/>
    </row>
    <row r="105" spans="1:8" customFormat="1" ht="15" customHeight="1">
      <c r="A105" s="172">
        <v>127819018</v>
      </c>
      <c r="B105" s="173" t="s">
        <v>91</v>
      </c>
      <c r="C105" s="161">
        <v>120</v>
      </c>
      <c r="D105" s="161">
        <v>0</v>
      </c>
      <c r="E105" s="162">
        <v>120</v>
      </c>
      <c r="F105" s="161">
        <v>-120</v>
      </c>
      <c r="G105" s="161">
        <v>0</v>
      </c>
      <c r="H105" s="14"/>
    </row>
    <row r="106" spans="1:8" customFormat="1" ht="15" customHeight="1">
      <c r="A106" s="172">
        <v>127819018000002</v>
      </c>
      <c r="B106" s="173" t="s">
        <v>524</v>
      </c>
      <c r="C106" s="161">
        <v>120</v>
      </c>
      <c r="D106" s="161">
        <v>0</v>
      </c>
      <c r="E106" s="162">
        <v>120</v>
      </c>
      <c r="F106" s="161">
        <v>-120</v>
      </c>
      <c r="G106" s="161">
        <v>0</v>
      </c>
      <c r="H106" s="14"/>
    </row>
    <row r="107" spans="1:8" customFormat="1" ht="15" customHeight="1">
      <c r="A107" s="172">
        <v>128</v>
      </c>
      <c r="B107" s="173" t="s">
        <v>94</v>
      </c>
      <c r="C107" s="161">
        <v>9802.02</v>
      </c>
      <c r="D107" s="161">
        <v>60067.25</v>
      </c>
      <c r="E107" s="162">
        <v>1960.42</v>
      </c>
      <c r="F107" s="161">
        <v>58106.83</v>
      </c>
      <c r="G107" s="161">
        <v>67908.850000000006</v>
      </c>
      <c r="H107" s="14"/>
    </row>
    <row r="108" spans="1:8" customFormat="1" ht="15" customHeight="1">
      <c r="A108" s="172">
        <v>1281</v>
      </c>
      <c r="B108" s="173" t="s">
        <v>95</v>
      </c>
      <c r="C108" s="161">
        <v>9802.02</v>
      </c>
      <c r="D108" s="161">
        <v>60067.25</v>
      </c>
      <c r="E108" s="162">
        <v>1960.42</v>
      </c>
      <c r="F108" s="161">
        <v>58106.83</v>
      </c>
      <c r="G108" s="161">
        <v>67908.850000000006</v>
      </c>
      <c r="H108" s="14"/>
    </row>
    <row r="109" spans="1:8" customFormat="1" ht="15" customHeight="1">
      <c r="A109" s="172">
        <v>12811</v>
      </c>
      <c r="B109" s="173" t="s">
        <v>12</v>
      </c>
      <c r="C109" s="161">
        <v>9802.02</v>
      </c>
      <c r="D109" s="161">
        <v>60067.25</v>
      </c>
      <c r="E109" s="162">
        <v>1960.42</v>
      </c>
      <c r="F109" s="161">
        <v>58106.83</v>
      </c>
      <c r="G109" s="161">
        <v>67908.850000000006</v>
      </c>
      <c r="H109" s="14"/>
    </row>
    <row r="110" spans="1:8" customFormat="1" ht="15" customHeight="1">
      <c r="A110" s="172">
        <v>128119</v>
      </c>
      <c r="B110" s="173" t="s">
        <v>12</v>
      </c>
      <c r="C110" s="161">
        <v>9802.02</v>
      </c>
      <c r="D110" s="161">
        <v>60067.25</v>
      </c>
      <c r="E110" s="162">
        <v>1960.42</v>
      </c>
      <c r="F110" s="161">
        <v>58106.83</v>
      </c>
      <c r="G110" s="161">
        <v>67908.850000000006</v>
      </c>
      <c r="H110" s="14"/>
    </row>
    <row r="111" spans="1:8" customFormat="1" ht="15" customHeight="1">
      <c r="A111" s="172">
        <v>12811901</v>
      </c>
      <c r="B111" s="173" t="s">
        <v>95</v>
      </c>
      <c r="C111" s="161">
        <v>9802.02</v>
      </c>
      <c r="D111" s="161">
        <v>60067.25</v>
      </c>
      <c r="E111" s="162">
        <v>1960.42</v>
      </c>
      <c r="F111" s="161">
        <v>58106.83</v>
      </c>
      <c r="G111" s="161">
        <v>67908.850000000006</v>
      </c>
      <c r="H111" s="14"/>
    </row>
    <row r="112" spans="1:8" customFormat="1" ht="15" customHeight="1">
      <c r="A112" s="172">
        <v>128119011</v>
      </c>
      <c r="B112" s="173" t="s">
        <v>95</v>
      </c>
      <c r="C112" s="161">
        <v>9802.02</v>
      </c>
      <c r="D112" s="161">
        <v>60067.25</v>
      </c>
      <c r="E112" s="162">
        <v>1960.42</v>
      </c>
      <c r="F112" s="161">
        <v>58106.83</v>
      </c>
      <c r="G112" s="161">
        <v>67908.850000000006</v>
      </c>
      <c r="H112" s="14"/>
    </row>
    <row r="113" spans="1:8" customFormat="1" ht="15" customHeight="1">
      <c r="A113" s="172">
        <v>128119011000001</v>
      </c>
      <c r="B113" s="173" t="s">
        <v>96</v>
      </c>
      <c r="C113" s="161">
        <v>9802.02</v>
      </c>
      <c r="D113" s="161">
        <v>60067.25</v>
      </c>
      <c r="E113" s="162">
        <v>1960.42</v>
      </c>
      <c r="F113" s="161">
        <v>58106.83</v>
      </c>
      <c r="G113" s="161">
        <v>67908.850000000006</v>
      </c>
      <c r="H113" s="14"/>
    </row>
    <row r="114" spans="1:8" customFormat="1" ht="15" customHeight="1">
      <c r="A114" s="172">
        <v>13</v>
      </c>
      <c r="B114" s="173" t="s">
        <v>97</v>
      </c>
      <c r="C114" s="161">
        <v>83033173.489999995</v>
      </c>
      <c r="D114" s="161">
        <v>39136777.479999997</v>
      </c>
      <c r="E114" s="162">
        <v>37381122.829999998</v>
      </c>
      <c r="F114" s="161">
        <v>1755654.65</v>
      </c>
      <c r="G114" s="161">
        <v>84788828.140000001</v>
      </c>
      <c r="H114" s="14"/>
    </row>
    <row r="115" spans="1:8" customFormat="1" ht="15" customHeight="1">
      <c r="A115" s="172">
        <v>131</v>
      </c>
      <c r="B115" s="173" t="s">
        <v>98</v>
      </c>
      <c r="C115" s="161">
        <v>82257993.810000002</v>
      </c>
      <c r="D115" s="161">
        <v>39136777.479999997</v>
      </c>
      <c r="E115" s="162">
        <v>37346057.229999997</v>
      </c>
      <c r="F115" s="161">
        <v>1790720.25</v>
      </c>
      <c r="G115" s="161">
        <v>84048714.060000002</v>
      </c>
      <c r="H115" s="14"/>
    </row>
    <row r="116" spans="1:8" customFormat="1" ht="15" customHeight="1">
      <c r="A116" s="172">
        <v>1311</v>
      </c>
      <c r="B116" s="173" t="s">
        <v>99</v>
      </c>
      <c r="C116" s="161">
        <v>15247202.5</v>
      </c>
      <c r="D116" s="161">
        <v>350464.6</v>
      </c>
      <c r="E116" s="162">
        <v>120445.75999999999</v>
      </c>
      <c r="F116" s="161">
        <v>230018.84</v>
      </c>
      <c r="G116" s="161">
        <v>15477221.34</v>
      </c>
      <c r="H116" s="14"/>
    </row>
    <row r="117" spans="1:8" customFormat="1" ht="15" customHeight="1">
      <c r="A117" s="172">
        <v>13112</v>
      </c>
      <c r="B117" s="173" t="s">
        <v>100</v>
      </c>
      <c r="C117" s="161">
        <v>15247202.5</v>
      </c>
      <c r="D117" s="161">
        <v>350464.6</v>
      </c>
      <c r="E117" s="162">
        <v>120445.75999999999</v>
      </c>
      <c r="F117" s="161">
        <v>230018.84</v>
      </c>
      <c r="G117" s="161">
        <v>15477221.34</v>
      </c>
      <c r="H117" s="14"/>
    </row>
    <row r="118" spans="1:8" customFormat="1" ht="15" customHeight="1">
      <c r="A118" s="172">
        <v>131129</v>
      </c>
      <c r="B118" s="173" t="s">
        <v>46</v>
      </c>
      <c r="C118" s="161">
        <v>15247202.5</v>
      </c>
      <c r="D118" s="161">
        <v>350464.6</v>
      </c>
      <c r="E118" s="162">
        <v>120445.75999999999</v>
      </c>
      <c r="F118" s="161">
        <v>230018.84</v>
      </c>
      <c r="G118" s="161">
        <v>15477221.34</v>
      </c>
      <c r="H118" s="14"/>
    </row>
    <row r="119" spans="1:8" customFormat="1" ht="15" customHeight="1">
      <c r="A119" s="172">
        <v>131129011000001</v>
      </c>
      <c r="B119" s="173" t="s">
        <v>101</v>
      </c>
      <c r="C119" s="161">
        <v>14772656.34</v>
      </c>
      <c r="D119" s="161">
        <v>109573.08</v>
      </c>
      <c r="E119" s="162">
        <v>0</v>
      </c>
      <c r="F119" s="161">
        <v>109573.08</v>
      </c>
      <c r="G119" s="161">
        <v>14882229.42</v>
      </c>
      <c r="H119" s="14"/>
    </row>
    <row r="120" spans="1:8" customFormat="1" ht="15" customHeight="1">
      <c r="A120" s="172">
        <v>131129012000001</v>
      </c>
      <c r="B120" s="173" t="s">
        <v>102</v>
      </c>
      <c r="C120" s="161">
        <v>474546.16</v>
      </c>
      <c r="D120" s="161">
        <v>240891.51999999999</v>
      </c>
      <c r="E120" s="162">
        <v>120445.75999999999</v>
      </c>
      <c r="F120" s="161">
        <v>120445.75999999999</v>
      </c>
      <c r="G120" s="161">
        <v>594991.92000000004</v>
      </c>
      <c r="H120" s="14"/>
    </row>
    <row r="121" spans="1:8" customFormat="1" ht="15" customHeight="1">
      <c r="A121" s="172">
        <v>1312</v>
      </c>
      <c r="B121" s="173" t="s">
        <v>43</v>
      </c>
      <c r="C121" s="161">
        <v>53029896.530000001</v>
      </c>
      <c r="D121" s="161">
        <v>24708761.690000001</v>
      </c>
      <c r="E121" s="162">
        <v>23244427.039999999</v>
      </c>
      <c r="F121" s="161">
        <v>1464334.65</v>
      </c>
      <c r="G121" s="161">
        <v>54494231.18</v>
      </c>
      <c r="H121" s="14"/>
    </row>
    <row r="122" spans="1:8" customFormat="1" ht="15" customHeight="1">
      <c r="A122" s="172">
        <v>13122</v>
      </c>
      <c r="B122" s="173" t="s">
        <v>100</v>
      </c>
      <c r="C122" s="161">
        <v>53029896.530000001</v>
      </c>
      <c r="D122" s="161">
        <v>24708761.690000001</v>
      </c>
      <c r="E122" s="162">
        <v>23244427.039999999</v>
      </c>
      <c r="F122" s="161">
        <v>1464334.65</v>
      </c>
      <c r="G122" s="161">
        <v>54494231.18</v>
      </c>
      <c r="H122" s="14"/>
    </row>
    <row r="123" spans="1:8" customFormat="1" ht="15" customHeight="1">
      <c r="A123" s="172">
        <v>131229</v>
      </c>
      <c r="B123" s="173" t="s">
        <v>100</v>
      </c>
      <c r="C123" s="161">
        <v>53029896.530000001</v>
      </c>
      <c r="D123" s="161">
        <v>24708761.690000001</v>
      </c>
      <c r="E123" s="162">
        <v>23244427.039999999</v>
      </c>
      <c r="F123" s="161">
        <v>1464334.65</v>
      </c>
      <c r="G123" s="161">
        <v>54494231.18</v>
      </c>
      <c r="H123" s="14"/>
    </row>
    <row r="124" spans="1:8" customFormat="1" ht="15" customHeight="1">
      <c r="A124" s="172">
        <v>13122901</v>
      </c>
      <c r="B124" s="173" t="s">
        <v>47</v>
      </c>
      <c r="C124" s="161">
        <v>53029896.530000001</v>
      </c>
      <c r="D124" s="161">
        <v>24708761.690000001</v>
      </c>
      <c r="E124" s="162">
        <v>23244427.039999999</v>
      </c>
      <c r="F124" s="161">
        <v>1464334.65</v>
      </c>
      <c r="G124" s="161">
        <v>54494231.18</v>
      </c>
      <c r="H124" s="14"/>
    </row>
    <row r="125" spans="1:8" customFormat="1" ht="15" customHeight="1">
      <c r="A125" s="172">
        <v>131229011</v>
      </c>
      <c r="B125" s="173" t="s">
        <v>40</v>
      </c>
      <c r="C125" s="161">
        <v>50870204.600000001</v>
      </c>
      <c r="D125" s="161">
        <v>696991.34</v>
      </c>
      <c r="E125" s="162">
        <v>294793.33</v>
      </c>
      <c r="F125" s="161">
        <v>402198.01</v>
      </c>
      <c r="G125" s="161">
        <v>51272402.609999999</v>
      </c>
      <c r="H125" s="14"/>
    </row>
    <row r="126" spans="1:8" customFormat="1" ht="15" customHeight="1">
      <c r="A126" s="172">
        <v>131229011000002</v>
      </c>
      <c r="B126" s="173" t="s">
        <v>101</v>
      </c>
      <c r="C126" s="161">
        <v>50870204.600000001</v>
      </c>
      <c r="D126" s="161">
        <v>696991.34</v>
      </c>
      <c r="E126" s="162">
        <v>294793.33</v>
      </c>
      <c r="F126" s="161">
        <v>402198.01</v>
      </c>
      <c r="G126" s="161">
        <v>51272402.609999999</v>
      </c>
      <c r="H126" s="14"/>
    </row>
    <row r="127" spans="1:8" customFormat="1" ht="15" customHeight="1">
      <c r="A127" s="172">
        <v>131229012</v>
      </c>
      <c r="B127" s="173" t="s">
        <v>42</v>
      </c>
      <c r="C127" s="161">
        <v>2159691.9300000002</v>
      </c>
      <c r="D127" s="161">
        <v>24011770.350000001</v>
      </c>
      <c r="E127" s="162">
        <v>22949633.710000001</v>
      </c>
      <c r="F127" s="161">
        <v>1062136.6399999999</v>
      </c>
      <c r="G127" s="161">
        <v>3221828.57</v>
      </c>
      <c r="H127" s="14"/>
    </row>
    <row r="128" spans="1:8" customFormat="1" ht="15" customHeight="1">
      <c r="A128" s="172">
        <v>131229012000002</v>
      </c>
      <c r="B128" s="173" t="s">
        <v>102</v>
      </c>
      <c r="C128" s="161">
        <v>2159691.9300000002</v>
      </c>
      <c r="D128" s="161">
        <v>24011770.350000001</v>
      </c>
      <c r="E128" s="162">
        <v>22949633.710000001</v>
      </c>
      <c r="F128" s="161">
        <v>1062136.6399999999</v>
      </c>
      <c r="G128" s="161">
        <v>3221828.57</v>
      </c>
      <c r="H128" s="14"/>
    </row>
    <row r="129" spans="1:8" customFormat="1" ht="15" customHeight="1">
      <c r="A129" s="172">
        <v>1316</v>
      </c>
      <c r="B129" s="173" t="s">
        <v>103</v>
      </c>
      <c r="C129" s="161">
        <v>13933387.4</v>
      </c>
      <c r="D129" s="161">
        <v>14077261.539999999</v>
      </c>
      <c r="E129" s="162">
        <v>13933387.4</v>
      </c>
      <c r="F129" s="161">
        <v>143874.14000000001</v>
      </c>
      <c r="G129" s="161">
        <v>14077261.539999999</v>
      </c>
      <c r="H129" s="14"/>
    </row>
    <row r="130" spans="1:8" customFormat="1" ht="15" customHeight="1">
      <c r="A130" s="172">
        <v>13161</v>
      </c>
      <c r="B130" s="173" t="s">
        <v>104</v>
      </c>
      <c r="C130" s="161">
        <v>13933387.4</v>
      </c>
      <c r="D130" s="161">
        <v>14077261.539999999</v>
      </c>
      <c r="E130" s="162">
        <v>13933387.4</v>
      </c>
      <c r="F130" s="161">
        <v>143874.14000000001</v>
      </c>
      <c r="G130" s="161">
        <v>14077261.539999999</v>
      </c>
      <c r="H130" s="14"/>
    </row>
    <row r="131" spans="1:8" customFormat="1" ht="15" customHeight="1">
      <c r="A131" s="172">
        <v>131618</v>
      </c>
      <c r="B131" s="173" t="s">
        <v>105</v>
      </c>
      <c r="C131" s="161">
        <v>6239574.1399999997</v>
      </c>
      <c r="D131" s="161">
        <v>6270891.5800000001</v>
      </c>
      <c r="E131" s="162">
        <v>6239574.1399999997</v>
      </c>
      <c r="F131" s="161">
        <v>31317.439999999999</v>
      </c>
      <c r="G131" s="161">
        <v>6270891.5800000001</v>
      </c>
      <c r="H131" s="14"/>
    </row>
    <row r="132" spans="1:8" customFormat="1" ht="15" customHeight="1">
      <c r="A132" s="172">
        <v>13161801</v>
      </c>
      <c r="B132" s="173" t="s">
        <v>105</v>
      </c>
      <c r="C132" s="161">
        <v>6239574.1399999997</v>
      </c>
      <c r="D132" s="161">
        <v>6270891.5800000001</v>
      </c>
      <c r="E132" s="162">
        <v>6239574.1399999997</v>
      </c>
      <c r="F132" s="161">
        <v>31317.439999999999</v>
      </c>
      <c r="G132" s="161">
        <v>6270891.5800000001</v>
      </c>
      <c r="H132" s="14"/>
    </row>
    <row r="133" spans="1:8" customFormat="1" ht="15" customHeight="1">
      <c r="A133" s="172">
        <v>131618011</v>
      </c>
      <c r="B133" s="173" t="s">
        <v>106</v>
      </c>
      <c r="C133" s="161">
        <v>4587922.16</v>
      </c>
      <c r="D133" s="161">
        <v>4610949.6900000004</v>
      </c>
      <c r="E133" s="162">
        <v>4587922.16</v>
      </c>
      <c r="F133" s="161">
        <v>23027.53</v>
      </c>
      <c r="G133" s="161">
        <v>4610949.6900000004</v>
      </c>
      <c r="H133" s="14"/>
    </row>
    <row r="134" spans="1:8" customFormat="1" ht="15" customHeight="1">
      <c r="A134" s="172">
        <v>131618011000001</v>
      </c>
      <c r="B134" s="173" t="s">
        <v>107</v>
      </c>
      <c r="C134" s="161">
        <v>4587922.16</v>
      </c>
      <c r="D134" s="161">
        <v>4610949.6900000004</v>
      </c>
      <c r="E134" s="162">
        <v>4587922.16</v>
      </c>
      <c r="F134" s="161">
        <v>23027.53</v>
      </c>
      <c r="G134" s="161">
        <v>4610949.6900000004</v>
      </c>
      <c r="H134" s="14"/>
    </row>
    <row r="135" spans="1:8" customFormat="1" ht="15" customHeight="1">
      <c r="A135" s="172">
        <v>131618012</v>
      </c>
      <c r="B135" s="173" t="s">
        <v>108</v>
      </c>
      <c r="C135" s="161">
        <v>1651651.98</v>
      </c>
      <c r="D135" s="161">
        <v>1659941.89</v>
      </c>
      <c r="E135" s="162">
        <v>1651651.98</v>
      </c>
      <c r="F135" s="161">
        <v>8289.91</v>
      </c>
      <c r="G135" s="161">
        <v>1659941.89</v>
      </c>
      <c r="H135" s="14"/>
    </row>
    <row r="136" spans="1:8" customFormat="1" ht="15" customHeight="1">
      <c r="A136" s="172">
        <v>131618012000001</v>
      </c>
      <c r="B136" s="173" t="s">
        <v>109</v>
      </c>
      <c r="C136" s="161">
        <v>1651651.98</v>
      </c>
      <c r="D136" s="161">
        <v>1659941.89</v>
      </c>
      <c r="E136" s="162">
        <v>1651651.98</v>
      </c>
      <c r="F136" s="161">
        <v>8289.91</v>
      </c>
      <c r="G136" s="161">
        <v>1659941.89</v>
      </c>
      <c r="H136" s="14"/>
    </row>
    <row r="137" spans="1:8" customFormat="1" ht="15" customHeight="1">
      <c r="A137" s="172">
        <v>131619</v>
      </c>
      <c r="B137" s="173" t="s">
        <v>104</v>
      </c>
      <c r="C137" s="161">
        <v>7693813.2599999998</v>
      </c>
      <c r="D137" s="161">
        <v>7806369.96</v>
      </c>
      <c r="E137" s="162">
        <v>7693813.2599999998</v>
      </c>
      <c r="F137" s="161">
        <v>112556.7</v>
      </c>
      <c r="G137" s="161">
        <v>7806369.96</v>
      </c>
      <c r="H137" s="14"/>
    </row>
    <row r="138" spans="1:8" customFormat="1" ht="15" customHeight="1">
      <c r="A138" s="172">
        <v>13161901</v>
      </c>
      <c r="B138" s="173" t="s">
        <v>110</v>
      </c>
      <c r="C138" s="161">
        <v>7693813.2599999998</v>
      </c>
      <c r="D138" s="161">
        <v>7806369.96</v>
      </c>
      <c r="E138" s="162">
        <v>7693813.2599999998</v>
      </c>
      <c r="F138" s="161">
        <v>112556.7</v>
      </c>
      <c r="G138" s="161">
        <v>7806369.96</v>
      </c>
      <c r="H138" s="14"/>
    </row>
    <row r="139" spans="1:8" customFormat="1" ht="15" customHeight="1">
      <c r="A139" s="172">
        <v>131619011</v>
      </c>
      <c r="B139" s="173" t="s">
        <v>111</v>
      </c>
      <c r="C139" s="161">
        <v>5657215.6299999999</v>
      </c>
      <c r="D139" s="161">
        <v>5739977.9100000001</v>
      </c>
      <c r="E139" s="162">
        <v>5657215.6299999999</v>
      </c>
      <c r="F139" s="161">
        <v>82762.28</v>
      </c>
      <c r="G139" s="161">
        <v>5739977.9100000001</v>
      </c>
      <c r="H139" s="14"/>
    </row>
    <row r="140" spans="1:8" customFormat="1" ht="15" customHeight="1">
      <c r="A140" s="172">
        <v>131619011000001</v>
      </c>
      <c r="B140" s="173" t="s">
        <v>112</v>
      </c>
      <c r="C140" s="161">
        <v>5657215.6299999999</v>
      </c>
      <c r="D140" s="161">
        <v>5739977.9100000001</v>
      </c>
      <c r="E140" s="162">
        <v>5657215.6299999999</v>
      </c>
      <c r="F140" s="161">
        <v>82762.28</v>
      </c>
      <c r="G140" s="161">
        <v>5739977.9100000001</v>
      </c>
      <c r="H140" s="14"/>
    </row>
    <row r="141" spans="1:8" customFormat="1" ht="15" customHeight="1">
      <c r="A141" s="172">
        <v>131619012</v>
      </c>
      <c r="B141" s="173" t="s">
        <v>113</v>
      </c>
      <c r="C141" s="161">
        <v>2036597.63</v>
      </c>
      <c r="D141" s="161">
        <v>2066392.05</v>
      </c>
      <c r="E141" s="162">
        <v>2036597.63</v>
      </c>
      <c r="F141" s="161">
        <v>29794.42</v>
      </c>
      <c r="G141" s="161">
        <v>2066392.05</v>
      </c>
      <c r="H141" s="14"/>
    </row>
    <row r="142" spans="1:8" customFormat="1" ht="15" customHeight="1">
      <c r="A142" s="172">
        <v>131619012000001</v>
      </c>
      <c r="B142" s="173" t="s">
        <v>114</v>
      </c>
      <c r="C142" s="161">
        <v>2036597.63</v>
      </c>
      <c r="D142" s="161">
        <v>2066392.05</v>
      </c>
      <c r="E142" s="162">
        <v>2036597.63</v>
      </c>
      <c r="F142" s="161">
        <v>29794.42</v>
      </c>
      <c r="G142" s="161">
        <v>2066392.05</v>
      </c>
      <c r="H142" s="14"/>
    </row>
    <row r="143" spans="1:8" customFormat="1" ht="15" customHeight="1">
      <c r="A143" s="172">
        <v>1317</v>
      </c>
      <c r="B143" s="173" t="s">
        <v>115</v>
      </c>
      <c r="C143" s="161">
        <v>47797.03</v>
      </c>
      <c r="D143" s="161">
        <v>0</v>
      </c>
      <c r="E143" s="162">
        <v>47797.03</v>
      </c>
      <c r="F143" s="161">
        <v>-47797.03</v>
      </c>
      <c r="G143" s="161">
        <v>0</v>
      </c>
      <c r="H143" s="14"/>
    </row>
    <row r="144" spans="1:8" customFormat="1" ht="15" customHeight="1">
      <c r="A144" s="172">
        <v>13171</v>
      </c>
      <c r="B144" s="173" t="s">
        <v>115</v>
      </c>
      <c r="C144" s="161">
        <v>47797.03</v>
      </c>
      <c r="D144" s="161">
        <v>0</v>
      </c>
      <c r="E144" s="162">
        <v>47797.03</v>
      </c>
      <c r="F144" s="161">
        <v>-47797.03</v>
      </c>
      <c r="G144" s="161">
        <v>0</v>
      </c>
      <c r="H144" s="14"/>
    </row>
    <row r="145" spans="1:8" customFormat="1" ht="15" customHeight="1">
      <c r="A145" s="172">
        <v>131719</v>
      </c>
      <c r="B145" s="173" t="s">
        <v>115</v>
      </c>
      <c r="C145" s="161">
        <v>47797.03</v>
      </c>
      <c r="D145" s="161">
        <v>0</v>
      </c>
      <c r="E145" s="162">
        <v>47797.03</v>
      </c>
      <c r="F145" s="161">
        <v>-47797.03</v>
      </c>
      <c r="G145" s="161">
        <v>0</v>
      </c>
      <c r="H145" s="14"/>
    </row>
    <row r="146" spans="1:8" customFormat="1" ht="15" customHeight="1">
      <c r="A146" s="172">
        <v>13171901</v>
      </c>
      <c r="B146" s="173" t="s">
        <v>115</v>
      </c>
      <c r="C146" s="161">
        <v>47797.03</v>
      </c>
      <c r="D146" s="161">
        <v>0</v>
      </c>
      <c r="E146" s="162">
        <v>47797.03</v>
      </c>
      <c r="F146" s="161">
        <v>-47797.03</v>
      </c>
      <c r="G146" s="161">
        <v>0</v>
      </c>
      <c r="H146" s="14"/>
    </row>
    <row r="147" spans="1:8" customFormat="1" ht="15" customHeight="1">
      <c r="A147" s="172">
        <v>131719013</v>
      </c>
      <c r="B147" s="173" t="s">
        <v>116</v>
      </c>
      <c r="C147" s="161">
        <v>47797.03</v>
      </c>
      <c r="D147" s="161">
        <v>0</v>
      </c>
      <c r="E147" s="162">
        <v>47797.03</v>
      </c>
      <c r="F147" s="161">
        <v>-47797.03</v>
      </c>
      <c r="G147" s="161">
        <v>0</v>
      </c>
      <c r="H147" s="14"/>
    </row>
    <row r="148" spans="1:8" customFormat="1" ht="15" customHeight="1">
      <c r="A148" s="172">
        <v>131719013000001</v>
      </c>
      <c r="B148" s="173" t="s">
        <v>117</v>
      </c>
      <c r="C148" s="161">
        <v>47797.03</v>
      </c>
      <c r="D148" s="161">
        <v>0</v>
      </c>
      <c r="E148" s="162">
        <v>47797.03</v>
      </c>
      <c r="F148" s="161">
        <v>-47797.03</v>
      </c>
      <c r="G148" s="161">
        <v>0</v>
      </c>
      <c r="H148" s="14"/>
    </row>
    <row r="149" spans="1:8" customFormat="1" ht="15" customHeight="1">
      <c r="A149" s="172">
        <v>1318</v>
      </c>
      <c r="B149" s="173" t="s">
        <v>490</v>
      </c>
      <c r="C149" s="161">
        <v>-289.64999999999998</v>
      </c>
      <c r="D149" s="161">
        <v>289.64999999999998</v>
      </c>
      <c r="E149" s="162">
        <v>0</v>
      </c>
      <c r="F149" s="161">
        <v>289.64999999999998</v>
      </c>
      <c r="G149" s="161">
        <v>0</v>
      </c>
      <c r="H149" s="14"/>
    </row>
    <row r="150" spans="1:8" customFormat="1" ht="15" customHeight="1">
      <c r="A150" s="172">
        <v>13181</v>
      </c>
      <c r="B150" s="173" t="s">
        <v>491</v>
      </c>
      <c r="C150" s="161">
        <v>-289.64999999999998</v>
      </c>
      <c r="D150" s="161">
        <v>289.64999999999998</v>
      </c>
      <c r="E150" s="162">
        <v>0</v>
      </c>
      <c r="F150" s="161">
        <v>289.64999999999998</v>
      </c>
      <c r="G150" s="161">
        <v>0</v>
      </c>
      <c r="H150" s="14"/>
    </row>
    <row r="151" spans="1:8" customFormat="1" ht="15" customHeight="1">
      <c r="A151" s="172">
        <v>131819</v>
      </c>
      <c r="B151" s="173" t="s">
        <v>491</v>
      </c>
      <c r="C151" s="161">
        <v>-289.64999999999998</v>
      </c>
      <c r="D151" s="161">
        <v>289.64999999999998</v>
      </c>
      <c r="E151" s="162">
        <v>0</v>
      </c>
      <c r="F151" s="161">
        <v>289.64999999999998</v>
      </c>
      <c r="G151" s="161">
        <v>0</v>
      </c>
      <c r="H151" s="14"/>
    </row>
    <row r="152" spans="1:8" customFormat="1" ht="15" customHeight="1">
      <c r="A152" s="172">
        <v>13181901</v>
      </c>
      <c r="B152" s="173" t="s">
        <v>490</v>
      </c>
      <c r="C152" s="161">
        <v>-289.64999999999998</v>
      </c>
      <c r="D152" s="161">
        <v>289.64999999999998</v>
      </c>
      <c r="E152" s="162">
        <v>0</v>
      </c>
      <c r="F152" s="161">
        <v>289.64999999999998</v>
      </c>
      <c r="G152" s="161">
        <v>0</v>
      </c>
      <c r="H152" s="14"/>
    </row>
    <row r="153" spans="1:8" customFormat="1" ht="15" customHeight="1">
      <c r="A153" s="172">
        <v>131819011</v>
      </c>
      <c r="B153" s="173" t="s">
        <v>490</v>
      </c>
      <c r="C153" s="161">
        <v>-289.64999999999998</v>
      </c>
      <c r="D153" s="161">
        <v>289.64999999999998</v>
      </c>
      <c r="E153" s="162">
        <v>0</v>
      </c>
      <c r="F153" s="161">
        <v>289.64999999999998</v>
      </c>
      <c r="G153" s="161">
        <v>0</v>
      </c>
      <c r="H153" s="14"/>
    </row>
    <row r="154" spans="1:8" customFormat="1" ht="15" customHeight="1">
      <c r="A154" s="172">
        <v>131819011000001</v>
      </c>
      <c r="B154" s="173" t="s">
        <v>492</v>
      </c>
      <c r="C154" s="161">
        <v>-289.64999999999998</v>
      </c>
      <c r="D154" s="161">
        <v>289.64999999999998</v>
      </c>
      <c r="E154" s="162">
        <v>0</v>
      </c>
      <c r="F154" s="161">
        <v>289.64999999999998</v>
      </c>
      <c r="G154" s="161">
        <v>0</v>
      </c>
      <c r="H154" s="14"/>
    </row>
    <row r="155" spans="1:8" customFormat="1" ht="15" customHeight="1">
      <c r="A155" s="172">
        <v>133</v>
      </c>
      <c r="B155" s="173" t="s">
        <v>118</v>
      </c>
      <c r="C155" s="161">
        <v>24846.99</v>
      </c>
      <c r="D155" s="161">
        <v>0</v>
      </c>
      <c r="E155" s="162">
        <v>2741.47</v>
      </c>
      <c r="F155" s="161">
        <v>-2741.47</v>
      </c>
      <c r="G155" s="161">
        <v>22105.52</v>
      </c>
      <c r="H155" s="14"/>
    </row>
    <row r="156" spans="1:8" customFormat="1" ht="15" customHeight="1">
      <c r="A156" s="172">
        <v>1332</v>
      </c>
      <c r="B156" s="173" t="s">
        <v>119</v>
      </c>
      <c r="C156" s="161">
        <v>24846.99</v>
      </c>
      <c r="D156" s="161">
        <v>0</v>
      </c>
      <c r="E156" s="162">
        <v>2741.47</v>
      </c>
      <c r="F156" s="161">
        <v>-2741.47</v>
      </c>
      <c r="G156" s="161">
        <v>22105.52</v>
      </c>
      <c r="H156" s="14"/>
    </row>
    <row r="157" spans="1:8" customFormat="1" ht="15" customHeight="1">
      <c r="A157" s="172">
        <v>13321</v>
      </c>
      <c r="B157" s="173" t="s">
        <v>120</v>
      </c>
      <c r="C157" s="161">
        <v>11880.87</v>
      </c>
      <c r="D157" s="161">
        <v>0</v>
      </c>
      <c r="E157" s="162">
        <v>644.99</v>
      </c>
      <c r="F157" s="161">
        <v>-644.99</v>
      </c>
      <c r="G157" s="161">
        <v>11235.88</v>
      </c>
      <c r="H157" s="14"/>
    </row>
    <row r="158" spans="1:8" customFormat="1" ht="15" customHeight="1">
      <c r="A158" s="172">
        <v>133219</v>
      </c>
      <c r="B158" s="173" t="s">
        <v>120</v>
      </c>
      <c r="C158" s="161">
        <v>11880.87</v>
      </c>
      <c r="D158" s="161">
        <v>0</v>
      </c>
      <c r="E158" s="162">
        <v>644.99</v>
      </c>
      <c r="F158" s="161">
        <v>-644.99</v>
      </c>
      <c r="G158" s="161">
        <v>11235.88</v>
      </c>
      <c r="H158" s="14"/>
    </row>
    <row r="159" spans="1:8" customFormat="1" ht="15" customHeight="1">
      <c r="A159" s="172">
        <v>13321901</v>
      </c>
      <c r="B159" s="173" t="s">
        <v>121</v>
      </c>
      <c r="C159" s="161">
        <v>95578.6</v>
      </c>
      <c r="D159" s="161">
        <v>0</v>
      </c>
      <c r="E159" s="162">
        <v>0</v>
      </c>
      <c r="F159" s="161">
        <v>0</v>
      </c>
      <c r="G159" s="161">
        <v>95578.6</v>
      </c>
      <c r="H159" s="14"/>
    </row>
    <row r="160" spans="1:8" customFormat="1" ht="15" customHeight="1">
      <c r="A160" s="172">
        <v>133219012</v>
      </c>
      <c r="B160" s="173" t="s">
        <v>122</v>
      </c>
      <c r="C160" s="161">
        <v>95578.6</v>
      </c>
      <c r="D160" s="161">
        <v>0</v>
      </c>
      <c r="E160" s="162">
        <v>0</v>
      </c>
      <c r="F160" s="161">
        <v>0</v>
      </c>
      <c r="G160" s="161">
        <v>95578.6</v>
      </c>
      <c r="H160" s="14"/>
    </row>
    <row r="161" spans="1:8" customFormat="1" ht="15" customHeight="1">
      <c r="A161" s="172">
        <v>133219012000001</v>
      </c>
      <c r="B161" s="173" t="s">
        <v>123</v>
      </c>
      <c r="C161" s="161">
        <v>95578.6</v>
      </c>
      <c r="D161" s="161">
        <v>0</v>
      </c>
      <c r="E161" s="162">
        <v>0</v>
      </c>
      <c r="F161" s="161">
        <v>0</v>
      </c>
      <c r="G161" s="161">
        <v>95578.6</v>
      </c>
      <c r="H161" s="14"/>
    </row>
    <row r="162" spans="1:8" customFormat="1" ht="15" customHeight="1">
      <c r="A162" s="172">
        <v>13321903</v>
      </c>
      <c r="B162" s="173" t="s">
        <v>124</v>
      </c>
      <c r="C162" s="161">
        <v>-83697.73</v>
      </c>
      <c r="D162" s="161">
        <v>0</v>
      </c>
      <c r="E162" s="162">
        <v>644.99</v>
      </c>
      <c r="F162" s="161">
        <v>-644.99</v>
      </c>
      <c r="G162" s="161">
        <v>-84342.720000000001</v>
      </c>
      <c r="H162" s="14"/>
    </row>
    <row r="163" spans="1:8" customFormat="1" ht="15" customHeight="1">
      <c r="A163" s="172">
        <v>133219032</v>
      </c>
      <c r="B163" s="173" t="s">
        <v>122</v>
      </c>
      <c r="C163" s="161">
        <v>-83697.73</v>
      </c>
      <c r="D163" s="161">
        <v>0</v>
      </c>
      <c r="E163" s="162">
        <v>644.99</v>
      </c>
      <c r="F163" s="161">
        <v>-644.99</v>
      </c>
      <c r="G163" s="161">
        <v>-84342.720000000001</v>
      </c>
      <c r="H163" s="14"/>
    </row>
    <row r="164" spans="1:8" customFormat="1" ht="15" customHeight="1">
      <c r="A164" s="172">
        <v>133219032000001</v>
      </c>
      <c r="B164" s="173" t="s">
        <v>124</v>
      </c>
      <c r="C164" s="161">
        <v>-83697.73</v>
      </c>
      <c r="D164" s="161">
        <v>0</v>
      </c>
      <c r="E164" s="162">
        <v>644.99</v>
      </c>
      <c r="F164" s="161">
        <v>-644.99</v>
      </c>
      <c r="G164" s="161">
        <v>-84342.720000000001</v>
      </c>
      <c r="H164" s="14"/>
    </row>
    <row r="165" spans="1:8" customFormat="1" ht="15" customHeight="1">
      <c r="A165" s="172">
        <v>13322</v>
      </c>
      <c r="B165" s="173" t="s">
        <v>125</v>
      </c>
      <c r="C165" s="161">
        <v>12966.12</v>
      </c>
      <c r="D165" s="161">
        <v>0</v>
      </c>
      <c r="E165" s="162">
        <v>2096.48</v>
      </c>
      <c r="F165" s="161">
        <v>-2096.48</v>
      </c>
      <c r="G165" s="161">
        <v>10869.64</v>
      </c>
      <c r="H165" s="14"/>
    </row>
    <row r="166" spans="1:8" customFormat="1" ht="15" customHeight="1">
      <c r="A166" s="172">
        <v>133229</v>
      </c>
      <c r="B166" s="173" t="s">
        <v>125</v>
      </c>
      <c r="C166" s="161">
        <v>12966.12</v>
      </c>
      <c r="D166" s="161">
        <v>0</v>
      </c>
      <c r="E166" s="162">
        <v>2096.48</v>
      </c>
      <c r="F166" s="161">
        <v>-2096.48</v>
      </c>
      <c r="G166" s="161">
        <v>10869.64</v>
      </c>
      <c r="H166" s="14"/>
    </row>
    <row r="167" spans="1:8" customFormat="1" ht="15" customHeight="1">
      <c r="A167" s="172">
        <v>13322901</v>
      </c>
      <c r="B167" s="173" t="s">
        <v>121</v>
      </c>
      <c r="C167" s="161">
        <v>1116084.06</v>
      </c>
      <c r="D167" s="161">
        <v>0</v>
      </c>
      <c r="E167" s="162">
        <v>0</v>
      </c>
      <c r="F167" s="161">
        <v>0</v>
      </c>
      <c r="G167" s="161">
        <v>1116084.06</v>
      </c>
      <c r="H167" s="14"/>
    </row>
    <row r="168" spans="1:8" customFormat="1" ht="15" customHeight="1">
      <c r="A168" s="172">
        <v>133229011</v>
      </c>
      <c r="B168" s="173" t="s">
        <v>119</v>
      </c>
      <c r="C168" s="161">
        <v>141828.04</v>
      </c>
      <c r="D168" s="161">
        <v>0</v>
      </c>
      <c r="E168" s="162">
        <v>0</v>
      </c>
      <c r="F168" s="161">
        <v>0</v>
      </c>
      <c r="G168" s="161">
        <v>141828.04</v>
      </c>
      <c r="H168" s="14"/>
    </row>
    <row r="169" spans="1:8" customFormat="1" ht="15" customHeight="1">
      <c r="A169" s="172">
        <v>133229011000001</v>
      </c>
      <c r="B169" s="173" t="s">
        <v>126</v>
      </c>
      <c r="C169" s="161">
        <v>141828.04</v>
      </c>
      <c r="D169" s="161">
        <v>0</v>
      </c>
      <c r="E169" s="162">
        <v>0</v>
      </c>
      <c r="F169" s="161">
        <v>0</v>
      </c>
      <c r="G169" s="161">
        <v>141828.04</v>
      </c>
      <c r="H169" s="14"/>
    </row>
    <row r="170" spans="1:8" customFormat="1" ht="15" customHeight="1">
      <c r="A170" s="172">
        <v>133229012</v>
      </c>
      <c r="B170" s="173" t="s">
        <v>122</v>
      </c>
      <c r="C170" s="161">
        <v>94855.5</v>
      </c>
      <c r="D170" s="161">
        <v>0</v>
      </c>
      <c r="E170" s="162">
        <v>0</v>
      </c>
      <c r="F170" s="161">
        <v>0</v>
      </c>
      <c r="G170" s="161">
        <v>94855.5</v>
      </c>
      <c r="H170" s="14"/>
    </row>
    <row r="171" spans="1:8" customFormat="1" ht="15" customHeight="1">
      <c r="A171" s="172">
        <v>133229012000001</v>
      </c>
      <c r="B171" s="173" t="s">
        <v>123</v>
      </c>
      <c r="C171" s="161">
        <v>94855.5</v>
      </c>
      <c r="D171" s="161">
        <v>0</v>
      </c>
      <c r="E171" s="162">
        <v>0</v>
      </c>
      <c r="F171" s="161">
        <v>0</v>
      </c>
      <c r="G171" s="161">
        <v>94855.5</v>
      </c>
      <c r="H171" s="14"/>
    </row>
    <row r="172" spans="1:8" customFormat="1" ht="15" customHeight="1">
      <c r="A172" s="172">
        <v>133229013</v>
      </c>
      <c r="B172" s="173" t="s">
        <v>127</v>
      </c>
      <c r="C172" s="161">
        <v>612029.47</v>
      </c>
      <c r="D172" s="161">
        <v>0</v>
      </c>
      <c r="E172" s="162">
        <v>0</v>
      </c>
      <c r="F172" s="161">
        <v>0</v>
      </c>
      <c r="G172" s="161">
        <v>612029.47</v>
      </c>
      <c r="H172" s="14"/>
    </row>
    <row r="173" spans="1:8" customFormat="1" ht="15" customHeight="1">
      <c r="A173" s="172">
        <v>133229013000001</v>
      </c>
      <c r="B173" s="173" t="s">
        <v>127</v>
      </c>
      <c r="C173" s="161">
        <v>612029.47</v>
      </c>
      <c r="D173" s="161">
        <v>0</v>
      </c>
      <c r="E173" s="162">
        <v>0</v>
      </c>
      <c r="F173" s="161">
        <v>0</v>
      </c>
      <c r="G173" s="161">
        <v>612029.47</v>
      </c>
      <c r="H173" s="14"/>
    </row>
    <row r="174" spans="1:8" customFormat="1" ht="15" customHeight="1">
      <c r="A174" s="172">
        <v>133229014</v>
      </c>
      <c r="B174" s="173" t="s">
        <v>128</v>
      </c>
      <c r="C174" s="161">
        <v>267371.05</v>
      </c>
      <c r="D174" s="161">
        <v>0</v>
      </c>
      <c r="E174" s="162">
        <v>0</v>
      </c>
      <c r="F174" s="161">
        <v>0</v>
      </c>
      <c r="G174" s="161">
        <v>267371.05</v>
      </c>
      <c r="H174" s="14"/>
    </row>
    <row r="175" spans="1:8" customFormat="1" ht="15" customHeight="1">
      <c r="A175" s="172">
        <v>133229014000001</v>
      </c>
      <c r="B175" s="173" t="s">
        <v>129</v>
      </c>
      <c r="C175" s="161">
        <v>267371.05</v>
      </c>
      <c r="D175" s="161">
        <v>0</v>
      </c>
      <c r="E175" s="162">
        <v>0</v>
      </c>
      <c r="F175" s="161">
        <v>0</v>
      </c>
      <c r="G175" s="161">
        <v>267371.05</v>
      </c>
      <c r="H175" s="14"/>
    </row>
    <row r="176" spans="1:8" customFormat="1" ht="15" customHeight="1">
      <c r="A176" s="172">
        <v>13322903</v>
      </c>
      <c r="B176" s="173" t="s">
        <v>124</v>
      </c>
      <c r="C176" s="161">
        <v>-1103117.94</v>
      </c>
      <c r="D176" s="161">
        <v>0</v>
      </c>
      <c r="E176" s="162">
        <v>2096.48</v>
      </c>
      <c r="F176" s="161">
        <v>-2096.48</v>
      </c>
      <c r="G176" s="161">
        <v>-1105214.42</v>
      </c>
      <c r="H176" s="14"/>
    </row>
    <row r="177" spans="1:8" customFormat="1" ht="15" customHeight="1">
      <c r="A177" s="172">
        <v>133229031</v>
      </c>
      <c r="B177" s="173" t="s">
        <v>119</v>
      </c>
      <c r="C177" s="161">
        <v>-135526.23000000001</v>
      </c>
      <c r="D177" s="161">
        <v>0</v>
      </c>
      <c r="E177" s="162">
        <v>1181.9000000000001</v>
      </c>
      <c r="F177" s="161">
        <v>-1181.9000000000001</v>
      </c>
      <c r="G177" s="161">
        <v>-136708.13</v>
      </c>
      <c r="H177" s="14"/>
    </row>
    <row r="178" spans="1:8" customFormat="1" ht="15" customHeight="1">
      <c r="A178" s="172">
        <v>133229031000001</v>
      </c>
      <c r="B178" s="173" t="s">
        <v>124</v>
      </c>
      <c r="C178" s="161">
        <v>-135526.23000000001</v>
      </c>
      <c r="D178" s="161">
        <v>0</v>
      </c>
      <c r="E178" s="162">
        <v>1181.9000000000001</v>
      </c>
      <c r="F178" s="161">
        <v>-1181.9000000000001</v>
      </c>
      <c r="G178" s="161">
        <v>-136708.13</v>
      </c>
      <c r="H178" s="14"/>
    </row>
    <row r="179" spans="1:8" customFormat="1" ht="15" customHeight="1">
      <c r="A179" s="172">
        <v>133229032</v>
      </c>
      <c r="B179" s="173" t="s">
        <v>122</v>
      </c>
      <c r="C179" s="161">
        <v>-91989.73</v>
      </c>
      <c r="D179" s="161">
        <v>0</v>
      </c>
      <c r="E179" s="162">
        <v>415.82</v>
      </c>
      <c r="F179" s="161">
        <v>-415.82</v>
      </c>
      <c r="G179" s="161">
        <v>-92405.55</v>
      </c>
      <c r="H179" s="14"/>
    </row>
    <row r="180" spans="1:8" customFormat="1" ht="15" customHeight="1">
      <c r="A180" s="172">
        <v>133229032000001</v>
      </c>
      <c r="B180" s="173" t="s">
        <v>124</v>
      </c>
      <c r="C180" s="161">
        <v>-91989.73</v>
      </c>
      <c r="D180" s="161">
        <v>0</v>
      </c>
      <c r="E180" s="162">
        <v>415.82</v>
      </c>
      <c r="F180" s="161">
        <v>-415.82</v>
      </c>
      <c r="G180" s="161">
        <v>-92405.55</v>
      </c>
      <c r="H180" s="14"/>
    </row>
    <row r="181" spans="1:8" customFormat="1" ht="15" customHeight="1">
      <c r="A181" s="172">
        <v>133229033</v>
      </c>
      <c r="B181" s="173" t="s">
        <v>127</v>
      </c>
      <c r="C181" s="161">
        <v>-608230.93000000005</v>
      </c>
      <c r="D181" s="161">
        <v>0</v>
      </c>
      <c r="E181" s="162">
        <v>498.76</v>
      </c>
      <c r="F181" s="161">
        <v>-498.76</v>
      </c>
      <c r="G181" s="161">
        <v>-608729.68999999994</v>
      </c>
      <c r="H181" s="14"/>
    </row>
    <row r="182" spans="1:8" customFormat="1" ht="15" customHeight="1">
      <c r="A182" s="172">
        <v>133229033000001</v>
      </c>
      <c r="B182" s="173" t="s">
        <v>124</v>
      </c>
      <c r="C182" s="161">
        <v>-608230.93000000005</v>
      </c>
      <c r="D182" s="161">
        <v>0</v>
      </c>
      <c r="E182" s="162">
        <v>498.76</v>
      </c>
      <c r="F182" s="161">
        <v>-498.76</v>
      </c>
      <c r="G182" s="161">
        <v>-608729.68999999994</v>
      </c>
      <c r="H182" s="14"/>
    </row>
    <row r="183" spans="1:8" customFormat="1" ht="15" customHeight="1">
      <c r="A183" s="172">
        <v>133229034</v>
      </c>
      <c r="B183" s="173" t="s">
        <v>128</v>
      </c>
      <c r="C183" s="161">
        <v>-267371.05</v>
      </c>
      <c r="D183" s="161">
        <v>0</v>
      </c>
      <c r="E183" s="162">
        <v>0</v>
      </c>
      <c r="F183" s="161">
        <v>0</v>
      </c>
      <c r="G183" s="161">
        <v>-267371.05</v>
      </c>
      <c r="H183" s="14"/>
    </row>
    <row r="184" spans="1:8" customFormat="1" ht="15" customHeight="1">
      <c r="A184" s="172">
        <v>133229034000001</v>
      </c>
      <c r="B184" s="173" t="s">
        <v>124</v>
      </c>
      <c r="C184" s="161">
        <v>-267371.05</v>
      </c>
      <c r="D184" s="161">
        <v>0</v>
      </c>
      <c r="E184" s="162">
        <v>0</v>
      </c>
      <c r="F184" s="161">
        <v>0</v>
      </c>
      <c r="G184" s="161">
        <v>-267371.05</v>
      </c>
      <c r="H184" s="14"/>
    </row>
    <row r="185" spans="1:8" customFormat="1" ht="15" customHeight="1">
      <c r="A185" s="172">
        <v>134</v>
      </c>
      <c r="B185" s="173" t="s">
        <v>130</v>
      </c>
      <c r="C185" s="161">
        <v>750332.69</v>
      </c>
      <c r="D185" s="161">
        <v>0</v>
      </c>
      <c r="E185" s="162">
        <v>32324.13</v>
      </c>
      <c r="F185" s="161">
        <v>-32324.13</v>
      </c>
      <c r="G185" s="161">
        <v>718008.56</v>
      </c>
      <c r="H185" s="14"/>
    </row>
    <row r="186" spans="1:8" customFormat="1" ht="15" customHeight="1">
      <c r="A186" s="172">
        <v>1341</v>
      </c>
      <c r="B186" s="173" t="s">
        <v>131</v>
      </c>
      <c r="C186" s="161">
        <v>750332.69</v>
      </c>
      <c r="D186" s="161">
        <v>0</v>
      </c>
      <c r="E186" s="162">
        <v>32324.13</v>
      </c>
      <c r="F186" s="161">
        <v>-32324.13</v>
      </c>
      <c r="G186" s="161">
        <v>718008.56</v>
      </c>
      <c r="H186" s="14"/>
    </row>
    <row r="187" spans="1:8" customFormat="1" ht="15" customHeight="1">
      <c r="A187" s="172">
        <v>13412</v>
      </c>
      <c r="B187" s="173" t="s">
        <v>132</v>
      </c>
      <c r="C187" s="161">
        <v>750332.69</v>
      </c>
      <c r="D187" s="161">
        <v>0</v>
      </c>
      <c r="E187" s="162">
        <v>32324.13</v>
      </c>
      <c r="F187" s="161">
        <v>-32324.13</v>
      </c>
      <c r="G187" s="161">
        <v>718008.56</v>
      </c>
      <c r="H187" s="14"/>
    </row>
    <row r="188" spans="1:8" customFormat="1" ht="15" customHeight="1">
      <c r="A188" s="172">
        <v>134129</v>
      </c>
      <c r="B188" s="173" t="s">
        <v>132</v>
      </c>
      <c r="C188" s="161">
        <v>750332.69</v>
      </c>
      <c r="D188" s="161">
        <v>0</v>
      </c>
      <c r="E188" s="162">
        <v>32324.13</v>
      </c>
      <c r="F188" s="161">
        <v>-32324.13</v>
      </c>
      <c r="G188" s="161">
        <v>718008.56</v>
      </c>
      <c r="H188" s="14"/>
    </row>
    <row r="189" spans="1:8" customFormat="1" ht="15" customHeight="1">
      <c r="A189" s="172">
        <v>13412901</v>
      </c>
      <c r="B189" s="173" t="s">
        <v>121</v>
      </c>
      <c r="C189" s="161">
        <v>2097447.4700000002</v>
      </c>
      <c r="D189" s="161">
        <v>0</v>
      </c>
      <c r="E189" s="162">
        <v>0</v>
      </c>
      <c r="F189" s="161">
        <v>0</v>
      </c>
      <c r="G189" s="161">
        <v>2097447.4700000002</v>
      </c>
      <c r="H189" s="14"/>
    </row>
    <row r="190" spans="1:8" customFormat="1" ht="15" customHeight="1">
      <c r="A190" s="172">
        <v>134129011</v>
      </c>
      <c r="B190" s="173" t="s">
        <v>133</v>
      </c>
      <c r="C190" s="161">
        <v>2097447.4700000002</v>
      </c>
      <c r="D190" s="161">
        <v>0</v>
      </c>
      <c r="E190" s="162">
        <v>0</v>
      </c>
      <c r="F190" s="161">
        <v>0</v>
      </c>
      <c r="G190" s="161">
        <v>2097447.4700000002</v>
      </c>
      <c r="H190" s="14"/>
    </row>
    <row r="191" spans="1:8" customFormat="1" ht="15" customHeight="1">
      <c r="A191" s="172">
        <v>134129011000001</v>
      </c>
      <c r="B191" s="173" t="s">
        <v>133</v>
      </c>
      <c r="C191" s="161">
        <v>963012.63</v>
      </c>
      <c r="D191" s="161">
        <v>0</v>
      </c>
      <c r="E191" s="162">
        <v>0</v>
      </c>
      <c r="F191" s="161">
        <v>0</v>
      </c>
      <c r="G191" s="161">
        <v>963012.63</v>
      </c>
      <c r="H191" s="14"/>
    </row>
    <row r="192" spans="1:8" customFormat="1" ht="15" customHeight="1">
      <c r="A192" s="172">
        <v>134129011000002</v>
      </c>
      <c r="B192" s="173" t="s">
        <v>134</v>
      </c>
      <c r="C192" s="161">
        <v>1134434.8400000001</v>
      </c>
      <c r="D192" s="161">
        <v>0</v>
      </c>
      <c r="E192" s="162">
        <v>0</v>
      </c>
      <c r="F192" s="161">
        <v>0</v>
      </c>
      <c r="G192" s="161">
        <v>1134434.8400000001</v>
      </c>
      <c r="H192" s="14"/>
    </row>
    <row r="193" spans="1:8" customFormat="1" ht="15" customHeight="1">
      <c r="A193" s="172">
        <v>13412903</v>
      </c>
      <c r="B193" s="173" t="s">
        <v>135</v>
      </c>
      <c r="C193" s="161">
        <v>-1347114.78</v>
      </c>
      <c r="D193" s="161">
        <v>0</v>
      </c>
      <c r="E193" s="162">
        <v>32324.13</v>
      </c>
      <c r="F193" s="161">
        <v>-32324.13</v>
      </c>
      <c r="G193" s="161">
        <v>-1379438.91</v>
      </c>
      <c r="H193" s="14"/>
    </row>
    <row r="194" spans="1:8" customFormat="1" ht="15" customHeight="1">
      <c r="A194" s="172">
        <v>134129031</v>
      </c>
      <c r="B194" s="173" t="s">
        <v>136</v>
      </c>
      <c r="C194" s="161">
        <v>-1347114.78</v>
      </c>
      <c r="D194" s="161">
        <v>0</v>
      </c>
      <c r="E194" s="162">
        <v>32324.13</v>
      </c>
      <c r="F194" s="161">
        <v>-32324.13</v>
      </c>
      <c r="G194" s="161">
        <v>-1379438.91</v>
      </c>
      <c r="H194" s="14"/>
    </row>
    <row r="195" spans="1:8" customFormat="1" ht="15" customHeight="1">
      <c r="A195" s="172">
        <v>134129031000001</v>
      </c>
      <c r="B195" s="173" t="s">
        <v>136</v>
      </c>
      <c r="C195" s="161">
        <v>-654675.44999999995</v>
      </c>
      <c r="D195" s="161">
        <v>0</v>
      </c>
      <c r="E195" s="162">
        <v>13416.88</v>
      </c>
      <c r="F195" s="161">
        <v>-13416.88</v>
      </c>
      <c r="G195" s="161">
        <v>-668092.32999999996</v>
      </c>
      <c r="H195" s="14"/>
    </row>
    <row r="196" spans="1:8" customFormat="1" ht="15" customHeight="1">
      <c r="A196" s="172">
        <v>134129031000002</v>
      </c>
      <c r="B196" s="173" t="s">
        <v>137</v>
      </c>
      <c r="C196" s="161">
        <v>-692439.33</v>
      </c>
      <c r="D196" s="161">
        <v>0</v>
      </c>
      <c r="E196" s="162">
        <v>18907.25</v>
      </c>
      <c r="F196" s="161">
        <v>-18907.25</v>
      </c>
      <c r="G196" s="161">
        <v>-711346.58</v>
      </c>
      <c r="H196" s="14"/>
    </row>
    <row r="197" spans="1:8" customFormat="1" ht="15" customHeight="1">
      <c r="A197" s="172">
        <v>2</v>
      </c>
      <c r="B197" s="173" t="s">
        <v>138</v>
      </c>
      <c r="C197" s="161">
        <v>-94308963.849999994</v>
      </c>
      <c r="D197" s="161">
        <v>67243189.760000005</v>
      </c>
      <c r="E197" s="162">
        <v>70778182.739999995</v>
      </c>
      <c r="F197" s="161">
        <v>-3534992.98</v>
      </c>
      <c r="G197" s="161">
        <v>-97843956.829999998</v>
      </c>
      <c r="H197" s="14"/>
    </row>
    <row r="198" spans="1:8" customFormat="1" ht="15" customHeight="1">
      <c r="A198" s="172">
        <v>21</v>
      </c>
      <c r="B198" s="173" t="s">
        <v>139</v>
      </c>
      <c r="C198" s="161">
        <v>-26733485.18</v>
      </c>
      <c r="D198" s="161">
        <v>37883753.450000003</v>
      </c>
      <c r="E198" s="162">
        <v>40805703.100000001</v>
      </c>
      <c r="F198" s="161">
        <v>-2921949.65</v>
      </c>
      <c r="G198" s="161">
        <v>-29655434.829999998</v>
      </c>
      <c r="H198" s="14"/>
    </row>
    <row r="199" spans="1:8" customFormat="1" ht="15" customHeight="1">
      <c r="A199" s="172">
        <v>211</v>
      </c>
      <c r="B199" s="173" t="s">
        <v>140</v>
      </c>
      <c r="C199" s="161">
        <v>-11473694.82</v>
      </c>
      <c r="D199" s="161">
        <v>13970770.109999999</v>
      </c>
      <c r="E199" s="162">
        <v>14624538.83</v>
      </c>
      <c r="F199" s="161">
        <v>-653768.72</v>
      </c>
      <c r="G199" s="161">
        <v>-12127463.539999999</v>
      </c>
      <c r="H199" s="14"/>
    </row>
    <row r="200" spans="1:8" customFormat="1" ht="15" customHeight="1">
      <c r="A200" s="172">
        <v>2111</v>
      </c>
      <c r="B200" s="173" t="s">
        <v>141</v>
      </c>
      <c r="C200" s="161">
        <v>-11473694.82</v>
      </c>
      <c r="D200" s="161">
        <v>13970770.109999999</v>
      </c>
      <c r="E200" s="162">
        <v>14624538.83</v>
      </c>
      <c r="F200" s="161">
        <v>-653768.72</v>
      </c>
      <c r="G200" s="161">
        <v>-12127463.539999999</v>
      </c>
      <c r="H200" s="14"/>
    </row>
    <row r="201" spans="1:8" customFormat="1" ht="15" customHeight="1">
      <c r="A201" s="172">
        <v>21112</v>
      </c>
      <c r="B201" s="173" t="s">
        <v>142</v>
      </c>
      <c r="C201" s="161">
        <v>-11473694.82</v>
      </c>
      <c r="D201" s="161">
        <v>13970770.109999999</v>
      </c>
      <c r="E201" s="162">
        <v>14624538.83</v>
      </c>
      <c r="F201" s="161">
        <v>-653768.72</v>
      </c>
      <c r="G201" s="161">
        <v>-12127463.539999999</v>
      </c>
      <c r="H201" s="14"/>
    </row>
    <row r="202" spans="1:8" customFormat="1" ht="15" customHeight="1">
      <c r="A202" s="172">
        <v>211129</v>
      </c>
      <c r="B202" s="173" t="s">
        <v>142</v>
      </c>
      <c r="C202" s="161">
        <v>-11473694.82</v>
      </c>
      <c r="D202" s="161">
        <v>13970770.109999999</v>
      </c>
      <c r="E202" s="162">
        <v>14624538.83</v>
      </c>
      <c r="F202" s="161">
        <v>-653768.72</v>
      </c>
      <c r="G202" s="161">
        <v>-12127463.539999999</v>
      </c>
      <c r="H202" s="14"/>
    </row>
    <row r="203" spans="1:8" customFormat="1" ht="15" customHeight="1">
      <c r="A203" s="172">
        <v>21112901</v>
      </c>
      <c r="B203" s="173" t="s">
        <v>143</v>
      </c>
      <c r="C203" s="161">
        <v>-95459.92</v>
      </c>
      <c r="D203" s="161">
        <v>95459.92</v>
      </c>
      <c r="E203" s="162">
        <v>92669</v>
      </c>
      <c r="F203" s="161">
        <v>2790.92</v>
      </c>
      <c r="G203" s="161">
        <v>-92669</v>
      </c>
      <c r="H203" s="14"/>
    </row>
    <row r="204" spans="1:8" customFormat="1" ht="15" customHeight="1">
      <c r="A204" s="172">
        <v>211129011</v>
      </c>
      <c r="B204" s="173" t="s">
        <v>144</v>
      </c>
      <c r="C204" s="161">
        <v>-95459.92</v>
      </c>
      <c r="D204" s="161">
        <v>95459.92</v>
      </c>
      <c r="E204" s="162">
        <v>92669</v>
      </c>
      <c r="F204" s="161">
        <v>2790.92</v>
      </c>
      <c r="G204" s="161">
        <v>-92669</v>
      </c>
      <c r="H204" s="14"/>
    </row>
    <row r="205" spans="1:8" customFormat="1" ht="15" customHeight="1">
      <c r="A205" s="172">
        <v>211129011000001</v>
      </c>
      <c r="B205" s="173" t="s">
        <v>145</v>
      </c>
      <c r="C205" s="161">
        <v>-95459.92</v>
      </c>
      <c r="D205" s="161">
        <v>95459.92</v>
      </c>
      <c r="E205" s="162">
        <v>92669</v>
      </c>
      <c r="F205" s="161">
        <v>2790.92</v>
      </c>
      <c r="G205" s="161">
        <v>-92669</v>
      </c>
      <c r="H205" s="14"/>
    </row>
    <row r="206" spans="1:8" customFormat="1" ht="15" customHeight="1">
      <c r="A206" s="172">
        <v>21112903</v>
      </c>
      <c r="B206" s="173" t="s">
        <v>146</v>
      </c>
      <c r="C206" s="161">
        <v>-4164910.13</v>
      </c>
      <c r="D206" s="161">
        <v>6661985.4199999999</v>
      </c>
      <c r="E206" s="162">
        <v>7181274.4199999999</v>
      </c>
      <c r="F206" s="161">
        <v>-519289</v>
      </c>
      <c r="G206" s="161">
        <v>-4684199.13</v>
      </c>
      <c r="H206" s="14"/>
    </row>
    <row r="207" spans="1:8" customFormat="1" ht="15" customHeight="1">
      <c r="A207" s="172">
        <v>211129031</v>
      </c>
      <c r="B207" s="173" t="s">
        <v>147</v>
      </c>
      <c r="C207" s="161">
        <v>-4164910.13</v>
      </c>
      <c r="D207" s="161">
        <v>6661985.4199999999</v>
      </c>
      <c r="E207" s="162">
        <v>7181274.4199999999</v>
      </c>
      <c r="F207" s="161">
        <v>-519289</v>
      </c>
      <c r="G207" s="161">
        <v>-4684199.13</v>
      </c>
      <c r="H207" s="14"/>
    </row>
    <row r="208" spans="1:8" customFormat="1" ht="15" customHeight="1">
      <c r="A208" s="172">
        <v>211129031000001</v>
      </c>
      <c r="B208" s="173" t="s">
        <v>147</v>
      </c>
      <c r="C208" s="161">
        <v>-4164910.13</v>
      </c>
      <c r="D208" s="161">
        <v>6661985.4199999999</v>
      </c>
      <c r="E208" s="162">
        <v>7181274.4199999999</v>
      </c>
      <c r="F208" s="161">
        <v>-519289</v>
      </c>
      <c r="G208" s="161">
        <v>-4684199.13</v>
      </c>
      <c r="H208" s="14"/>
    </row>
    <row r="209" spans="1:8" customFormat="1" ht="15" customHeight="1">
      <c r="A209" s="172">
        <v>21112904</v>
      </c>
      <c r="B209" s="173" t="s">
        <v>148</v>
      </c>
      <c r="C209" s="161">
        <v>-7213324.7699999996</v>
      </c>
      <c r="D209" s="161">
        <v>7213324.7699999996</v>
      </c>
      <c r="E209" s="162">
        <v>7350595.4100000001</v>
      </c>
      <c r="F209" s="161">
        <v>-137270.64000000001</v>
      </c>
      <c r="G209" s="161">
        <v>-7350595.4100000001</v>
      </c>
      <c r="H209" s="14"/>
    </row>
    <row r="210" spans="1:8" customFormat="1" ht="15" customHeight="1">
      <c r="A210" s="172">
        <v>211129041</v>
      </c>
      <c r="B210" s="173" t="s">
        <v>148</v>
      </c>
      <c r="C210" s="161">
        <v>-7213324.7699999996</v>
      </c>
      <c r="D210" s="161">
        <v>7213324.7699999996</v>
      </c>
      <c r="E210" s="162">
        <v>7350595.4100000001</v>
      </c>
      <c r="F210" s="161">
        <v>-137270.64000000001</v>
      </c>
      <c r="G210" s="161">
        <v>-7350595.4100000001</v>
      </c>
      <c r="H210" s="14"/>
    </row>
    <row r="211" spans="1:8" customFormat="1" ht="15" customHeight="1">
      <c r="A211" s="172">
        <v>211129041000001</v>
      </c>
      <c r="B211" s="173" t="s">
        <v>148</v>
      </c>
      <c r="C211" s="161">
        <v>-7213324.7699999996</v>
      </c>
      <c r="D211" s="161">
        <v>7213324.7699999996</v>
      </c>
      <c r="E211" s="162">
        <v>7350595.4100000001</v>
      </c>
      <c r="F211" s="161">
        <v>-137270.64000000001</v>
      </c>
      <c r="G211" s="161">
        <v>-7350595.4100000001</v>
      </c>
      <c r="H211" s="14"/>
    </row>
    <row r="212" spans="1:8" customFormat="1" ht="15" customHeight="1">
      <c r="A212" s="172">
        <v>213</v>
      </c>
      <c r="B212" s="173" t="s">
        <v>149</v>
      </c>
      <c r="C212" s="161">
        <v>-135430.56</v>
      </c>
      <c r="D212" s="161">
        <v>2246489.5099999998</v>
      </c>
      <c r="E212" s="162">
        <v>2139040.27</v>
      </c>
      <c r="F212" s="161">
        <v>107449.24</v>
      </c>
      <c r="G212" s="161">
        <v>-27981.32</v>
      </c>
      <c r="H212" s="14"/>
    </row>
    <row r="213" spans="1:8" customFormat="1" ht="15" customHeight="1">
      <c r="A213" s="172">
        <v>2134</v>
      </c>
      <c r="B213" s="173" t="s">
        <v>150</v>
      </c>
      <c r="C213" s="161">
        <v>-135430.56</v>
      </c>
      <c r="D213" s="161">
        <v>2246489.5099999998</v>
      </c>
      <c r="E213" s="162">
        <v>2139040.27</v>
      </c>
      <c r="F213" s="161">
        <v>107449.24</v>
      </c>
      <c r="G213" s="161">
        <v>-27981.32</v>
      </c>
      <c r="H213" s="14"/>
    </row>
    <row r="214" spans="1:8" customFormat="1" ht="15" customHeight="1">
      <c r="A214" s="172">
        <v>21342</v>
      </c>
      <c r="B214" s="173" t="s">
        <v>151</v>
      </c>
      <c r="C214" s="161">
        <v>-135430.56</v>
      </c>
      <c r="D214" s="161">
        <v>2246489.5099999998</v>
      </c>
      <c r="E214" s="162">
        <v>2139040.27</v>
      </c>
      <c r="F214" s="161">
        <v>107449.24</v>
      </c>
      <c r="G214" s="161">
        <v>-27981.32</v>
      </c>
      <c r="H214" s="14"/>
    </row>
    <row r="215" spans="1:8" customFormat="1" ht="15" customHeight="1">
      <c r="A215" s="172">
        <v>213429</v>
      </c>
      <c r="B215" s="173" t="s">
        <v>151</v>
      </c>
      <c r="C215" s="161">
        <v>-135430.56</v>
      </c>
      <c r="D215" s="161">
        <v>2246489.5099999998</v>
      </c>
      <c r="E215" s="162">
        <v>2139040.27</v>
      </c>
      <c r="F215" s="161">
        <v>107449.24</v>
      </c>
      <c r="G215" s="161">
        <v>-27981.32</v>
      </c>
      <c r="H215" s="14"/>
    </row>
    <row r="216" spans="1:8" customFormat="1" ht="15" customHeight="1">
      <c r="A216" s="172">
        <v>21342901</v>
      </c>
      <c r="B216" s="173" t="s">
        <v>152</v>
      </c>
      <c r="C216" s="161">
        <v>-135430.56</v>
      </c>
      <c r="D216" s="161">
        <v>2246489.5099999998</v>
      </c>
      <c r="E216" s="162">
        <v>2139040.27</v>
      </c>
      <c r="F216" s="161">
        <v>107449.24</v>
      </c>
      <c r="G216" s="161">
        <v>-27981.32</v>
      </c>
      <c r="H216" s="14"/>
    </row>
    <row r="217" spans="1:8" customFormat="1" ht="15" customHeight="1">
      <c r="A217" s="172">
        <v>213429012</v>
      </c>
      <c r="B217" s="173" t="s">
        <v>153</v>
      </c>
      <c r="C217" s="161">
        <v>-135430.56</v>
      </c>
      <c r="D217" s="161">
        <v>2246489.5099999998</v>
      </c>
      <c r="E217" s="162">
        <v>2139040.27</v>
      </c>
      <c r="F217" s="161">
        <v>107449.24</v>
      </c>
      <c r="G217" s="161">
        <v>-27981.32</v>
      </c>
      <c r="H217" s="14"/>
    </row>
    <row r="218" spans="1:8" customFormat="1" ht="15" customHeight="1">
      <c r="A218" s="172">
        <v>213429012000001</v>
      </c>
      <c r="B218" s="173" t="s">
        <v>154</v>
      </c>
      <c r="C218" s="161">
        <v>-135430.56</v>
      </c>
      <c r="D218" s="161">
        <v>2246489.5099999998</v>
      </c>
      <c r="E218" s="162">
        <v>2139040.27</v>
      </c>
      <c r="F218" s="161">
        <v>107449.24</v>
      </c>
      <c r="G218" s="161">
        <v>-27981.32</v>
      </c>
      <c r="H218" s="14"/>
    </row>
    <row r="219" spans="1:8" customFormat="1" ht="15" customHeight="1">
      <c r="A219" s="172">
        <v>216</v>
      </c>
      <c r="B219" s="173" t="s">
        <v>155</v>
      </c>
      <c r="C219" s="161">
        <v>-1729078.45</v>
      </c>
      <c r="D219" s="161">
        <v>3497911.76</v>
      </c>
      <c r="E219" s="162">
        <v>3207802.47</v>
      </c>
      <c r="F219" s="161">
        <v>290109.28999999998</v>
      </c>
      <c r="G219" s="161">
        <v>-1438969.16</v>
      </c>
      <c r="H219" s="14"/>
    </row>
    <row r="220" spans="1:8" customFormat="1" ht="15" customHeight="1">
      <c r="A220" s="172">
        <v>2161</v>
      </c>
      <c r="B220" s="173" t="s">
        <v>156</v>
      </c>
      <c r="C220" s="161">
        <v>-1337509.96</v>
      </c>
      <c r="D220" s="161">
        <v>2620869.4700000002</v>
      </c>
      <c r="E220" s="162">
        <v>2259760.2999999998</v>
      </c>
      <c r="F220" s="161">
        <v>361109.17</v>
      </c>
      <c r="G220" s="161">
        <v>-976400.79</v>
      </c>
      <c r="H220" s="14"/>
    </row>
    <row r="221" spans="1:8" customFormat="1" ht="15" customHeight="1">
      <c r="A221" s="172">
        <v>21611</v>
      </c>
      <c r="B221" s="173" t="s">
        <v>157</v>
      </c>
      <c r="C221" s="161">
        <v>-1337509.96</v>
      </c>
      <c r="D221" s="161">
        <v>2620869.4700000002</v>
      </c>
      <c r="E221" s="162">
        <v>2259760.2999999998</v>
      </c>
      <c r="F221" s="161">
        <v>361109.17</v>
      </c>
      <c r="G221" s="161">
        <v>-976400.79</v>
      </c>
      <c r="H221" s="14"/>
    </row>
    <row r="222" spans="1:8" customFormat="1" ht="15" customHeight="1">
      <c r="A222" s="172">
        <v>216119</v>
      </c>
      <c r="B222" s="173" t="s">
        <v>157</v>
      </c>
      <c r="C222" s="161">
        <v>-1337509.96</v>
      </c>
      <c r="D222" s="161">
        <v>2620869.4700000002</v>
      </c>
      <c r="E222" s="162">
        <v>2259760.2999999998</v>
      </c>
      <c r="F222" s="161">
        <v>361109.17</v>
      </c>
      <c r="G222" s="161">
        <v>-976400.79</v>
      </c>
      <c r="H222" s="14"/>
    </row>
    <row r="223" spans="1:8" customFormat="1" ht="15" customHeight="1">
      <c r="A223" s="172">
        <v>21611901</v>
      </c>
      <c r="B223" s="173" t="s">
        <v>158</v>
      </c>
      <c r="C223" s="161">
        <v>0</v>
      </c>
      <c r="D223" s="161">
        <v>112309.82</v>
      </c>
      <c r="E223" s="162">
        <v>112309.82</v>
      </c>
      <c r="F223" s="161">
        <v>0</v>
      </c>
      <c r="G223" s="161">
        <v>0</v>
      </c>
      <c r="H223" s="14"/>
    </row>
    <row r="224" spans="1:8" customFormat="1" ht="15" customHeight="1">
      <c r="A224" s="172">
        <v>216119011</v>
      </c>
      <c r="B224" s="173" t="s">
        <v>158</v>
      </c>
      <c r="C224" s="161">
        <v>0</v>
      </c>
      <c r="D224" s="161">
        <v>112309.82</v>
      </c>
      <c r="E224" s="162">
        <v>112309.82</v>
      </c>
      <c r="F224" s="161">
        <v>0</v>
      </c>
      <c r="G224" s="161">
        <v>0</v>
      </c>
      <c r="H224" s="14"/>
    </row>
    <row r="225" spans="1:8" customFormat="1" ht="15" customHeight="1">
      <c r="A225" s="172">
        <v>216119011000001</v>
      </c>
      <c r="B225" s="173" t="s">
        <v>158</v>
      </c>
      <c r="C225" s="161">
        <v>0</v>
      </c>
      <c r="D225" s="161">
        <v>112309.82</v>
      </c>
      <c r="E225" s="162">
        <v>112309.82</v>
      </c>
      <c r="F225" s="161">
        <v>0</v>
      </c>
      <c r="G225" s="161">
        <v>0</v>
      </c>
      <c r="H225" s="14"/>
    </row>
    <row r="226" spans="1:8" customFormat="1" ht="15" customHeight="1">
      <c r="A226" s="172">
        <v>21611902</v>
      </c>
      <c r="B226" s="173" t="s">
        <v>159</v>
      </c>
      <c r="C226" s="161">
        <v>0</v>
      </c>
      <c r="D226" s="161">
        <v>43638.87</v>
      </c>
      <c r="E226" s="162">
        <v>43638.87</v>
      </c>
      <c r="F226" s="161">
        <v>0</v>
      </c>
      <c r="G226" s="161">
        <v>0</v>
      </c>
      <c r="H226" s="14"/>
    </row>
    <row r="227" spans="1:8" customFormat="1" ht="15" customHeight="1">
      <c r="A227" s="172">
        <v>216119021</v>
      </c>
      <c r="B227" s="173" t="s">
        <v>159</v>
      </c>
      <c r="C227" s="161">
        <v>0</v>
      </c>
      <c r="D227" s="161">
        <v>43638.87</v>
      </c>
      <c r="E227" s="162">
        <v>43638.87</v>
      </c>
      <c r="F227" s="161">
        <v>0</v>
      </c>
      <c r="G227" s="161">
        <v>0</v>
      </c>
      <c r="H227" s="14"/>
    </row>
    <row r="228" spans="1:8" customFormat="1" ht="15" customHeight="1">
      <c r="A228" s="172">
        <v>216119021000001</v>
      </c>
      <c r="B228" s="173" t="s">
        <v>159</v>
      </c>
      <c r="C228" s="161">
        <v>0</v>
      </c>
      <c r="D228" s="161">
        <v>43638.87</v>
      </c>
      <c r="E228" s="162">
        <v>43638.87</v>
      </c>
      <c r="F228" s="161">
        <v>0</v>
      </c>
      <c r="G228" s="161">
        <v>0</v>
      </c>
      <c r="H228" s="14"/>
    </row>
    <row r="229" spans="1:8" customFormat="1" ht="15" customHeight="1">
      <c r="A229" s="172">
        <v>216119031</v>
      </c>
      <c r="B229" s="173" t="s">
        <v>160</v>
      </c>
      <c r="C229" s="161">
        <v>-255116.03</v>
      </c>
      <c r="D229" s="161">
        <v>295760.78999999998</v>
      </c>
      <c r="E229" s="162">
        <v>279630.40999999997</v>
      </c>
      <c r="F229" s="161">
        <v>16130.38</v>
      </c>
      <c r="G229" s="161">
        <v>-238985.65</v>
      </c>
      <c r="H229" s="14"/>
    </row>
    <row r="230" spans="1:8" customFormat="1" ht="15" customHeight="1">
      <c r="A230" s="172">
        <v>216119031000001</v>
      </c>
      <c r="B230" s="173" t="s">
        <v>160</v>
      </c>
      <c r="C230" s="161">
        <v>-255116.03</v>
      </c>
      <c r="D230" s="161">
        <v>295760.78999999998</v>
      </c>
      <c r="E230" s="162">
        <v>279630.40999999997</v>
      </c>
      <c r="F230" s="161">
        <v>16130.38</v>
      </c>
      <c r="G230" s="161">
        <v>-238985.65</v>
      </c>
      <c r="H230" s="14"/>
    </row>
    <row r="231" spans="1:8" customFormat="1" ht="15" customHeight="1">
      <c r="A231" s="172">
        <v>216119033</v>
      </c>
      <c r="B231" s="173" t="s">
        <v>161</v>
      </c>
      <c r="C231" s="161">
        <v>-390346.54</v>
      </c>
      <c r="D231" s="161">
        <v>1042052.27</v>
      </c>
      <c r="E231" s="162">
        <v>651705.73</v>
      </c>
      <c r="F231" s="161">
        <v>390346.54</v>
      </c>
      <c r="G231" s="161">
        <v>0</v>
      </c>
      <c r="H231" s="14"/>
    </row>
    <row r="232" spans="1:8" customFormat="1" ht="15" customHeight="1">
      <c r="A232" s="172">
        <v>216119033000001</v>
      </c>
      <c r="B232" s="173" t="s">
        <v>161</v>
      </c>
      <c r="C232" s="161">
        <v>-390346.54</v>
      </c>
      <c r="D232" s="161">
        <v>1042052.27</v>
      </c>
      <c r="E232" s="162">
        <v>651705.73</v>
      </c>
      <c r="F232" s="161">
        <v>390346.54</v>
      </c>
      <c r="G232" s="161">
        <v>0</v>
      </c>
      <c r="H232" s="14"/>
    </row>
    <row r="233" spans="1:8" customFormat="1" ht="15" customHeight="1">
      <c r="A233" s="172">
        <v>216119034</v>
      </c>
      <c r="B233" s="173" t="s">
        <v>162</v>
      </c>
      <c r="C233" s="161">
        <v>-216111.42</v>
      </c>
      <c r="D233" s="161">
        <v>651171.75</v>
      </c>
      <c r="E233" s="162">
        <v>654725.17000000004</v>
      </c>
      <c r="F233" s="161">
        <v>-3553.42</v>
      </c>
      <c r="G233" s="161">
        <v>-219664.84</v>
      </c>
      <c r="H233" s="14"/>
    </row>
    <row r="234" spans="1:8" customFormat="1" ht="15" customHeight="1">
      <c r="A234" s="172">
        <v>216119034000001</v>
      </c>
      <c r="B234" s="173" t="s">
        <v>162</v>
      </c>
      <c r="C234" s="161">
        <v>-216111.42</v>
      </c>
      <c r="D234" s="161">
        <v>651171.75</v>
      </c>
      <c r="E234" s="162">
        <v>654725.17000000004</v>
      </c>
      <c r="F234" s="161">
        <v>-3553.42</v>
      </c>
      <c r="G234" s="161">
        <v>-219664.84</v>
      </c>
      <c r="H234" s="14"/>
    </row>
    <row r="235" spans="1:8" customFormat="1" ht="15" customHeight="1">
      <c r="A235" s="172">
        <v>216119035</v>
      </c>
      <c r="B235" s="173" t="s">
        <v>163</v>
      </c>
      <c r="C235" s="161">
        <v>-52349.15</v>
      </c>
      <c r="D235" s="161">
        <v>52349.15</v>
      </c>
      <c r="E235" s="162">
        <v>77372.17</v>
      </c>
      <c r="F235" s="161">
        <v>-25023.02</v>
      </c>
      <c r="G235" s="161">
        <v>-77372.17</v>
      </c>
      <c r="H235" s="14"/>
    </row>
    <row r="236" spans="1:8" customFormat="1" ht="15" customHeight="1">
      <c r="A236" s="172">
        <v>216119035000001</v>
      </c>
      <c r="B236" s="173" t="s">
        <v>163</v>
      </c>
      <c r="C236" s="161">
        <v>-52349.15</v>
      </c>
      <c r="D236" s="161">
        <v>52349.15</v>
      </c>
      <c r="E236" s="162">
        <v>77372.17</v>
      </c>
      <c r="F236" s="161">
        <v>-25023.02</v>
      </c>
      <c r="G236" s="161">
        <v>-77372.17</v>
      </c>
      <c r="H236" s="14"/>
    </row>
    <row r="237" spans="1:8" customFormat="1" ht="15" customHeight="1">
      <c r="A237" s="172">
        <v>216119036</v>
      </c>
      <c r="B237" s="173" t="s">
        <v>164</v>
      </c>
      <c r="C237" s="161">
        <v>-423586.82</v>
      </c>
      <c r="D237" s="161">
        <v>423586.82</v>
      </c>
      <c r="E237" s="162">
        <v>440378.13</v>
      </c>
      <c r="F237" s="161">
        <v>-16791.310000000001</v>
      </c>
      <c r="G237" s="161">
        <v>-440378.13</v>
      </c>
      <c r="H237" s="14"/>
    </row>
    <row r="238" spans="1:8" customFormat="1" ht="15" customHeight="1">
      <c r="A238" s="172">
        <v>216119036000001</v>
      </c>
      <c r="B238" s="173" t="s">
        <v>165</v>
      </c>
      <c r="C238" s="161">
        <v>-59211.06</v>
      </c>
      <c r="D238" s="161">
        <v>59211.06</v>
      </c>
      <c r="E238" s="162">
        <v>61558.23</v>
      </c>
      <c r="F238" s="161">
        <v>-2347.17</v>
      </c>
      <c r="G238" s="161">
        <v>-61558.23</v>
      </c>
      <c r="H238" s="14"/>
    </row>
    <row r="239" spans="1:8" customFormat="1" ht="15" customHeight="1">
      <c r="A239" s="172">
        <v>216119036000002</v>
      </c>
      <c r="B239" s="173" t="s">
        <v>166</v>
      </c>
      <c r="C239" s="161">
        <v>-364375.76</v>
      </c>
      <c r="D239" s="161">
        <v>364375.76</v>
      </c>
      <c r="E239" s="162">
        <v>378819.9</v>
      </c>
      <c r="F239" s="161">
        <v>-14444.14</v>
      </c>
      <c r="G239" s="161">
        <v>-378819.9</v>
      </c>
      <c r="H239" s="14"/>
    </row>
    <row r="240" spans="1:8" customFormat="1" ht="15" customHeight="1">
      <c r="A240" s="172">
        <v>2162</v>
      </c>
      <c r="B240" s="173" t="s">
        <v>167</v>
      </c>
      <c r="C240" s="161">
        <v>-391568.49</v>
      </c>
      <c r="D240" s="161">
        <v>877042.29</v>
      </c>
      <c r="E240" s="162">
        <v>948042.17</v>
      </c>
      <c r="F240" s="161">
        <v>-70999.88</v>
      </c>
      <c r="G240" s="161">
        <v>-462568.37</v>
      </c>
      <c r="H240" s="14"/>
    </row>
    <row r="241" spans="1:8" customFormat="1" ht="15" customHeight="1">
      <c r="A241" s="172">
        <v>21621</v>
      </c>
      <c r="B241" s="173" t="s">
        <v>168</v>
      </c>
      <c r="C241" s="161">
        <v>-391568.49</v>
      </c>
      <c r="D241" s="161">
        <v>877042.29</v>
      </c>
      <c r="E241" s="162">
        <v>948042.17</v>
      </c>
      <c r="F241" s="161">
        <v>-70999.88</v>
      </c>
      <c r="G241" s="161">
        <v>-462568.37</v>
      </c>
      <c r="H241" s="14"/>
    </row>
    <row r="242" spans="1:8" customFormat="1" ht="15" customHeight="1">
      <c r="A242" s="172">
        <v>216219</v>
      </c>
      <c r="B242" s="173" t="s">
        <v>168</v>
      </c>
      <c r="C242" s="161">
        <v>-391568.49</v>
      </c>
      <c r="D242" s="161">
        <v>877042.29</v>
      </c>
      <c r="E242" s="162">
        <v>948042.17</v>
      </c>
      <c r="F242" s="161">
        <v>-70999.88</v>
      </c>
      <c r="G242" s="161">
        <v>-462568.37</v>
      </c>
      <c r="H242" s="14"/>
    </row>
    <row r="243" spans="1:8" customFormat="1" ht="15" customHeight="1">
      <c r="A243" s="172">
        <v>21621901</v>
      </c>
      <c r="B243" s="173" t="s">
        <v>169</v>
      </c>
      <c r="C243" s="161">
        <v>-391568.49</v>
      </c>
      <c r="D243" s="161">
        <v>877042.29</v>
      </c>
      <c r="E243" s="162">
        <v>948042.17</v>
      </c>
      <c r="F243" s="161">
        <v>-70999.88</v>
      </c>
      <c r="G243" s="161">
        <v>-462568.37</v>
      </c>
      <c r="H243" s="14"/>
    </row>
    <row r="244" spans="1:8" customFormat="1" ht="15" customHeight="1">
      <c r="A244" s="172">
        <v>216219011</v>
      </c>
      <c r="B244" s="173" t="s">
        <v>170</v>
      </c>
      <c r="C244" s="161">
        <v>-146708.13</v>
      </c>
      <c r="D244" s="161">
        <v>151328.29999999999</v>
      </c>
      <c r="E244" s="162">
        <v>183560.85</v>
      </c>
      <c r="F244" s="161">
        <v>-32232.55</v>
      </c>
      <c r="G244" s="161">
        <v>-178940.68</v>
      </c>
      <c r="H244" s="14"/>
    </row>
    <row r="245" spans="1:8" customFormat="1" ht="15" customHeight="1">
      <c r="A245" s="172">
        <v>216219011000001</v>
      </c>
      <c r="B245" s="173" t="s">
        <v>170</v>
      </c>
      <c r="C245" s="161">
        <v>-146708.13</v>
      </c>
      <c r="D245" s="161">
        <v>151328.29999999999</v>
      </c>
      <c r="E245" s="162">
        <v>183560.85</v>
      </c>
      <c r="F245" s="161">
        <v>-32232.55</v>
      </c>
      <c r="G245" s="161">
        <v>-178940.68</v>
      </c>
      <c r="H245" s="14"/>
    </row>
    <row r="246" spans="1:8" customFormat="1" ht="15" customHeight="1">
      <c r="A246" s="172">
        <v>216219012</v>
      </c>
      <c r="B246" s="173" t="s">
        <v>171</v>
      </c>
      <c r="C246" s="161">
        <v>-107661.34</v>
      </c>
      <c r="D246" s="161">
        <v>107670.83</v>
      </c>
      <c r="E246" s="162">
        <v>119062.44</v>
      </c>
      <c r="F246" s="161">
        <v>-11391.61</v>
      </c>
      <c r="G246" s="161">
        <v>-119052.95</v>
      </c>
      <c r="H246" s="14"/>
    </row>
    <row r="247" spans="1:8" customFormat="1" ht="15" customHeight="1">
      <c r="A247" s="172">
        <v>216219012000001</v>
      </c>
      <c r="B247" s="173" t="s">
        <v>171</v>
      </c>
      <c r="C247" s="161">
        <v>-107661.34</v>
      </c>
      <c r="D247" s="161">
        <v>107670.83</v>
      </c>
      <c r="E247" s="162">
        <v>119062.44</v>
      </c>
      <c r="F247" s="161">
        <v>-11391.61</v>
      </c>
      <c r="G247" s="161">
        <v>-119052.95</v>
      </c>
      <c r="H247" s="14"/>
    </row>
    <row r="248" spans="1:8" customFormat="1" ht="15" customHeight="1">
      <c r="A248" s="172">
        <v>216219013</v>
      </c>
      <c r="B248" s="173" t="s">
        <v>172</v>
      </c>
      <c r="C248" s="161">
        <v>-52921.85</v>
      </c>
      <c r="D248" s="161">
        <v>96918.8</v>
      </c>
      <c r="E248" s="162">
        <v>119503.72</v>
      </c>
      <c r="F248" s="161">
        <v>-22584.92</v>
      </c>
      <c r="G248" s="161">
        <v>-75506.77</v>
      </c>
      <c r="H248" s="14"/>
    </row>
    <row r="249" spans="1:8" customFormat="1" ht="15" customHeight="1">
      <c r="A249" s="172">
        <v>216219013000001</v>
      </c>
      <c r="B249" s="173" t="s">
        <v>172</v>
      </c>
      <c r="C249" s="161">
        <v>-52921.85</v>
      </c>
      <c r="D249" s="161">
        <v>96918.8</v>
      </c>
      <c r="E249" s="162">
        <v>119503.72</v>
      </c>
      <c r="F249" s="161">
        <v>-22584.92</v>
      </c>
      <c r="G249" s="161">
        <v>-75506.77</v>
      </c>
      <c r="H249" s="14"/>
    </row>
    <row r="250" spans="1:8" customFormat="1" ht="15" customHeight="1">
      <c r="A250" s="172">
        <v>216219015</v>
      </c>
      <c r="B250" s="173" t="s">
        <v>173</v>
      </c>
      <c r="C250" s="161">
        <v>-80417.89</v>
      </c>
      <c r="D250" s="161">
        <v>84371.96</v>
      </c>
      <c r="E250" s="162">
        <v>88823.77</v>
      </c>
      <c r="F250" s="161">
        <v>-4451.8100000000004</v>
      </c>
      <c r="G250" s="161">
        <v>-84869.7</v>
      </c>
      <c r="H250" s="14"/>
    </row>
    <row r="251" spans="1:8" customFormat="1" ht="15" customHeight="1">
      <c r="A251" s="172">
        <v>216219015000001</v>
      </c>
      <c r="B251" s="173" t="s">
        <v>174</v>
      </c>
      <c r="C251" s="161">
        <v>-80417.89</v>
      </c>
      <c r="D251" s="161">
        <v>84371.96</v>
      </c>
      <c r="E251" s="162">
        <v>88823.77</v>
      </c>
      <c r="F251" s="161">
        <v>-4451.8100000000004</v>
      </c>
      <c r="G251" s="161">
        <v>-84869.7</v>
      </c>
      <c r="H251" s="14"/>
    </row>
    <row r="252" spans="1:8" customFormat="1" ht="15" customHeight="1">
      <c r="A252" s="172">
        <v>216219017</v>
      </c>
      <c r="B252" s="173" t="s">
        <v>175</v>
      </c>
      <c r="C252" s="161">
        <v>-3859.28</v>
      </c>
      <c r="D252" s="161">
        <v>436752.4</v>
      </c>
      <c r="E252" s="162">
        <v>437091.39</v>
      </c>
      <c r="F252" s="161">
        <v>-338.99</v>
      </c>
      <c r="G252" s="161">
        <v>-4198.2700000000004</v>
      </c>
      <c r="H252" s="14"/>
    </row>
    <row r="253" spans="1:8" customFormat="1" ht="15" customHeight="1">
      <c r="A253" s="172">
        <v>216219017000001</v>
      </c>
      <c r="B253" s="173" t="s">
        <v>175</v>
      </c>
      <c r="C253" s="161">
        <v>-3859.28</v>
      </c>
      <c r="D253" s="161">
        <v>436752.4</v>
      </c>
      <c r="E253" s="162">
        <v>437091.39</v>
      </c>
      <c r="F253" s="161">
        <v>-338.99</v>
      </c>
      <c r="G253" s="161">
        <v>-4198.2700000000004</v>
      </c>
      <c r="H253" s="14"/>
    </row>
    <row r="254" spans="1:8" customFormat="1" ht="15" customHeight="1">
      <c r="A254" s="172">
        <v>218</v>
      </c>
      <c r="B254" s="173" t="s">
        <v>176</v>
      </c>
      <c r="C254" s="161">
        <v>-13395281.35</v>
      </c>
      <c r="D254" s="161">
        <v>18168582.07</v>
      </c>
      <c r="E254" s="162">
        <v>20834321.530000001</v>
      </c>
      <c r="F254" s="161">
        <v>-2665739.46</v>
      </c>
      <c r="G254" s="161">
        <v>-16061020.810000001</v>
      </c>
      <c r="H254" s="14"/>
    </row>
    <row r="255" spans="1:8" customFormat="1" ht="15" customHeight="1">
      <c r="A255" s="172">
        <v>2181</v>
      </c>
      <c r="B255" s="173" t="s">
        <v>177</v>
      </c>
      <c r="C255" s="161">
        <v>-2998237.18</v>
      </c>
      <c r="D255" s="161">
        <v>1175526.45</v>
      </c>
      <c r="E255" s="162">
        <v>477238.64</v>
      </c>
      <c r="F255" s="161">
        <v>698287.81</v>
      </c>
      <c r="G255" s="161">
        <v>-2299949.37</v>
      </c>
      <c r="H255" s="14"/>
    </row>
    <row r="256" spans="1:8" customFormat="1" ht="15" customHeight="1">
      <c r="A256" s="172">
        <v>21811</v>
      </c>
      <c r="B256" s="173" t="s">
        <v>177</v>
      </c>
      <c r="C256" s="161">
        <v>-2998237.18</v>
      </c>
      <c r="D256" s="161">
        <v>1175526.45</v>
      </c>
      <c r="E256" s="162">
        <v>477238.64</v>
      </c>
      <c r="F256" s="161">
        <v>698287.81</v>
      </c>
      <c r="G256" s="161">
        <v>-2299949.37</v>
      </c>
      <c r="H256" s="14"/>
    </row>
    <row r="257" spans="1:8" customFormat="1" ht="15" customHeight="1">
      <c r="A257" s="172">
        <v>218119</v>
      </c>
      <c r="B257" s="173" t="s">
        <v>177</v>
      </c>
      <c r="C257" s="161">
        <v>-2998237.18</v>
      </c>
      <c r="D257" s="161">
        <v>1175526.45</v>
      </c>
      <c r="E257" s="162">
        <v>477238.64</v>
      </c>
      <c r="F257" s="161">
        <v>698287.81</v>
      </c>
      <c r="G257" s="161">
        <v>-2299949.37</v>
      </c>
      <c r="H257" s="14"/>
    </row>
    <row r="258" spans="1:8" customFormat="1" ht="15" customHeight="1">
      <c r="A258" s="172">
        <v>21811901</v>
      </c>
      <c r="B258" s="173" t="s">
        <v>177</v>
      </c>
      <c r="C258" s="161">
        <v>-2998237.18</v>
      </c>
      <c r="D258" s="161">
        <v>1175526.45</v>
      </c>
      <c r="E258" s="162">
        <v>477238.64</v>
      </c>
      <c r="F258" s="161">
        <v>698287.81</v>
      </c>
      <c r="G258" s="161">
        <v>-2299949.37</v>
      </c>
      <c r="H258" s="14"/>
    </row>
    <row r="259" spans="1:8" customFormat="1" ht="15" customHeight="1">
      <c r="A259" s="172">
        <v>218119011</v>
      </c>
      <c r="B259" s="173" t="s">
        <v>178</v>
      </c>
      <c r="C259" s="161">
        <v>0</v>
      </c>
      <c r="D259" s="161">
        <v>196305.22</v>
      </c>
      <c r="E259" s="162">
        <v>196305.22</v>
      </c>
      <c r="F259" s="161">
        <v>0</v>
      </c>
      <c r="G259" s="161">
        <v>0</v>
      </c>
      <c r="H259" s="14"/>
    </row>
    <row r="260" spans="1:8" customFormat="1" ht="15" customHeight="1">
      <c r="A260" s="172">
        <v>218119011000001</v>
      </c>
      <c r="B260" s="173" t="s">
        <v>178</v>
      </c>
      <c r="C260" s="161">
        <v>0</v>
      </c>
      <c r="D260" s="161">
        <v>196305.22</v>
      </c>
      <c r="E260" s="162">
        <v>196305.22</v>
      </c>
      <c r="F260" s="161">
        <v>0</v>
      </c>
      <c r="G260" s="161">
        <v>0</v>
      </c>
      <c r="H260" s="14"/>
    </row>
    <row r="261" spans="1:8" customFormat="1" ht="15" customHeight="1">
      <c r="A261" s="172">
        <v>218119012</v>
      </c>
      <c r="B261" s="173" t="s">
        <v>179</v>
      </c>
      <c r="C261" s="161">
        <v>-873777.61</v>
      </c>
      <c r="D261" s="161">
        <v>0</v>
      </c>
      <c r="E261" s="162">
        <v>79918.91</v>
      </c>
      <c r="F261" s="161">
        <v>-79918.91</v>
      </c>
      <c r="G261" s="161">
        <v>-953696.52</v>
      </c>
      <c r="H261" s="14"/>
    </row>
    <row r="262" spans="1:8" customFormat="1" ht="15" customHeight="1">
      <c r="A262" s="172">
        <v>218119012000001</v>
      </c>
      <c r="B262" s="173" t="s">
        <v>180</v>
      </c>
      <c r="C262" s="161">
        <v>-873777.61</v>
      </c>
      <c r="D262" s="161">
        <v>0</v>
      </c>
      <c r="E262" s="162">
        <v>79918.91</v>
      </c>
      <c r="F262" s="161">
        <v>-79918.91</v>
      </c>
      <c r="G262" s="161">
        <v>-953696.52</v>
      </c>
      <c r="H262" s="14"/>
    </row>
    <row r="263" spans="1:8" customFormat="1" ht="15" customHeight="1">
      <c r="A263" s="172">
        <v>218119014</v>
      </c>
      <c r="B263" s="173" t="s">
        <v>181</v>
      </c>
      <c r="C263" s="161">
        <v>-1350297.32</v>
      </c>
      <c r="D263" s="161">
        <v>109392.94</v>
      </c>
      <c r="E263" s="162">
        <v>105348.47</v>
      </c>
      <c r="F263" s="161">
        <v>4044.47</v>
      </c>
      <c r="G263" s="161">
        <v>-1346252.85</v>
      </c>
      <c r="H263" s="14"/>
    </row>
    <row r="264" spans="1:8" customFormat="1" ht="15" customHeight="1">
      <c r="A264" s="172">
        <v>218119014000001</v>
      </c>
      <c r="B264" s="173" t="s">
        <v>182</v>
      </c>
      <c r="C264" s="161">
        <v>-1001704.26</v>
      </c>
      <c r="D264" s="161">
        <v>81151.899999999994</v>
      </c>
      <c r="E264" s="162">
        <v>78151.58</v>
      </c>
      <c r="F264" s="161">
        <v>3000.32</v>
      </c>
      <c r="G264" s="161">
        <v>-998703.94</v>
      </c>
      <c r="H264" s="14"/>
    </row>
    <row r="265" spans="1:8" customFormat="1" ht="15" customHeight="1">
      <c r="A265" s="172">
        <v>218119014000002</v>
      </c>
      <c r="B265" s="173" t="s">
        <v>183</v>
      </c>
      <c r="C265" s="161">
        <v>-348593.06</v>
      </c>
      <c r="D265" s="161">
        <v>28241.040000000001</v>
      </c>
      <c r="E265" s="162">
        <v>27196.89</v>
      </c>
      <c r="F265" s="161">
        <v>1044.1500000000001</v>
      </c>
      <c r="G265" s="161">
        <v>-347548.91</v>
      </c>
      <c r="H265" s="14"/>
    </row>
    <row r="266" spans="1:8" customFormat="1" ht="15" customHeight="1">
      <c r="A266" s="172">
        <v>218119015</v>
      </c>
      <c r="B266" s="173" t="s">
        <v>184</v>
      </c>
      <c r="C266" s="161">
        <v>-756826.33</v>
      </c>
      <c r="D266" s="161">
        <v>834439.45</v>
      </c>
      <c r="E266" s="162">
        <v>77613.119999999995</v>
      </c>
      <c r="F266" s="161">
        <v>756826.33</v>
      </c>
      <c r="G266" s="161">
        <v>0</v>
      </c>
      <c r="H266" s="14"/>
    </row>
    <row r="267" spans="1:8" customFormat="1" ht="15" customHeight="1">
      <c r="A267" s="172">
        <v>218119015000001</v>
      </c>
      <c r="B267" s="173" t="s">
        <v>185</v>
      </c>
      <c r="C267" s="161">
        <v>-561444.06999999995</v>
      </c>
      <c r="D267" s="161">
        <v>619308.39</v>
      </c>
      <c r="E267" s="162">
        <v>57864.32</v>
      </c>
      <c r="F267" s="161">
        <v>561444.06999999995</v>
      </c>
      <c r="G267" s="161">
        <v>0</v>
      </c>
      <c r="H267" s="14"/>
    </row>
    <row r="268" spans="1:8" customFormat="1" ht="15" customHeight="1">
      <c r="A268" s="172">
        <v>218119015000002</v>
      </c>
      <c r="B268" s="173" t="s">
        <v>186</v>
      </c>
      <c r="C268" s="161">
        <v>-195382.26</v>
      </c>
      <c r="D268" s="161">
        <v>215131.06</v>
      </c>
      <c r="E268" s="162">
        <v>19748.8</v>
      </c>
      <c r="F268" s="161">
        <v>195382.26</v>
      </c>
      <c r="G268" s="161">
        <v>0</v>
      </c>
      <c r="H268" s="14"/>
    </row>
    <row r="269" spans="1:8" customFormat="1" ht="15" customHeight="1">
      <c r="A269" s="172">
        <v>218119018</v>
      </c>
      <c r="B269" s="173" t="s">
        <v>187</v>
      </c>
      <c r="C269" s="161">
        <v>-17335.919999999998</v>
      </c>
      <c r="D269" s="161">
        <v>35388.839999999997</v>
      </c>
      <c r="E269" s="162">
        <v>18052.919999999998</v>
      </c>
      <c r="F269" s="161">
        <v>17335.919999999998</v>
      </c>
      <c r="G269" s="161">
        <v>0</v>
      </c>
      <c r="H269" s="14"/>
    </row>
    <row r="270" spans="1:8" customFormat="1" ht="15" customHeight="1">
      <c r="A270" s="172">
        <v>218119018000001</v>
      </c>
      <c r="B270" s="173" t="s">
        <v>188</v>
      </c>
      <c r="C270" s="161">
        <v>-17335.919999999998</v>
      </c>
      <c r="D270" s="161">
        <v>35388.839999999997</v>
      </c>
      <c r="E270" s="162">
        <v>18052.919999999998</v>
      </c>
      <c r="F270" s="161">
        <v>17335.919999999998</v>
      </c>
      <c r="G270" s="161">
        <v>0</v>
      </c>
      <c r="H270" s="14"/>
    </row>
    <row r="271" spans="1:8" customFormat="1" ht="15" customHeight="1">
      <c r="A271" s="172">
        <v>2182</v>
      </c>
      <c r="B271" s="173" t="s">
        <v>189</v>
      </c>
      <c r="C271" s="161">
        <v>-4281338.24</v>
      </c>
      <c r="D271" s="161">
        <v>3166140.86</v>
      </c>
      <c r="E271" s="162">
        <v>6035725.0999999996</v>
      </c>
      <c r="F271" s="161">
        <v>-2869584.24</v>
      </c>
      <c r="G271" s="161">
        <v>-7150922.4800000004</v>
      </c>
      <c r="H271" s="14"/>
    </row>
    <row r="272" spans="1:8" customFormat="1" ht="15" customHeight="1">
      <c r="A272" s="172">
        <v>21821</v>
      </c>
      <c r="B272" s="173" t="s">
        <v>189</v>
      </c>
      <c r="C272" s="161">
        <v>-4281338.24</v>
      </c>
      <c r="D272" s="161">
        <v>3166140.86</v>
      </c>
      <c r="E272" s="162">
        <v>6035725.0999999996</v>
      </c>
      <c r="F272" s="161">
        <v>-2869584.24</v>
      </c>
      <c r="G272" s="161">
        <v>-7150922.4800000004</v>
      </c>
      <c r="H272" s="14"/>
    </row>
    <row r="273" spans="1:8" customFormat="1" ht="15" customHeight="1">
      <c r="A273" s="172">
        <v>218219</v>
      </c>
      <c r="B273" s="173" t="s">
        <v>189</v>
      </c>
      <c r="C273" s="161">
        <v>-4281338.24</v>
      </c>
      <c r="D273" s="161">
        <v>3166140.86</v>
      </c>
      <c r="E273" s="162">
        <v>6035725.0999999996</v>
      </c>
      <c r="F273" s="161">
        <v>-2869584.24</v>
      </c>
      <c r="G273" s="161">
        <v>-7150922.4800000004</v>
      </c>
      <c r="H273" s="14"/>
    </row>
    <row r="274" spans="1:8" customFormat="1" ht="15" customHeight="1">
      <c r="A274" s="172">
        <v>21821901</v>
      </c>
      <c r="B274" s="173" t="s">
        <v>189</v>
      </c>
      <c r="C274" s="161">
        <v>-4281338.24</v>
      </c>
      <c r="D274" s="161">
        <v>3166140.86</v>
      </c>
      <c r="E274" s="162">
        <v>6035725.0999999996</v>
      </c>
      <c r="F274" s="161">
        <v>-2869584.24</v>
      </c>
      <c r="G274" s="161">
        <v>-7150922.4800000004</v>
      </c>
      <c r="H274" s="14"/>
    </row>
    <row r="275" spans="1:8" customFormat="1" ht="15" customHeight="1">
      <c r="A275" s="172">
        <v>218219011</v>
      </c>
      <c r="B275" s="173" t="s">
        <v>189</v>
      </c>
      <c r="C275" s="161">
        <v>-4281338.24</v>
      </c>
      <c r="D275" s="161">
        <v>3166140.86</v>
      </c>
      <c r="E275" s="162">
        <v>6035725.0999999996</v>
      </c>
      <c r="F275" s="161">
        <v>-2869584.24</v>
      </c>
      <c r="G275" s="161">
        <v>-7150922.4800000004</v>
      </c>
      <c r="H275" s="14"/>
    </row>
    <row r="276" spans="1:8" customFormat="1" ht="15" customHeight="1">
      <c r="A276" s="172">
        <v>218219011000001</v>
      </c>
      <c r="B276" s="173" t="s">
        <v>190</v>
      </c>
      <c r="C276" s="161">
        <v>-96005.59</v>
      </c>
      <c r="D276" s="161">
        <v>471710.33</v>
      </c>
      <c r="E276" s="162">
        <v>375704.74</v>
      </c>
      <c r="F276" s="161">
        <v>96005.59</v>
      </c>
      <c r="G276" s="161">
        <v>0</v>
      </c>
      <c r="H276" s="14"/>
    </row>
    <row r="277" spans="1:8" customFormat="1" ht="15" customHeight="1">
      <c r="A277" s="172">
        <v>218219011000002</v>
      </c>
      <c r="B277" s="173" t="s">
        <v>191</v>
      </c>
      <c r="C277" s="161">
        <v>-215053.06</v>
      </c>
      <c r="D277" s="161">
        <v>1253726.8600000001</v>
      </c>
      <c r="E277" s="162">
        <v>1099883.42</v>
      </c>
      <c r="F277" s="161">
        <v>153843.44</v>
      </c>
      <c r="G277" s="161">
        <v>-61209.62</v>
      </c>
      <c r="H277" s="14"/>
    </row>
    <row r="278" spans="1:8" customFormat="1" ht="15" customHeight="1">
      <c r="A278" s="172">
        <v>218219011000005</v>
      </c>
      <c r="B278" s="173" t="s">
        <v>192</v>
      </c>
      <c r="C278" s="161">
        <v>-2461140.0099999998</v>
      </c>
      <c r="D278" s="161">
        <v>1143697.31</v>
      </c>
      <c r="E278" s="162">
        <v>1219480</v>
      </c>
      <c r="F278" s="161">
        <v>-75782.69</v>
      </c>
      <c r="G278" s="161">
        <v>-2536922.7000000002</v>
      </c>
      <c r="H278" s="14"/>
    </row>
    <row r="279" spans="1:8" customFormat="1" ht="15" customHeight="1">
      <c r="A279" s="172">
        <v>218219011000006</v>
      </c>
      <c r="B279" s="173" t="s">
        <v>193</v>
      </c>
      <c r="C279" s="161">
        <v>-967410.35</v>
      </c>
      <c r="D279" s="161">
        <v>2013.7</v>
      </c>
      <c r="E279" s="162">
        <v>3059961.16</v>
      </c>
      <c r="F279" s="161">
        <v>-3057947.46</v>
      </c>
      <c r="G279" s="161">
        <v>-4025357.81</v>
      </c>
      <c r="H279" s="14"/>
    </row>
    <row r="280" spans="1:8" customFormat="1" ht="15" customHeight="1">
      <c r="A280" s="172">
        <v>218219011000007</v>
      </c>
      <c r="B280" s="173" t="s">
        <v>194</v>
      </c>
      <c r="C280" s="161">
        <v>-287396.68</v>
      </c>
      <c r="D280" s="161">
        <v>294992.65999999997</v>
      </c>
      <c r="E280" s="162">
        <v>277326.84999999998</v>
      </c>
      <c r="F280" s="161">
        <v>17665.810000000001</v>
      </c>
      <c r="G280" s="161">
        <v>-269730.87</v>
      </c>
      <c r="H280" s="14"/>
    </row>
    <row r="281" spans="1:8" customFormat="1" ht="15" customHeight="1">
      <c r="A281" s="172">
        <v>218219011000008</v>
      </c>
      <c r="B281" s="173" t="s">
        <v>195</v>
      </c>
      <c r="C281" s="161">
        <v>-254332.55</v>
      </c>
      <c r="D281" s="161">
        <v>0</v>
      </c>
      <c r="E281" s="162">
        <v>3368.93</v>
      </c>
      <c r="F281" s="161">
        <v>-3368.93</v>
      </c>
      <c r="G281" s="161">
        <v>-257701.48</v>
      </c>
      <c r="H281" s="14"/>
    </row>
    <row r="282" spans="1:8" customFormat="1" ht="15" customHeight="1">
      <c r="A282" s="172">
        <v>2185</v>
      </c>
      <c r="B282" s="173" t="s">
        <v>196</v>
      </c>
      <c r="C282" s="161">
        <v>-726515.88</v>
      </c>
      <c r="D282" s="161">
        <v>13826914.76</v>
      </c>
      <c r="E282" s="162">
        <v>14321357.789999999</v>
      </c>
      <c r="F282" s="161">
        <v>-494443.03</v>
      </c>
      <c r="G282" s="161">
        <v>-1220958.9099999999</v>
      </c>
      <c r="H282" s="14"/>
    </row>
    <row r="283" spans="1:8" customFormat="1" ht="15" customHeight="1">
      <c r="A283" s="172">
        <v>21851</v>
      </c>
      <c r="B283" s="173" t="s">
        <v>196</v>
      </c>
      <c r="C283" s="161">
        <v>-726515.88</v>
      </c>
      <c r="D283" s="161">
        <v>13826914.76</v>
      </c>
      <c r="E283" s="162">
        <v>14321357.789999999</v>
      </c>
      <c r="F283" s="161">
        <v>-494443.03</v>
      </c>
      <c r="G283" s="161">
        <v>-1220958.9099999999</v>
      </c>
      <c r="H283" s="14"/>
    </row>
    <row r="284" spans="1:8" customFormat="1" ht="15" customHeight="1">
      <c r="A284" s="172">
        <v>218519</v>
      </c>
      <c r="B284" s="173" t="s">
        <v>196</v>
      </c>
      <c r="C284" s="161">
        <v>-726515.88</v>
      </c>
      <c r="D284" s="161">
        <v>13826914.76</v>
      </c>
      <c r="E284" s="162">
        <v>14321357.789999999</v>
      </c>
      <c r="F284" s="161">
        <v>-494443.03</v>
      </c>
      <c r="G284" s="161">
        <v>-1220958.9099999999</v>
      </c>
      <c r="H284" s="14"/>
    </row>
    <row r="285" spans="1:8" customFormat="1" ht="15" customHeight="1">
      <c r="A285" s="172">
        <v>21851901</v>
      </c>
      <c r="B285" s="173" t="s">
        <v>197</v>
      </c>
      <c r="C285" s="161">
        <v>-726515.88</v>
      </c>
      <c r="D285" s="161">
        <v>13826914.76</v>
      </c>
      <c r="E285" s="162">
        <v>14321357.789999999</v>
      </c>
      <c r="F285" s="161">
        <v>-494443.03</v>
      </c>
      <c r="G285" s="161">
        <v>-1220958.9099999999</v>
      </c>
      <c r="H285" s="14"/>
    </row>
    <row r="286" spans="1:8" customFormat="1" ht="15" customHeight="1">
      <c r="A286" s="172">
        <v>218519011</v>
      </c>
      <c r="B286" s="173" t="s">
        <v>198</v>
      </c>
      <c r="C286" s="161">
        <v>-726515.88</v>
      </c>
      <c r="D286" s="161">
        <v>13826914.76</v>
      </c>
      <c r="E286" s="162">
        <v>14321357.789999999</v>
      </c>
      <c r="F286" s="161">
        <v>-494443.03</v>
      </c>
      <c r="G286" s="161">
        <v>-1220958.9099999999</v>
      </c>
      <c r="H286" s="14"/>
    </row>
    <row r="287" spans="1:8" customFormat="1" ht="15" customHeight="1">
      <c r="A287" s="172">
        <v>218519011000001</v>
      </c>
      <c r="B287" s="173" t="s">
        <v>198</v>
      </c>
      <c r="C287" s="161">
        <v>-726515.88</v>
      </c>
      <c r="D287" s="161">
        <v>13826914.76</v>
      </c>
      <c r="E287" s="162">
        <v>14321357.789999999</v>
      </c>
      <c r="F287" s="161">
        <v>-494443.03</v>
      </c>
      <c r="G287" s="161">
        <v>-1220958.9099999999</v>
      </c>
      <c r="H287" s="14"/>
    </row>
    <row r="288" spans="1:8" customFormat="1" ht="15" customHeight="1">
      <c r="A288" s="172">
        <v>2188</v>
      </c>
      <c r="B288" s="173" t="s">
        <v>199</v>
      </c>
      <c r="C288" s="161">
        <v>-5389190.0499999998</v>
      </c>
      <c r="D288" s="161">
        <v>0</v>
      </c>
      <c r="E288" s="162">
        <v>0</v>
      </c>
      <c r="F288" s="161">
        <v>0</v>
      </c>
      <c r="G288" s="161">
        <v>-5389190.0499999998</v>
      </c>
      <c r="H288" s="14"/>
    </row>
    <row r="289" spans="1:8" customFormat="1" ht="15" customHeight="1">
      <c r="A289" s="172">
        <v>21888</v>
      </c>
      <c r="B289" s="173" t="s">
        <v>200</v>
      </c>
      <c r="C289" s="161">
        <v>-5389190.0499999998</v>
      </c>
      <c r="D289" s="161">
        <v>0</v>
      </c>
      <c r="E289" s="162">
        <v>0</v>
      </c>
      <c r="F289" s="161">
        <v>0</v>
      </c>
      <c r="G289" s="161">
        <v>-5389190.0499999998</v>
      </c>
      <c r="H289" s="14"/>
    </row>
    <row r="290" spans="1:8" customFormat="1" ht="15" customHeight="1">
      <c r="A290" s="172">
        <v>218889</v>
      </c>
      <c r="B290" s="173" t="s">
        <v>200</v>
      </c>
      <c r="C290" s="161">
        <v>-5389190.0499999998</v>
      </c>
      <c r="D290" s="161">
        <v>0</v>
      </c>
      <c r="E290" s="162">
        <v>0</v>
      </c>
      <c r="F290" s="161">
        <v>0</v>
      </c>
      <c r="G290" s="161">
        <v>-5389190.0499999998</v>
      </c>
      <c r="H290" s="14"/>
    </row>
    <row r="291" spans="1:8" customFormat="1" ht="15" customHeight="1">
      <c r="A291" s="172">
        <v>21888908</v>
      </c>
      <c r="B291" s="173" t="s">
        <v>200</v>
      </c>
      <c r="C291" s="161">
        <v>-5389190.0499999998</v>
      </c>
      <c r="D291" s="161">
        <v>0</v>
      </c>
      <c r="E291" s="162">
        <v>0</v>
      </c>
      <c r="F291" s="161">
        <v>0</v>
      </c>
      <c r="G291" s="161">
        <v>-5389190.0499999998</v>
      </c>
      <c r="H291" s="14"/>
    </row>
    <row r="292" spans="1:8" customFormat="1" ht="15" customHeight="1">
      <c r="A292" s="172">
        <v>218889082</v>
      </c>
      <c r="B292" s="173" t="s">
        <v>201</v>
      </c>
      <c r="C292" s="161">
        <v>-5389190.0499999998</v>
      </c>
      <c r="D292" s="161">
        <v>0</v>
      </c>
      <c r="E292" s="162">
        <v>0</v>
      </c>
      <c r="F292" s="161">
        <v>0</v>
      </c>
      <c r="G292" s="161">
        <v>-5389190.0499999998</v>
      </c>
      <c r="H292" s="14"/>
    </row>
    <row r="293" spans="1:8" customFormat="1" ht="15" customHeight="1">
      <c r="A293" s="172">
        <v>218889082000001</v>
      </c>
      <c r="B293" s="173" t="s">
        <v>202</v>
      </c>
      <c r="C293" s="161">
        <v>-5389190.0499999998</v>
      </c>
      <c r="D293" s="161">
        <v>0</v>
      </c>
      <c r="E293" s="162">
        <v>0</v>
      </c>
      <c r="F293" s="161">
        <v>0</v>
      </c>
      <c r="G293" s="161">
        <v>-5389190.0499999998</v>
      </c>
      <c r="H293" s="14"/>
    </row>
    <row r="294" spans="1:8" customFormat="1" ht="15" customHeight="1">
      <c r="A294" s="172">
        <v>23</v>
      </c>
      <c r="B294" s="173" t="s">
        <v>203</v>
      </c>
      <c r="C294" s="161">
        <v>-1076470.72</v>
      </c>
      <c r="D294" s="161">
        <v>1019157.04</v>
      </c>
      <c r="E294" s="162">
        <v>1298837.24</v>
      </c>
      <c r="F294" s="161">
        <v>-279680.2</v>
      </c>
      <c r="G294" s="161">
        <v>-1356150.92</v>
      </c>
      <c r="H294" s="14"/>
    </row>
    <row r="295" spans="1:8" customFormat="1" ht="15" customHeight="1">
      <c r="A295" s="172">
        <v>235</v>
      </c>
      <c r="B295" s="173" t="s">
        <v>204</v>
      </c>
      <c r="C295" s="161">
        <v>-1076470.72</v>
      </c>
      <c r="D295" s="161">
        <v>1019157.04</v>
      </c>
      <c r="E295" s="162">
        <v>1298837.24</v>
      </c>
      <c r="F295" s="161">
        <v>-279680.2</v>
      </c>
      <c r="G295" s="161">
        <v>-1356150.92</v>
      </c>
      <c r="H295" s="14"/>
    </row>
    <row r="296" spans="1:8" customFormat="1" ht="15" customHeight="1">
      <c r="A296" s="172">
        <v>2353</v>
      </c>
      <c r="B296" s="173" t="s">
        <v>204</v>
      </c>
      <c r="C296" s="161">
        <v>-1076470.72</v>
      </c>
      <c r="D296" s="161">
        <v>1019157.04</v>
      </c>
      <c r="E296" s="162">
        <v>1298837.24</v>
      </c>
      <c r="F296" s="161">
        <v>-279680.2</v>
      </c>
      <c r="G296" s="161">
        <v>-1356150.92</v>
      </c>
      <c r="H296" s="14"/>
    </row>
    <row r="297" spans="1:8" customFormat="1" ht="15" customHeight="1">
      <c r="A297" s="172">
        <v>23531</v>
      </c>
      <c r="B297" s="173" t="s">
        <v>205</v>
      </c>
      <c r="C297" s="161">
        <v>-1019157.04</v>
      </c>
      <c r="D297" s="161">
        <v>1019157.04</v>
      </c>
      <c r="E297" s="162">
        <v>1297718.96</v>
      </c>
      <c r="F297" s="161">
        <v>-278561.91999999998</v>
      </c>
      <c r="G297" s="161">
        <v>-1297718.96</v>
      </c>
      <c r="H297" s="14"/>
    </row>
    <row r="298" spans="1:8" customFormat="1" ht="15" customHeight="1">
      <c r="A298" s="172">
        <v>235319</v>
      </c>
      <c r="B298" s="173" t="s">
        <v>205</v>
      </c>
      <c r="C298" s="161">
        <v>-1019157.04</v>
      </c>
      <c r="D298" s="161">
        <v>1019157.04</v>
      </c>
      <c r="E298" s="162">
        <v>1297718.96</v>
      </c>
      <c r="F298" s="161">
        <v>-278561.91999999998</v>
      </c>
      <c r="G298" s="161">
        <v>-1297718.96</v>
      </c>
      <c r="H298" s="14"/>
    </row>
    <row r="299" spans="1:8" customFormat="1" ht="15" customHeight="1">
      <c r="A299" s="172">
        <v>23531901</v>
      </c>
      <c r="B299" s="173" t="s">
        <v>206</v>
      </c>
      <c r="C299" s="161">
        <v>-1019157.04</v>
      </c>
      <c r="D299" s="161">
        <v>1019157.04</v>
      </c>
      <c r="E299" s="162">
        <v>1297718.96</v>
      </c>
      <c r="F299" s="161">
        <v>-278561.91999999998</v>
      </c>
      <c r="G299" s="161">
        <v>-1297718.96</v>
      </c>
      <c r="H299" s="14"/>
    </row>
    <row r="300" spans="1:8" customFormat="1" ht="15" customHeight="1">
      <c r="A300" s="172">
        <v>235319011</v>
      </c>
      <c r="B300" s="173" t="s">
        <v>207</v>
      </c>
      <c r="C300" s="161">
        <v>-749380.18</v>
      </c>
      <c r="D300" s="161">
        <v>749380.18</v>
      </c>
      <c r="E300" s="162">
        <v>954205.12</v>
      </c>
      <c r="F300" s="161">
        <v>-204824.94</v>
      </c>
      <c r="G300" s="161">
        <v>-954205.12</v>
      </c>
      <c r="H300" s="14"/>
    </row>
    <row r="301" spans="1:8" customFormat="1" ht="15" customHeight="1">
      <c r="A301" s="172">
        <v>235319011000001</v>
      </c>
      <c r="B301" s="173" t="s">
        <v>208</v>
      </c>
      <c r="C301" s="161">
        <v>-749380.18</v>
      </c>
      <c r="D301" s="161">
        <v>749380.18</v>
      </c>
      <c r="E301" s="162">
        <v>954205.12</v>
      </c>
      <c r="F301" s="161">
        <v>-204824.94</v>
      </c>
      <c r="G301" s="161">
        <v>-954205.12</v>
      </c>
      <c r="H301" s="14"/>
    </row>
    <row r="302" spans="1:8" customFormat="1" ht="15" customHeight="1">
      <c r="A302" s="172">
        <v>235319012</v>
      </c>
      <c r="B302" s="173" t="s">
        <v>209</v>
      </c>
      <c r="C302" s="161">
        <v>-269776.86</v>
      </c>
      <c r="D302" s="161">
        <v>269776.86</v>
      </c>
      <c r="E302" s="162">
        <v>343513.84</v>
      </c>
      <c r="F302" s="161">
        <v>-73736.98</v>
      </c>
      <c r="G302" s="161">
        <v>-343513.84</v>
      </c>
      <c r="H302" s="14"/>
    </row>
    <row r="303" spans="1:8" customFormat="1" ht="15" customHeight="1">
      <c r="A303" s="172">
        <v>235319012000001</v>
      </c>
      <c r="B303" s="173" t="s">
        <v>210</v>
      </c>
      <c r="C303" s="161">
        <v>-269776.86</v>
      </c>
      <c r="D303" s="161">
        <v>269776.86</v>
      </c>
      <c r="E303" s="162">
        <v>343513.84</v>
      </c>
      <c r="F303" s="161">
        <v>-73736.98</v>
      </c>
      <c r="G303" s="161">
        <v>-343513.84</v>
      </c>
      <c r="H303" s="14"/>
    </row>
    <row r="304" spans="1:8" customFormat="1" ht="15" customHeight="1">
      <c r="A304" s="172">
        <v>235329</v>
      </c>
      <c r="B304" s="173" t="s">
        <v>211</v>
      </c>
      <c r="C304" s="161">
        <v>-57313.68</v>
      </c>
      <c r="D304" s="161">
        <v>0</v>
      </c>
      <c r="E304" s="162">
        <v>1118.28</v>
      </c>
      <c r="F304" s="161">
        <v>-1118.28</v>
      </c>
      <c r="G304" s="161">
        <v>-58431.96</v>
      </c>
      <c r="H304" s="14"/>
    </row>
    <row r="305" spans="1:8" customFormat="1" ht="15" customHeight="1">
      <c r="A305" s="172">
        <v>23532901</v>
      </c>
      <c r="B305" s="173" t="s">
        <v>212</v>
      </c>
      <c r="C305" s="161">
        <v>-57313.68</v>
      </c>
      <c r="D305" s="161">
        <v>0</v>
      </c>
      <c r="E305" s="162">
        <v>1118.28</v>
      </c>
      <c r="F305" s="161">
        <v>-1118.28</v>
      </c>
      <c r="G305" s="161">
        <v>-58431.96</v>
      </c>
      <c r="H305" s="14"/>
    </row>
    <row r="306" spans="1:8" customFormat="1" ht="15" customHeight="1">
      <c r="A306" s="172">
        <v>235329012</v>
      </c>
      <c r="B306" s="173" t="s">
        <v>213</v>
      </c>
      <c r="C306" s="161">
        <v>-20088.48</v>
      </c>
      <c r="D306" s="161">
        <v>0</v>
      </c>
      <c r="E306" s="162">
        <v>960.96</v>
      </c>
      <c r="F306" s="161">
        <v>-960.96</v>
      </c>
      <c r="G306" s="161">
        <v>-21049.439999999999</v>
      </c>
      <c r="H306" s="14"/>
    </row>
    <row r="307" spans="1:8" customFormat="1" ht="15" customHeight="1">
      <c r="A307" s="172">
        <v>235329012000001</v>
      </c>
      <c r="B307" s="173" t="s">
        <v>214</v>
      </c>
      <c r="C307" s="161">
        <v>-20088.48</v>
      </c>
      <c r="D307" s="161">
        <v>0</v>
      </c>
      <c r="E307" s="162">
        <v>960.96</v>
      </c>
      <c r="F307" s="161">
        <v>-960.96</v>
      </c>
      <c r="G307" s="161">
        <v>-21049.439999999999</v>
      </c>
      <c r="H307" s="14"/>
    </row>
    <row r="308" spans="1:8" customFormat="1" ht="15" customHeight="1">
      <c r="A308" s="172">
        <v>235329013</v>
      </c>
      <c r="B308" s="173" t="s">
        <v>215</v>
      </c>
      <c r="C308" s="161">
        <v>-37225.199999999997</v>
      </c>
      <c r="D308" s="161">
        <v>0</v>
      </c>
      <c r="E308" s="162">
        <v>157.32</v>
      </c>
      <c r="F308" s="161">
        <v>-157.32</v>
      </c>
      <c r="G308" s="161">
        <v>-37382.519999999997</v>
      </c>
      <c r="H308" s="14"/>
    </row>
    <row r="309" spans="1:8" customFormat="1" ht="15" customHeight="1">
      <c r="A309" s="172">
        <v>235329013000001</v>
      </c>
      <c r="B309" s="173" t="s">
        <v>216</v>
      </c>
      <c r="C309" s="161">
        <v>-37225.199999999997</v>
      </c>
      <c r="D309" s="161">
        <v>0</v>
      </c>
      <c r="E309" s="162">
        <v>157.32</v>
      </c>
      <c r="F309" s="161">
        <v>-157.32</v>
      </c>
      <c r="G309" s="161">
        <v>-37382.519999999997</v>
      </c>
      <c r="H309" s="14"/>
    </row>
    <row r="310" spans="1:8" customFormat="1" ht="15" customHeight="1">
      <c r="A310" s="172">
        <v>25</v>
      </c>
      <c r="B310" s="173" t="s">
        <v>217</v>
      </c>
      <c r="C310" s="161">
        <v>-66499007.950000003</v>
      </c>
      <c r="D310" s="161">
        <v>28340279.27</v>
      </c>
      <c r="E310" s="162">
        <v>28673642.399999999</v>
      </c>
      <c r="F310" s="161">
        <v>-333363.13</v>
      </c>
      <c r="G310" s="161">
        <v>-66832371.079999998</v>
      </c>
      <c r="H310" s="14"/>
    </row>
    <row r="311" spans="1:8" customFormat="1" ht="15" customHeight="1">
      <c r="A311" s="172">
        <v>251</v>
      </c>
      <c r="B311" s="173" t="s">
        <v>218</v>
      </c>
      <c r="C311" s="161">
        <v>-39943599</v>
      </c>
      <c r="D311" s="161">
        <v>0</v>
      </c>
      <c r="E311" s="162">
        <v>0</v>
      </c>
      <c r="F311" s="161">
        <v>0</v>
      </c>
      <c r="G311" s="161">
        <v>-39943599</v>
      </c>
      <c r="H311" s="14"/>
    </row>
    <row r="312" spans="1:8" customFormat="1" ht="15" customHeight="1">
      <c r="A312" s="172">
        <v>2511</v>
      </c>
      <c r="B312" s="173" t="s">
        <v>219</v>
      </c>
      <c r="C312" s="161">
        <v>-39943599</v>
      </c>
      <c r="D312" s="161">
        <v>0</v>
      </c>
      <c r="E312" s="162">
        <v>0</v>
      </c>
      <c r="F312" s="161">
        <v>0</v>
      </c>
      <c r="G312" s="161">
        <v>-39943599</v>
      </c>
      <c r="H312" s="14"/>
    </row>
    <row r="313" spans="1:8" customFormat="1" ht="15" customHeight="1">
      <c r="A313" s="172">
        <v>25111</v>
      </c>
      <c r="B313" s="173" t="s">
        <v>220</v>
      </c>
      <c r="C313" s="161">
        <v>-39943599</v>
      </c>
      <c r="D313" s="161">
        <v>0</v>
      </c>
      <c r="E313" s="162">
        <v>0</v>
      </c>
      <c r="F313" s="161">
        <v>0</v>
      </c>
      <c r="G313" s="161">
        <v>-39943599</v>
      </c>
      <c r="H313" s="14"/>
    </row>
    <row r="314" spans="1:8" customFormat="1" ht="15" customHeight="1">
      <c r="A314" s="172">
        <v>251119</v>
      </c>
      <c r="B314" s="173" t="s">
        <v>220</v>
      </c>
      <c r="C314" s="161">
        <v>-39943599</v>
      </c>
      <c r="D314" s="161">
        <v>0</v>
      </c>
      <c r="E314" s="162">
        <v>0</v>
      </c>
      <c r="F314" s="161">
        <v>0</v>
      </c>
      <c r="G314" s="161">
        <v>-39943599</v>
      </c>
      <c r="H314" s="14"/>
    </row>
    <row r="315" spans="1:8" customFormat="1" ht="15" customHeight="1">
      <c r="A315" s="172">
        <v>25111901</v>
      </c>
      <c r="B315" s="173" t="s">
        <v>221</v>
      </c>
      <c r="C315" s="161">
        <v>-39943599</v>
      </c>
      <c r="D315" s="161">
        <v>0</v>
      </c>
      <c r="E315" s="162">
        <v>0</v>
      </c>
      <c r="F315" s="161">
        <v>0</v>
      </c>
      <c r="G315" s="161">
        <v>-39943599</v>
      </c>
      <c r="H315" s="14"/>
    </row>
    <row r="316" spans="1:8" customFormat="1" ht="15" customHeight="1">
      <c r="A316" s="172">
        <v>251119011</v>
      </c>
      <c r="B316" s="173" t="s">
        <v>222</v>
      </c>
      <c r="C316" s="161">
        <v>-39943599</v>
      </c>
      <c r="D316" s="161">
        <v>0</v>
      </c>
      <c r="E316" s="162">
        <v>0</v>
      </c>
      <c r="F316" s="161">
        <v>0</v>
      </c>
      <c r="G316" s="161">
        <v>-39943599</v>
      </c>
      <c r="H316" s="14"/>
    </row>
    <row r="317" spans="1:8" customFormat="1" ht="15" customHeight="1">
      <c r="A317" s="172">
        <v>251119011000001</v>
      </c>
      <c r="B317" s="173" t="s">
        <v>223</v>
      </c>
      <c r="C317" s="161">
        <v>-100000</v>
      </c>
      <c r="D317" s="161">
        <v>0</v>
      </c>
      <c r="E317" s="162">
        <v>0</v>
      </c>
      <c r="F317" s="161">
        <v>0</v>
      </c>
      <c r="G317" s="161">
        <v>-100000</v>
      </c>
      <c r="H317" s="14"/>
    </row>
    <row r="318" spans="1:8" customFormat="1" ht="15" customHeight="1">
      <c r="A318" s="172">
        <v>251119011000002</v>
      </c>
      <c r="B318" s="173" t="s">
        <v>224</v>
      </c>
      <c r="C318" s="161">
        <v>-39843599</v>
      </c>
      <c r="D318" s="161">
        <v>0</v>
      </c>
      <c r="E318" s="162">
        <v>0</v>
      </c>
      <c r="F318" s="161">
        <v>0</v>
      </c>
      <c r="G318" s="161">
        <v>-39843599</v>
      </c>
      <c r="H318" s="14"/>
    </row>
    <row r="319" spans="1:8" customFormat="1" ht="15" customHeight="1">
      <c r="A319" s="172">
        <v>254</v>
      </c>
      <c r="B319" s="173" t="s">
        <v>225</v>
      </c>
      <c r="C319" s="161">
        <v>-1978363.69</v>
      </c>
      <c r="D319" s="161">
        <v>28132904.539999999</v>
      </c>
      <c r="E319" s="162">
        <v>28673642.399999999</v>
      </c>
      <c r="F319" s="161">
        <v>-540737.86</v>
      </c>
      <c r="G319" s="161">
        <v>-2519101.5499999998</v>
      </c>
      <c r="H319" s="14"/>
    </row>
    <row r="320" spans="1:8" customFormat="1" ht="15" customHeight="1">
      <c r="A320" s="172">
        <v>2541</v>
      </c>
      <c r="B320" s="173" t="s">
        <v>226</v>
      </c>
      <c r="C320" s="161">
        <v>-1978363.69</v>
      </c>
      <c r="D320" s="161">
        <v>28132904.539999999</v>
      </c>
      <c r="E320" s="162">
        <v>28673642.399999999</v>
      </c>
      <c r="F320" s="161">
        <v>-540737.86</v>
      </c>
      <c r="G320" s="161">
        <v>-2519101.5499999998</v>
      </c>
      <c r="H320" s="14"/>
    </row>
    <row r="321" spans="1:8" customFormat="1" ht="15" customHeight="1">
      <c r="A321" s="172">
        <v>25411</v>
      </c>
      <c r="B321" s="173" t="s">
        <v>227</v>
      </c>
      <c r="C321" s="161">
        <v>-1978363.69</v>
      </c>
      <c r="D321" s="161">
        <v>28132904.539999999</v>
      </c>
      <c r="E321" s="162">
        <v>28673642.399999999</v>
      </c>
      <c r="F321" s="161">
        <v>-540737.86</v>
      </c>
      <c r="G321" s="161">
        <v>-2519101.5499999998</v>
      </c>
      <c r="H321" s="14"/>
    </row>
    <row r="322" spans="1:8" customFormat="1" ht="15" customHeight="1">
      <c r="A322" s="172">
        <v>254119</v>
      </c>
      <c r="B322" s="173" t="s">
        <v>227</v>
      </c>
      <c r="C322" s="161">
        <v>-1978363.69</v>
      </c>
      <c r="D322" s="161">
        <v>28132904.539999999</v>
      </c>
      <c r="E322" s="162">
        <v>28673642.399999999</v>
      </c>
      <c r="F322" s="161">
        <v>-540737.86</v>
      </c>
      <c r="G322" s="161">
        <v>-2519101.5499999998</v>
      </c>
      <c r="H322" s="14"/>
    </row>
    <row r="323" spans="1:8" customFormat="1" ht="15" customHeight="1">
      <c r="A323" s="172">
        <v>25411901</v>
      </c>
      <c r="B323" s="173" t="s">
        <v>226</v>
      </c>
      <c r="C323" s="161">
        <v>-1978363.69</v>
      </c>
      <c r="D323" s="161">
        <v>28132904.539999999</v>
      </c>
      <c r="E323" s="162">
        <v>28673642.399999999</v>
      </c>
      <c r="F323" s="161">
        <v>-540737.86</v>
      </c>
      <c r="G323" s="161">
        <v>-2519101.5499999998</v>
      </c>
      <c r="H323" s="14"/>
    </row>
    <row r="324" spans="1:8" customFormat="1" ht="15" customHeight="1">
      <c r="A324" s="172">
        <v>254119011</v>
      </c>
      <c r="B324" s="173" t="s">
        <v>226</v>
      </c>
      <c r="C324" s="161">
        <v>-1978363.69</v>
      </c>
      <c r="D324" s="161">
        <v>28132904.539999999</v>
      </c>
      <c r="E324" s="162">
        <v>28673642.399999999</v>
      </c>
      <c r="F324" s="161">
        <v>-540737.86</v>
      </c>
      <c r="G324" s="161">
        <v>-2519101.5499999998</v>
      </c>
      <c r="H324" s="14"/>
    </row>
    <row r="325" spans="1:8" customFormat="1" ht="15" customHeight="1">
      <c r="A325" s="172">
        <v>254119011000001</v>
      </c>
      <c r="B325" s="173" t="s">
        <v>228</v>
      </c>
      <c r="C325" s="161">
        <v>-2997520.72</v>
      </c>
      <c r="D325" s="161">
        <v>26835185.579999998</v>
      </c>
      <c r="E325" s="162">
        <v>27654485.359999999</v>
      </c>
      <c r="F325" s="161">
        <v>-819299.78</v>
      </c>
      <c r="G325" s="161">
        <v>-3816820.5</v>
      </c>
      <c r="H325" s="14"/>
    </row>
    <row r="326" spans="1:8" customFormat="1" ht="15" customHeight="1">
      <c r="A326" s="172">
        <v>254119011000002</v>
      </c>
      <c r="B326" s="173" t="s">
        <v>229</v>
      </c>
      <c r="C326" s="161">
        <v>1019157.03</v>
      </c>
      <c r="D326" s="161">
        <v>1297718.96</v>
      </c>
      <c r="E326" s="162">
        <v>1019157.04</v>
      </c>
      <c r="F326" s="161">
        <v>278561.91999999998</v>
      </c>
      <c r="G326" s="161">
        <v>1297718.95</v>
      </c>
      <c r="H326" s="14"/>
    </row>
    <row r="327" spans="1:8" customFormat="1" ht="15" customHeight="1">
      <c r="A327" s="172">
        <v>256</v>
      </c>
      <c r="B327" s="173" t="s">
        <v>230</v>
      </c>
      <c r="C327" s="161">
        <v>-24577045.260000002</v>
      </c>
      <c r="D327" s="161">
        <v>207374.73</v>
      </c>
      <c r="E327" s="162">
        <v>0</v>
      </c>
      <c r="F327" s="161">
        <v>207374.73</v>
      </c>
      <c r="G327" s="161">
        <v>-24369670.530000001</v>
      </c>
      <c r="H327" s="14"/>
    </row>
    <row r="328" spans="1:8" customFormat="1" ht="15" customHeight="1">
      <c r="A328" s="172">
        <v>2561</v>
      </c>
      <c r="B328" s="173" t="s">
        <v>231</v>
      </c>
      <c r="C328" s="161">
        <v>-24577045.260000002</v>
      </c>
      <c r="D328" s="161">
        <v>207374.73</v>
      </c>
      <c r="E328" s="162">
        <v>0</v>
      </c>
      <c r="F328" s="161">
        <v>207374.73</v>
      </c>
      <c r="G328" s="161">
        <v>-24369670.530000001</v>
      </c>
      <c r="H328" s="14"/>
    </row>
    <row r="329" spans="1:8" customFormat="1" ht="15" customHeight="1">
      <c r="A329" s="172">
        <v>25611</v>
      </c>
      <c r="B329" s="173" t="s">
        <v>232</v>
      </c>
      <c r="C329" s="161">
        <v>-24577045.260000002</v>
      </c>
      <c r="D329" s="161">
        <v>207374.73</v>
      </c>
      <c r="E329" s="162">
        <v>0</v>
      </c>
      <c r="F329" s="161">
        <v>207374.73</v>
      </c>
      <c r="G329" s="161">
        <v>-24369670.530000001</v>
      </c>
      <c r="H329" s="14"/>
    </row>
    <row r="330" spans="1:8" customFormat="1" ht="15" customHeight="1">
      <c r="A330" s="172">
        <v>256119</v>
      </c>
      <c r="B330" s="173" t="s">
        <v>232</v>
      </c>
      <c r="C330" s="161">
        <v>-24577045.260000002</v>
      </c>
      <c r="D330" s="161">
        <v>207374.73</v>
      </c>
      <c r="E330" s="162">
        <v>0</v>
      </c>
      <c r="F330" s="161">
        <v>207374.73</v>
      </c>
      <c r="G330" s="161">
        <v>-24369670.530000001</v>
      </c>
      <c r="H330" s="14"/>
    </row>
    <row r="331" spans="1:8" customFormat="1" ht="15" customHeight="1">
      <c r="A331" s="172">
        <v>25611901</v>
      </c>
      <c r="B331" s="173" t="s">
        <v>233</v>
      </c>
      <c r="C331" s="161">
        <v>-24577045.260000002</v>
      </c>
      <c r="D331" s="161">
        <v>207374.73</v>
      </c>
      <c r="E331" s="162">
        <v>0</v>
      </c>
      <c r="F331" s="161">
        <v>207374.73</v>
      </c>
      <c r="G331" s="161">
        <v>-24369670.530000001</v>
      </c>
      <c r="H331" s="14"/>
    </row>
    <row r="332" spans="1:8" customFormat="1" ht="15" customHeight="1">
      <c r="A332" s="172">
        <v>256119011</v>
      </c>
      <c r="B332" s="173" t="s">
        <v>234</v>
      </c>
      <c r="C332" s="161">
        <v>-24577045.260000002</v>
      </c>
      <c r="D332" s="161">
        <v>207374.73</v>
      </c>
      <c r="E332" s="162">
        <v>0</v>
      </c>
      <c r="F332" s="161">
        <v>207374.73</v>
      </c>
      <c r="G332" s="161">
        <v>-24369670.530000001</v>
      </c>
      <c r="H332" s="14"/>
    </row>
    <row r="333" spans="1:8" customFormat="1" ht="15" customHeight="1">
      <c r="A333" s="172">
        <v>256119011000001</v>
      </c>
      <c r="B333" s="173" t="s">
        <v>234</v>
      </c>
      <c r="C333" s="161">
        <v>-24577045.260000002</v>
      </c>
      <c r="D333" s="161">
        <v>207374.73</v>
      </c>
      <c r="E333" s="162">
        <v>0</v>
      </c>
      <c r="F333" s="161">
        <v>207374.73</v>
      </c>
      <c r="G333" s="161">
        <v>-24369670.530000001</v>
      </c>
      <c r="H333" s="14"/>
    </row>
    <row r="334" spans="1:8" customFormat="1" ht="15" customHeight="1">
      <c r="A334" s="172">
        <v>3</v>
      </c>
      <c r="B334" s="173" t="s">
        <v>235</v>
      </c>
      <c r="C334" s="161">
        <v>-151016044.28</v>
      </c>
      <c r="D334" s="161">
        <v>5611981.1100000003</v>
      </c>
      <c r="E334" s="162">
        <v>20199244.920000002</v>
      </c>
      <c r="F334" s="161">
        <v>-14587263.810000001</v>
      </c>
      <c r="G334" s="161">
        <v>-165603308.09</v>
      </c>
      <c r="H334" s="14"/>
    </row>
    <row r="335" spans="1:8" customFormat="1" ht="15" customHeight="1">
      <c r="A335" s="172">
        <v>31</v>
      </c>
      <c r="B335" s="173" t="s">
        <v>236</v>
      </c>
      <c r="C335" s="161">
        <v>-151538834.66</v>
      </c>
      <c r="D335" s="161">
        <v>4632791.6399999997</v>
      </c>
      <c r="E335" s="162">
        <v>19476343.219999999</v>
      </c>
      <c r="F335" s="161">
        <v>-14843551.58</v>
      </c>
      <c r="G335" s="161">
        <v>-166382386.24000001</v>
      </c>
      <c r="H335" s="14"/>
    </row>
    <row r="336" spans="1:8" customFormat="1" ht="15" customHeight="1">
      <c r="A336" s="172">
        <v>311</v>
      </c>
      <c r="B336" s="173" t="s">
        <v>237</v>
      </c>
      <c r="C336" s="161">
        <v>-151538834.66</v>
      </c>
      <c r="D336" s="161">
        <v>4632791.6399999997</v>
      </c>
      <c r="E336" s="162">
        <v>19476343.219999999</v>
      </c>
      <c r="F336" s="161">
        <v>-14843551.58</v>
      </c>
      <c r="G336" s="161">
        <v>-166382386.24000001</v>
      </c>
      <c r="H336" s="14"/>
    </row>
    <row r="337" spans="1:8" customFormat="1" ht="15" customHeight="1">
      <c r="A337" s="172">
        <v>3111</v>
      </c>
      <c r="B337" s="173" t="s">
        <v>238</v>
      </c>
      <c r="C337" s="161">
        <v>-151538834.66</v>
      </c>
      <c r="D337" s="161">
        <v>4632791.6399999997</v>
      </c>
      <c r="E337" s="162">
        <v>19476343.219999999</v>
      </c>
      <c r="F337" s="161">
        <v>-14843551.58</v>
      </c>
      <c r="G337" s="161">
        <v>-166382386.24000001</v>
      </c>
      <c r="H337" s="14"/>
    </row>
    <row r="338" spans="1:8" customFormat="1" ht="15" customHeight="1">
      <c r="A338" s="172">
        <v>31112</v>
      </c>
      <c r="B338" s="173" t="s">
        <v>238</v>
      </c>
      <c r="C338" s="161">
        <v>-151538834.66</v>
      </c>
      <c r="D338" s="161">
        <v>4632791.6399999997</v>
      </c>
      <c r="E338" s="162">
        <v>19476343.219999999</v>
      </c>
      <c r="F338" s="161">
        <v>-14843551.58</v>
      </c>
      <c r="G338" s="161">
        <v>-166382386.24000001</v>
      </c>
      <c r="H338" s="14"/>
    </row>
    <row r="339" spans="1:8" customFormat="1" ht="15" customHeight="1">
      <c r="A339" s="172">
        <v>311121</v>
      </c>
      <c r="B339" s="173" t="s">
        <v>63</v>
      </c>
      <c r="C339" s="161">
        <v>-148969602.55000001</v>
      </c>
      <c r="D339" s="161">
        <v>4632791.6399999997</v>
      </c>
      <c r="E339" s="162">
        <v>19257087.079999998</v>
      </c>
      <c r="F339" s="161">
        <v>-14624295.439999999</v>
      </c>
      <c r="G339" s="161">
        <v>-163593897.99000001</v>
      </c>
      <c r="H339" s="14"/>
    </row>
    <row r="340" spans="1:8" customFormat="1" ht="15" customHeight="1">
      <c r="A340" s="172">
        <v>31112102</v>
      </c>
      <c r="B340" s="173" t="s">
        <v>239</v>
      </c>
      <c r="C340" s="161">
        <v>-20155181.399999999</v>
      </c>
      <c r="D340" s="161">
        <v>3744.77</v>
      </c>
      <c r="E340" s="162">
        <v>2431384.91</v>
      </c>
      <c r="F340" s="161">
        <v>-2427640.14</v>
      </c>
      <c r="G340" s="161">
        <v>-22582821.539999999</v>
      </c>
      <c r="H340" s="14"/>
    </row>
    <row r="341" spans="1:8" customFormat="1" ht="15" customHeight="1">
      <c r="A341" s="172">
        <v>311121021</v>
      </c>
      <c r="B341" s="173" t="s">
        <v>240</v>
      </c>
      <c r="C341" s="161">
        <v>-20155181.399999999</v>
      </c>
      <c r="D341" s="161">
        <v>3744.77</v>
      </c>
      <c r="E341" s="162">
        <v>2431384.91</v>
      </c>
      <c r="F341" s="161">
        <v>-2427640.14</v>
      </c>
      <c r="G341" s="161">
        <v>-22582821.539999999</v>
      </c>
      <c r="H341" s="14"/>
    </row>
    <row r="342" spans="1:8" customFormat="1" ht="15" customHeight="1">
      <c r="A342" s="172">
        <v>311121021000001</v>
      </c>
      <c r="B342" s="173" t="s">
        <v>241</v>
      </c>
      <c r="C342" s="161">
        <v>-20155181.399999999</v>
      </c>
      <c r="D342" s="161">
        <v>3744.77</v>
      </c>
      <c r="E342" s="162">
        <v>2431384.91</v>
      </c>
      <c r="F342" s="161">
        <v>-2427640.14</v>
      </c>
      <c r="G342" s="161">
        <v>-22582821.539999999</v>
      </c>
      <c r="H342" s="14"/>
    </row>
    <row r="343" spans="1:8" customFormat="1" ht="15" customHeight="1">
      <c r="A343" s="172">
        <v>31112106</v>
      </c>
      <c r="B343" s="173" t="s">
        <v>242</v>
      </c>
      <c r="C343" s="161">
        <v>-128814421.15000001</v>
      </c>
      <c r="D343" s="161">
        <v>4629046.87</v>
      </c>
      <c r="E343" s="162">
        <v>16825702.170000002</v>
      </c>
      <c r="F343" s="161">
        <v>-12196655.300000001</v>
      </c>
      <c r="G343" s="161">
        <v>-141011076.44999999</v>
      </c>
      <c r="H343" s="14"/>
    </row>
    <row r="344" spans="1:8" customFormat="1" ht="15" customHeight="1">
      <c r="A344" s="172">
        <v>311121061</v>
      </c>
      <c r="B344" s="173" t="s">
        <v>243</v>
      </c>
      <c r="C344" s="161">
        <v>-128814421.15000001</v>
      </c>
      <c r="D344" s="161">
        <v>4629046.87</v>
      </c>
      <c r="E344" s="162">
        <v>12342341.91</v>
      </c>
      <c r="F344" s="161">
        <v>-7713295.04</v>
      </c>
      <c r="G344" s="161">
        <v>-136527716.19</v>
      </c>
      <c r="H344" s="14"/>
    </row>
    <row r="345" spans="1:8" customFormat="1" ht="15" customHeight="1">
      <c r="A345" s="172">
        <v>311121061000001</v>
      </c>
      <c r="B345" s="173" t="s">
        <v>244</v>
      </c>
      <c r="C345" s="161">
        <v>-128814421.15000001</v>
      </c>
      <c r="D345" s="161">
        <v>4629046.87</v>
      </c>
      <c r="E345" s="162">
        <v>12342341.91</v>
      </c>
      <c r="F345" s="161">
        <v>-7713295.04</v>
      </c>
      <c r="G345" s="161">
        <v>-136527716.19</v>
      </c>
      <c r="H345" s="14"/>
    </row>
    <row r="346" spans="1:8" customFormat="1" ht="15" customHeight="1">
      <c r="A346" s="172">
        <v>311121066</v>
      </c>
      <c r="B346" s="173" t="s">
        <v>525</v>
      </c>
      <c r="C346" s="161">
        <v>0</v>
      </c>
      <c r="D346" s="161">
        <v>0</v>
      </c>
      <c r="E346" s="162">
        <v>4483360.26</v>
      </c>
      <c r="F346" s="161">
        <v>-4483360.26</v>
      </c>
      <c r="G346" s="161">
        <v>-4483360.26</v>
      </c>
      <c r="H346" s="14"/>
    </row>
    <row r="347" spans="1:8" customFormat="1" ht="15" customHeight="1">
      <c r="A347" s="172">
        <v>311121066000001</v>
      </c>
      <c r="B347" s="173" t="s">
        <v>526</v>
      </c>
      <c r="C347" s="161">
        <v>0</v>
      </c>
      <c r="D347" s="161">
        <v>0</v>
      </c>
      <c r="E347" s="162">
        <v>4483360.26</v>
      </c>
      <c r="F347" s="161">
        <v>-4483360.26</v>
      </c>
      <c r="G347" s="161">
        <v>-4483360.26</v>
      </c>
      <c r="H347" s="14"/>
    </row>
    <row r="348" spans="1:8" customFormat="1" ht="15" customHeight="1">
      <c r="A348" s="172">
        <v>311122</v>
      </c>
      <c r="B348" s="173" t="s">
        <v>245</v>
      </c>
      <c r="C348" s="161">
        <v>-2569232.11</v>
      </c>
      <c r="D348" s="161">
        <v>0</v>
      </c>
      <c r="E348" s="162">
        <v>219256.14</v>
      </c>
      <c r="F348" s="161">
        <v>-219256.14</v>
      </c>
      <c r="G348" s="161">
        <v>-2788488.25</v>
      </c>
      <c r="H348" s="14"/>
    </row>
    <row r="349" spans="1:8" customFormat="1" ht="15" customHeight="1">
      <c r="A349" s="172">
        <v>31112206</v>
      </c>
      <c r="B349" s="173" t="s">
        <v>242</v>
      </c>
      <c r="C349" s="161">
        <v>-2569232.11</v>
      </c>
      <c r="D349" s="161">
        <v>0</v>
      </c>
      <c r="E349" s="162">
        <v>219256.14</v>
      </c>
      <c r="F349" s="161">
        <v>-219256.14</v>
      </c>
      <c r="G349" s="161">
        <v>-2788488.25</v>
      </c>
      <c r="H349" s="14"/>
    </row>
    <row r="350" spans="1:8" customFormat="1" ht="15" customHeight="1">
      <c r="A350" s="172">
        <v>311122061</v>
      </c>
      <c r="B350" s="173" t="s">
        <v>243</v>
      </c>
      <c r="C350" s="161">
        <v>-2569232.11</v>
      </c>
      <c r="D350" s="161">
        <v>0</v>
      </c>
      <c r="E350" s="162">
        <v>219256.14</v>
      </c>
      <c r="F350" s="161">
        <v>-219256.14</v>
      </c>
      <c r="G350" s="161">
        <v>-2788488.25</v>
      </c>
      <c r="H350" s="14"/>
    </row>
    <row r="351" spans="1:8" customFormat="1" ht="15" customHeight="1">
      <c r="A351" s="172">
        <v>311122061000001</v>
      </c>
      <c r="B351" s="173" t="s">
        <v>246</v>
      </c>
      <c r="C351" s="161">
        <v>-2569232.11</v>
      </c>
      <c r="D351" s="161">
        <v>0</v>
      </c>
      <c r="E351" s="162">
        <v>219256.14</v>
      </c>
      <c r="F351" s="161">
        <v>-219256.14</v>
      </c>
      <c r="G351" s="161">
        <v>-2788488.25</v>
      </c>
      <c r="H351" s="14"/>
    </row>
    <row r="352" spans="1:8" customFormat="1" ht="15" customHeight="1">
      <c r="A352" s="172">
        <v>32</v>
      </c>
      <c r="B352" s="173" t="s">
        <v>247</v>
      </c>
      <c r="C352" s="161">
        <v>6728208.5599999996</v>
      </c>
      <c r="D352" s="161">
        <v>720008.49</v>
      </c>
      <c r="E352" s="162">
        <v>0</v>
      </c>
      <c r="F352" s="161">
        <v>720008.49</v>
      </c>
      <c r="G352" s="161">
        <v>7448217.0499999998</v>
      </c>
      <c r="H352" s="14"/>
    </row>
    <row r="353" spans="1:8" customFormat="1" ht="15" customHeight="1">
      <c r="A353" s="172">
        <v>321</v>
      </c>
      <c r="B353" s="173" t="s">
        <v>248</v>
      </c>
      <c r="C353" s="161">
        <v>6728208.5599999996</v>
      </c>
      <c r="D353" s="161">
        <v>720008.49</v>
      </c>
      <c r="E353" s="162">
        <v>0</v>
      </c>
      <c r="F353" s="161">
        <v>720008.49</v>
      </c>
      <c r="G353" s="161">
        <v>7448217.0499999998</v>
      </c>
      <c r="H353" s="14"/>
    </row>
    <row r="354" spans="1:8" customFormat="1" ht="15" customHeight="1">
      <c r="A354" s="172">
        <v>3211</v>
      </c>
      <c r="B354" s="173" t="s">
        <v>248</v>
      </c>
      <c r="C354" s="161">
        <v>6728208.5599999996</v>
      </c>
      <c r="D354" s="161">
        <v>720008.49</v>
      </c>
      <c r="E354" s="162">
        <v>0</v>
      </c>
      <c r="F354" s="161">
        <v>720008.49</v>
      </c>
      <c r="G354" s="161">
        <v>7448217.0499999998</v>
      </c>
      <c r="H354" s="14"/>
    </row>
    <row r="355" spans="1:8" customFormat="1" ht="15" customHeight="1">
      <c r="A355" s="172">
        <v>32112</v>
      </c>
      <c r="B355" s="173" t="s">
        <v>249</v>
      </c>
      <c r="C355" s="161">
        <v>6728208.5599999996</v>
      </c>
      <c r="D355" s="161">
        <v>720008.49</v>
      </c>
      <c r="E355" s="162">
        <v>0</v>
      </c>
      <c r="F355" s="161">
        <v>720008.49</v>
      </c>
      <c r="G355" s="161">
        <v>7448217.0499999998</v>
      </c>
      <c r="H355" s="14"/>
    </row>
    <row r="356" spans="1:8" customFormat="1" ht="15" customHeight="1">
      <c r="A356" s="172">
        <v>321129</v>
      </c>
      <c r="B356" s="173" t="s">
        <v>249</v>
      </c>
      <c r="C356" s="161">
        <v>6728208.5599999996</v>
      </c>
      <c r="D356" s="161">
        <v>720008.49</v>
      </c>
      <c r="E356" s="162">
        <v>0</v>
      </c>
      <c r="F356" s="161">
        <v>720008.49</v>
      </c>
      <c r="G356" s="161">
        <v>7448217.0499999998</v>
      </c>
      <c r="H356" s="14"/>
    </row>
    <row r="357" spans="1:8" customFormat="1" ht="15" customHeight="1">
      <c r="A357" s="172">
        <v>32112901</v>
      </c>
      <c r="B357" s="173" t="s">
        <v>249</v>
      </c>
      <c r="C357" s="161">
        <v>6728208.5599999996</v>
      </c>
      <c r="D357" s="161">
        <v>720008.49</v>
      </c>
      <c r="E357" s="162">
        <v>0</v>
      </c>
      <c r="F357" s="161">
        <v>720008.49</v>
      </c>
      <c r="G357" s="161">
        <v>7448217.0499999998</v>
      </c>
      <c r="H357" s="14"/>
    </row>
    <row r="358" spans="1:8" customFormat="1" ht="15" customHeight="1">
      <c r="A358" s="172">
        <v>321129011</v>
      </c>
      <c r="B358" s="173" t="s">
        <v>250</v>
      </c>
      <c r="C358" s="161">
        <v>4250662.2300000004</v>
      </c>
      <c r="D358" s="161">
        <v>440378.13</v>
      </c>
      <c r="E358" s="162">
        <v>0</v>
      </c>
      <c r="F358" s="161">
        <v>440378.13</v>
      </c>
      <c r="G358" s="161">
        <v>4691040.3600000003</v>
      </c>
      <c r="H358" s="14"/>
    </row>
    <row r="359" spans="1:8" customFormat="1" ht="15" customHeight="1">
      <c r="A359" s="172">
        <v>321129011000001</v>
      </c>
      <c r="B359" s="173" t="s">
        <v>251</v>
      </c>
      <c r="C359" s="161">
        <v>592704.73</v>
      </c>
      <c r="D359" s="161">
        <v>61558.23</v>
      </c>
      <c r="E359" s="162">
        <v>0</v>
      </c>
      <c r="F359" s="161">
        <v>61558.23</v>
      </c>
      <c r="G359" s="161">
        <v>654262.96</v>
      </c>
      <c r="H359" s="14"/>
    </row>
    <row r="360" spans="1:8" customFormat="1" ht="15" customHeight="1">
      <c r="A360" s="172">
        <v>321129011000002</v>
      </c>
      <c r="B360" s="173" t="s">
        <v>252</v>
      </c>
      <c r="C360" s="161">
        <v>3657957.5</v>
      </c>
      <c r="D360" s="161">
        <v>378819.9</v>
      </c>
      <c r="E360" s="162">
        <v>0</v>
      </c>
      <c r="F360" s="161">
        <v>378819.9</v>
      </c>
      <c r="G360" s="161">
        <v>4036777.4</v>
      </c>
      <c r="H360" s="14"/>
    </row>
    <row r="361" spans="1:8" customFormat="1" ht="15" customHeight="1">
      <c r="A361" s="172">
        <v>321129013</v>
      </c>
      <c r="B361" s="173" t="s">
        <v>253</v>
      </c>
      <c r="C361" s="161">
        <v>2477546.33</v>
      </c>
      <c r="D361" s="161">
        <v>279630.36</v>
      </c>
      <c r="E361" s="162">
        <v>0</v>
      </c>
      <c r="F361" s="161">
        <v>279630.36</v>
      </c>
      <c r="G361" s="161">
        <v>2757176.69</v>
      </c>
      <c r="H361" s="14"/>
    </row>
    <row r="362" spans="1:8" customFormat="1" ht="15" customHeight="1">
      <c r="A362" s="172">
        <v>321129013000001</v>
      </c>
      <c r="B362" s="173" t="s">
        <v>254</v>
      </c>
      <c r="C362" s="161">
        <v>2477546.33</v>
      </c>
      <c r="D362" s="161">
        <v>279630.36</v>
      </c>
      <c r="E362" s="162">
        <v>0</v>
      </c>
      <c r="F362" s="161">
        <v>279630.36</v>
      </c>
      <c r="G362" s="161">
        <v>2757176.69</v>
      </c>
      <c r="H362" s="14"/>
    </row>
    <row r="363" spans="1:8" customFormat="1" ht="15" customHeight="1">
      <c r="A363" s="172">
        <v>35</v>
      </c>
      <c r="B363" s="173" t="s">
        <v>255</v>
      </c>
      <c r="C363" s="161">
        <v>-6205418.1799999997</v>
      </c>
      <c r="D363" s="161">
        <v>259180.98</v>
      </c>
      <c r="E363" s="162">
        <v>722901.7</v>
      </c>
      <c r="F363" s="161">
        <v>-463720.72</v>
      </c>
      <c r="G363" s="161">
        <v>-6669138.9000000004</v>
      </c>
      <c r="H363" s="14"/>
    </row>
    <row r="364" spans="1:8" customFormat="1" ht="15" customHeight="1">
      <c r="A364" s="172">
        <v>351</v>
      </c>
      <c r="B364" s="173" t="s">
        <v>256</v>
      </c>
      <c r="C364" s="161">
        <v>-6205418.1799999997</v>
      </c>
      <c r="D364" s="161">
        <v>259180.98</v>
      </c>
      <c r="E364" s="162">
        <v>722901.7</v>
      </c>
      <c r="F364" s="161">
        <v>-463720.72</v>
      </c>
      <c r="G364" s="161">
        <v>-6669138.9000000004</v>
      </c>
      <c r="H364" s="14"/>
    </row>
    <row r="365" spans="1:8" customFormat="1" ht="15" customHeight="1">
      <c r="A365" s="172">
        <v>3512</v>
      </c>
      <c r="B365" s="173" t="s">
        <v>257</v>
      </c>
      <c r="C365" s="161">
        <v>-6205418.1799999997</v>
      </c>
      <c r="D365" s="161">
        <v>259180.98</v>
      </c>
      <c r="E365" s="162">
        <v>722901.7</v>
      </c>
      <c r="F365" s="161">
        <v>-463720.72</v>
      </c>
      <c r="G365" s="161">
        <v>-6669138.9000000004</v>
      </c>
      <c r="H365" s="14"/>
    </row>
    <row r="366" spans="1:8" customFormat="1" ht="15" customHeight="1">
      <c r="A366" s="172">
        <v>35124</v>
      </c>
      <c r="B366" s="173" t="s">
        <v>258</v>
      </c>
      <c r="C366" s="161">
        <v>-330322.05</v>
      </c>
      <c r="D366" s="161">
        <v>16168.86</v>
      </c>
      <c r="E366" s="162">
        <v>31252.01</v>
      </c>
      <c r="F366" s="161">
        <v>-15083.15</v>
      </c>
      <c r="G366" s="161">
        <v>-345405.2</v>
      </c>
      <c r="H366" s="14"/>
    </row>
    <row r="367" spans="1:8" customFormat="1" ht="15" customHeight="1">
      <c r="A367" s="172">
        <v>351249</v>
      </c>
      <c r="B367" s="173" t="s">
        <v>259</v>
      </c>
      <c r="C367" s="161">
        <v>-330322.05</v>
      </c>
      <c r="D367" s="161">
        <v>16168.86</v>
      </c>
      <c r="E367" s="162">
        <v>31252.01</v>
      </c>
      <c r="F367" s="161">
        <v>-15083.15</v>
      </c>
      <c r="G367" s="161">
        <v>-345405.2</v>
      </c>
      <c r="H367" s="14"/>
    </row>
    <row r="368" spans="1:8" customFormat="1" ht="15" customHeight="1">
      <c r="A368" s="172">
        <v>35124901</v>
      </c>
      <c r="B368" s="173" t="s">
        <v>259</v>
      </c>
      <c r="C368" s="161">
        <v>-330322.05</v>
      </c>
      <c r="D368" s="161">
        <v>16168.86</v>
      </c>
      <c r="E368" s="162">
        <v>31252.01</v>
      </c>
      <c r="F368" s="161">
        <v>-15083.15</v>
      </c>
      <c r="G368" s="161">
        <v>-345405.2</v>
      </c>
      <c r="H368" s="14"/>
    </row>
    <row r="369" spans="1:8" customFormat="1" ht="15" customHeight="1">
      <c r="A369" s="172">
        <v>351249011</v>
      </c>
      <c r="B369" s="173" t="s">
        <v>260</v>
      </c>
      <c r="C369" s="161">
        <v>-330322.05</v>
      </c>
      <c r="D369" s="161">
        <v>16168.86</v>
      </c>
      <c r="E369" s="162">
        <v>31252.01</v>
      </c>
      <c r="F369" s="161">
        <v>-15083.15</v>
      </c>
      <c r="G369" s="161">
        <v>-345405.2</v>
      </c>
      <c r="H369" s="14"/>
    </row>
    <row r="370" spans="1:8" customFormat="1" ht="15" customHeight="1">
      <c r="A370" s="172">
        <v>351249011000001</v>
      </c>
      <c r="B370" s="173" t="s">
        <v>260</v>
      </c>
      <c r="C370" s="161">
        <v>-330322.05</v>
      </c>
      <c r="D370" s="161">
        <v>16168.86</v>
      </c>
      <c r="E370" s="162">
        <v>31252.01</v>
      </c>
      <c r="F370" s="161">
        <v>-15083.15</v>
      </c>
      <c r="G370" s="161">
        <v>-345405.2</v>
      </c>
      <c r="H370" s="14"/>
    </row>
    <row r="371" spans="1:8" customFormat="1" ht="15" customHeight="1">
      <c r="A371" s="172">
        <v>35128</v>
      </c>
      <c r="B371" s="173" t="s">
        <v>261</v>
      </c>
      <c r="C371" s="161">
        <v>-5875096.1299999999</v>
      </c>
      <c r="D371" s="161">
        <v>243012.12</v>
      </c>
      <c r="E371" s="162">
        <v>691649.69</v>
      </c>
      <c r="F371" s="161">
        <v>-448637.57</v>
      </c>
      <c r="G371" s="161">
        <v>-6323733.7000000002</v>
      </c>
      <c r="H371" s="14"/>
    </row>
    <row r="372" spans="1:8" customFormat="1" ht="15" customHeight="1">
      <c r="A372" s="172">
        <v>351289</v>
      </c>
      <c r="B372" s="173" t="s">
        <v>262</v>
      </c>
      <c r="C372" s="161">
        <v>-5875096.1299999999</v>
      </c>
      <c r="D372" s="161">
        <v>243012.12</v>
      </c>
      <c r="E372" s="162">
        <v>691649.69</v>
      </c>
      <c r="F372" s="161">
        <v>-448637.57</v>
      </c>
      <c r="G372" s="161">
        <v>-6323733.7000000002</v>
      </c>
      <c r="H372" s="14"/>
    </row>
    <row r="373" spans="1:8" customFormat="1" ht="15" customHeight="1">
      <c r="A373" s="172">
        <v>35128901</v>
      </c>
      <c r="B373" s="173" t="s">
        <v>262</v>
      </c>
      <c r="C373" s="161">
        <v>-5875096.1299999999</v>
      </c>
      <c r="D373" s="161">
        <v>243012.12</v>
      </c>
      <c r="E373" s="162">
        <v>691649.69</v>
      </c>
      <c r="F373" s="161">
        <v>-448637.57</v>
      </c>
      <c r="G373" s="161">
        <v>-6323733.7000000002</v>
      </c>
      <c r="H373" s="14"/>
    </row>
    <row r="374" spans="1:8" customFormat="1" ht="15" customHeight="1">
      <c r="A374" s="172">
        <v>351289011</v>
      </c>
      <c r="B374" s="173" t="s">
        <v>263</v>
      </c>
      <c r="C374" s="161">
        <v>-5875096.1299999999</v>
      </c>
      <c r="D374" s="161">
        <v>243012.12</v>
      </c>
      <c r="E374" s="162">
        <v>691649.69</v>
      </c>
      <c r="F374" s="161">
        <v>-448637.57</v>
      </c>
      <c r="G374" s="161">
        <v>-6323733.7000000002</v>
      </c>
      <c r="H374" s="14"/>
    </row>
    <row r="375" spans="1:8" customFormat="1" ht="15" customHeight="1">
      <c r="A375" s="172">
        <v>351289011000001</v>
      </c>
      <c r="B375" s="173" t="s">
        <v>263</v>
      </c>
      <c r="C375" s="161">
        <v>-5875096.1299999999</v>
      </c>
      <c r="D375" s="161">
        <v>243012.12</v>
      </c>
      <c r="E375" s="162">
        <v>691649.69</v>
      </c>
      <c r="F375" s="161">
        <v>-448637.57</v>
      </c>
      <c r="G375" s="161">
        <v>-6323733.7000000002</v>
      </c>
      <c r="H375" s="14"/>
    </row>
    <row r="376" spans="1:8" customFormat="1" ht="15" customHeight="1">
      <c r="A376" s="172">
        <v>4</v>
      </c>
      <c r="B376" s="173" t="s">
        <v>264</v>
      </c>
      <c r="C376" s="161">
        <v>152705418.28</v>
      </c>
      <c r="D376" s="161">
        <v>34210411.899999999</v>
      </c>
      <c r="E376" s="162">
        <v>19199908.829999998</v>
      </c>
      <c r="F376" s="161">
        <v>15010503.07</v>
      </c>
      <c r="G376" s="161">
        <v>167715921.34999999</v>
      </c>
      <c r="H376" s="14"/>
    </row>
    <row r="377" spans="1:8" customFormat="1" ht="15" customHeight="1">
      <c r="A377" s="172">
        <v>41</v>
      </c>
      <c r="B377" s="173" t="s">
        <v>265</v>
      </c>
      <c r="C377" s="161">
        <v>68881258.620000005</v>
      </c>
      <c r="D377" s="161">
        <v>14743075.689999999</v>
      </c>
      <c r="E377" s="162">
        <v>8093533.9699999997</v>
      </c>
      <c r="F377" s="161">
        <v>6649541.7199999997</v>
      </c>
      <c r="G377" s="161">
        <v>75530800.340000004</v>
      </c>
      <c r="H377" s="14"/>
    </row>
    <row r="378" spans="1:8" customFormat="1" ht="15" customHeight="1">
      <c r="A378" s="172">
        <v>411</v>
      </c>
      <c r="B378" s="173" t="s">
        <v>266</v>
      </c>
      <c r="C378" s="161">
        <v>68137983.390000001</v>
      </c>
      <c r="D378" s="161">
        <v>7392480.2800000003</v>
      </c>
      <c r="E378" s="162">
        <v>880209.2</v>
      </c>
      <c r="F378" s="161">
        <v>6512271.0800000001</v>
      </c>
      <c r="G378" s="161">
        <v>74650254.469999999</v>
      </c>
      <c r="H378" s="14"/>
    </row>
    <row r="379" spans="1:8" customFormat="1" ht="15" customHeight="1">
      <c r="A379" s="172">
        <v>4111</v>
      </c>
      <c r="B379" s="173" t="s">
        <v>267</v>
      </c>
      <c r="C379" s="161">
        <v>68137983.390000001</v>
      </c>
      <c r="D379" s="161">
        <v>7392480.2800000003</v>
      </c>
      <c r="E379" s="162">
        <v>880209.2</v>
      </c>
      <c r="F379" s="161">
        <v>6512271.0800000001</v>
      </c>
      <c r="G379" s="161">
        <v>74650254.469999999</v>
      </c>
      <c r="H379" s="14"/>
    </row>
    <row r="380" spans="1:8" customFormat="1" ht="15" customHeight="1">
      <c r="A380" s="172">
        <v>41112</v>
      </c>
      <c r="B380" s="173" t="s">
        <v>268</v>
      </c>
      <c r="C380" s="161">
        <v>68137983.390000001</v>
      </c>
      <c r="D380" s="161">
        <v>7392480.2800000003</v>
      </c>
      <c r="E380" s="162">
        <v>880209.2</v>
      </c>
      <c r="F380" s="161">
        <v>6512271.0800000001</v>
      </c>
      <c r="G380" s="161">
        <v>74650254.469999999</v>
      </c>
      <c r="H380" s="14"/>
    </row>
    <row r="381" spans="1:8" customFormat="1" ht="15" customHeight="1">
      <c r="A381" s="172">
        <v>411121</v>
      </c>
      <c r="B381" s="173" t="s">
        <v>269</v>
      </c>
      <c r="C381" s="161">
        <v>65817118.049999997</v>
      </c>
      <c r="D381" s="161">
        <v>7069352.9000000004</v>
      </c>
      <c r="E381" s="162">
        <v>841723.22</v>
      </c>
      <c r="F381" s="161">
        <v>6227629.6799999997</v>
      </c>
      <c r="G381" s="161">
        <v>72044747.730000004</v>
      </c>
      <c r="H381" s="14"/>
    </row>
    <row r="382" spans="1:8" customFormat="1" ht="15" customHeight="1">
      <c r="A382" s="172">
        <v>41112102</v>
      </c>
      <c r="B382" s="173" t="s">
        <v>270</v>
      </c>
      <c r="C382" s="161">
        <v>3808195.89</v>
      </c>
      <c r="D382" s="161">
        <v>468710.47</v>
      </c>
      <c r="E382" s="162">
        <v>49221.1</v>
      </c>
      <c r="F382" s="161">
        <v>419489.37</v>
      </c>
      <c r="G382" s="161">
        <v>4227685.26</v>
      </c>
      <c r="H382" s="14"/>
    </row>
    <row r="383" spans="1:8" customFormat="1" ht="15" customHeight="1">
      <c r="A383" s="172">
        <v>411121021</v>
      </c>
      <c r="B383" s="173" t="s">
        <v>271</v>
      </c>
      <c r="C383" s="161">
        <v>4096710.01</v>
      </c>
      <c r="D383" s="161">
        <v>468710.47</v>
      </c>
      <c r="E383" s="162">
        <v>18138.36</v>
      </c>
      <c r="F383" s="161">
        <v>450572.11</v>
      </c>
      <c r="G383" s="161">
        <v>4547282.12</v>
      </c>
      <c r="H383" s="14"/>
    </row>
    <row r="384" spans="1:8" customFormat="1" ht="15" customHeight="1">
      <c r="A384" s="172">
        <v>411121021000002</v>
      </c>
      <c r="B384" s="173" t="s">
        <v>272</v>
      </c>
      <c r="C384" s="161">
        <v>4096710.01</v>
      </c>
      <c r="D384" s="161">
        <v>468630.47</v>
      </c>
      <c r="E384" s="162">
        <v>18138.36</v>
      </c>
      <c r="F384" s="161">
        <v>450492.11</v>
      </c>
      <c r="G384" s="161">
        <v>4547202.12</v>
      </c>
      <c r="H384" s="14"/>
    </row>
    <row r="385" spans="1:8" customFormat="1" ht="15" customHeight="1">
      <c r="A385" s="172">
        <v>411121021000003</v>
      </c>
      <c r="B385" s="173" t="s">
        <v>527</v>
      </c>
      <c r="C385" s="161">
        <v>0</v>
      </c>
      <c r="D385" s="161">
        <v>80</v>
      </c>
      <c r="E385" s="162">
        <v>0</v>
      </c>
      <c r="F385" s="161">
        <v>80</v>
      </c>
      <c r="G385" s="161">
        <v>80</v>
      </c>
      <c r="H385" s="14"/>
    </row>
    <row r="386" spans="1:8" customFormat="1" ht="15" customHeight="1">
      <c r="A386" s="172">
        <v>411121022</v>
      </c>
      <c r="B386" s="173" t="s">
        <v>273</v>
      </c>
      <c r="C386" s="161">
        <v>-274713.2</v>
      </c>
      <c r="D386" s="161">
        <v>0</v>
      </c>
      <c r="E386" s="162">
        <v>30381.41</v>
      </c>
      <c r="F386" s="161">
        <v>-30381.41</v>
      </c>
      <c r="G386" s="161">
        <v>-305094.61</v>
      </c>
      <c r="H386" s="14"/>
    </row>
    <row r="387" spans="1:8" customFormat="1" ht="15" customHeight="1">
      <c r="A387" s="172">
        <v>411121022000002</v>
      </c>
      <c r="B387" s="173" t="s">
        <v>274</v>
      </c>
      <c r="C387" s="161">
        <v>-274713.2</v>
      </c>
      <c r="D387" s="161">
        <v>0</v>
      </c>
      <c r="E387" s="162">
        <v>30381.41</v>
      </c>
      <c r="F387" s="161">
        <v>-30381.41</v>
      </c>
      <c r="G387" s="161">
        <v>-305094.61</v>
      </c>
      <c r="H387" s="14"/>
    </row>
    <row r="388" spans="1:8" customFormat="1" ht="15" customHeight="1">
      <c r="A388" s="172">
        <v>411121023</v>
      </c>
      <c r="B388" s="173" t="s">
        <v>275</v>
      </c>
      <c r="C388" s="161">
        <v>-13800.92</v>
      </c>
      <c r="D388" s="161">
        <v>0</v>
      </c>
      <c r="E388" s="162">
        <v>701.33</v>
      </c>
      <c r="F388" s="161">
        <v>-701.33</v>
      </c>
      <c r="G388" s="161">
        <v>-14502.25</v>
      </c>
      <c r="H388" s="14"/>
    </row>
    <row r="389" spans="1:8" customFormat="1" ht="15" customHeight="1">
      <c r="A389" s="172">
        <v>411121023000001</v>
      </c>
      <c r="B389" s="173" t="s">
        <v>276</v>
      </c>
      <c r="C389" s="161">
        <v>-13800.92</v>
      </c>
      <c r="D389" s="161">
        <v>0</v>
      </c>
      <c r="E389" s="162">
        <v>701.33</v>
      </c>
      <c r="F389" s="161">
        <v>-701.33</v>
      </c>
      <c r="G389" s="161">
        <v>-14502.25</v>
      </c>
      <c r="H389" s="14"/>
    </row>
    <row r="390" spans="1:8" customFormat="1" ht="15" customHeight="1">
      <c r="A390" s="172">
        <v>41112104</v>
      </c>
      <c r="B390" s="173" t="s">
        <v>277</v>
      </c>
      <c r="C390" s="161">
        <v>-946762.53</v>
      </c>
      <c r="D390" s="161">
        <v>35502.699999999997</v>
      </c>
      <c r="E390" s="162">
        <v>99055.93</v>
      </c>
      <c r="F390" s="161">
        <v>-63553.23</v>
      </c>
      <c r="G390" s="161">
        <v>-1010315.76</v>
      </c>
      <c r="H390" s="14"/>
    </row>
    <row r="391" spans="1:8" customFormat="1" ht="15" customHeight="1">
      <c r="A391" s="172">
        <v>411121041</v>
      </c>
      <c r="B391" s="173" t="s">
        <v>278</v>
      </c>
      <c r="C391" s="161">
        <v>-129478.66</v>
      </c>
      <c r="D391" s="161">
        <v>35502.699999999997</v>
      </c>
      <c r="E391" s="162">
        <v>41747.089999999997</v>
      </c>
      <c r="F391" s="161">
        <v>-6244.39</v>
      </c>
      <c r="G391" s="161">
        <v>-135723.04999999999</v>
      </c>
      <c r="H391" s="14"/>
    </row>
    <row r="392" spans="1:8" customFormat="1" ht="15" customHeight="1">
      <c r="A392" s="172">
        <v>411121041000002</v>
      </c>
      <c r="B392" s="173" t="s">
        <v>279</v>
      </c>
      <c r="C392" s="161">
        <v>-23945.67</v>
      </c>
      <c r="D392" s="161">
        <v>35502.699999999997</v>
      </c>
      <c r="E392" s="162">
        <v>40410.65</v>
      </c>
      <c r="F392" s="161">
        <v>-4907.95</v>
      </c>
      <c r="G392" s="161">
        <v>-28853.62</v>
      </c>
      <c r="H392" s="14"/>
    </row>
    <row r="393" spans="1:8" customFormat="1" ht="15" customHeight="1">
      <c r="A393" s="172">
        <v>411121041000003</v>
      </c>
      <c r="B393" s="173" t="s">
        <v>280</v>
      </c>
      <c r="C393" s="161">
        <v>-105532.99</v>
      </c>
      <c r="D393" s="161">
        <v>0</v>
      </c>
      <c r="E393" s="162">
        <v>1336.44</v>
      </c>
      <c r="F393" s="161">
        <v>-1336.44</v>
      </c>
      <c r="G393" s="161">
        <v>-106869.43</v>
      </c>
      <c r="H393" s="14"/>
    </row>
    <row r="394" spans="1:8" customFormat="1" ht="15" customHeight="1">
      <c r="A394" s="172">
        <v>411121042</v>
      </c>
      <c r="B394" s="173" t="s">
        <v>281</v>
      </c>
      <c r="C394" s="161">
        <v>-817283.87</v>
      </c>
      <c r="D394" s="161">
        <v>0</v>
      </c>
      <c r="E394" s="162">
        <v>57308.84</v>
      </c>
      <c r="F394" s="161">
        <v>-57308.84</v>
      </c>
      <c r="G394" s="161">
        <v>-874592.71</v>
      </c>
      <c r="H394" s="14"/>
    </row>
    <row r="395" spans="1:8" customFormat="1" ht="15" customHeight="1">
      <c r="A395" s="172">
        <v>411121042000002</v>
      </c>
      <c r="B395" s="173" t="s">
        <v>274</v>
      </c>
      <c r="C395" s="161">
        <v>-815913.01</v>
      </c>
      <c r="D395" s="161">
        <v>0</v>
      </c>
      <c r="E395" s="162">
        <v>57308.84</v>
      </c>
      <c r="F395" s="161">
        <v>-57308.84</v>
      </c>
      <c r="G395" s="161">
        <v>-873221.85</v>
      </c>
      <c r="H395" s="14"/>
    </row>
    <row r="396" spans="1:8" customFormat="1" ht="15" customHeight="1">
      <c r="A396" s="172">
        <v>411121042000003</v>
      </c>
      <c r="B396" s="173" t="s">
        <v>282</v>
      </c>
      <c r="C396" s="161">
        <v>-1370.86</v>
      </c>
      <c r="D396" s="161">
        <v>0</v>
      </c>
      <c r="E396" s="162">
        <v>0</v>
      </c>
      <c r="F396" s="161">
        <v>0</v>
      </c>
      <c r="G396" s="161">
        <v>-1370.86</v>
      </c>
      <c r="H396" s="14"/>
    </row>
    <row r="397" spans="1:8" customFormat="1" ht="15" customHeight="1">
      <c r="A397" s="172">
        <v>41112106</v>
      </c>
      <c r="B397" s="173" t="s">
        <v>242</v>
      </c>
      <c r="C397" s="161">
        <v>61654110.189999998</v>
      </c>
      <c r="D397" s="161">
        <v>6407891.9199999999</v>
      </c>
      <c r="E397" s="162">
        <v>666826.28</v>
      </c>
      <c r="F397" s="161">
        <v>5741065.6399999997</v>
      </c>
      <c r="G397" s="161">
        <v>67395175.829999998</v>
      </c>
      <c r="H397" s="14"/>
    </row>
    <row r="398" spans="1:8" customFormat="1" ht="15" customHeight="1">
      <c r="A398" s="172">
        <v>411121061</v>
      </c>
      <c r="B398" s="173" t="s">
        <v>278</v>
      </c>
      <c r="C398" s="161">
        <v>65866641.590000004</v>
      </c>
      <c r="D398" s="161">
        <v>6407891.9199999999</v>
      </c>
      <c r="E398" s="162">
        <v>309507.98</v>
      </c>
      <c r="F398" s="161">
        <v>6098383.9400000004</v>
      </c>
      <c r="G398" s="161">
        <v>71965025.530000001</v>
      </c>
      <c r="H398" s="14"/>
    </row>
    <row r="399" spans="1:8" customFormat="1" ht="15" customHeight="1">
      <c r="A399" s="172">
        <v>411121061000002</v>
      </c>
      <c r="B399" s="173" t="s">
        <v>283</v>
      </c>
      <c r="C399" s="161">
        <v>65011154.090000004</v>
      </c>
      <c r="D399" s="161">
        <v>6302430.7300000004</v>
      </c>
      <c r="E399" s="162">
        <v>279048.73</v>
      </c>
      <c r="F399" s="161">
        <v>6023382</v>
      </c>
      <c r="G399" s="161">
        <v>71034536.090000004</v>
      </c>
      <c r="H399" s="14"/>
    </row>
    <row r="400" spans="1:8" customFormat="1" ht="15" customHeight="1">
      <c r="A400" s="172">
        <v>411121061000003</v>
      </c>
      <c r="B400" s="173" t="s">
        <v>284</v>
      </c>
      <c r="C400" s="161">
        <v>855487.5</v>
      </c>
      <c r="D400" s="161">
        <v>105461.19</v>
      </c>
      <c r="E400" s="162">
        <v>30459.25</v>
      </c>
      <c r="F400" s="161">
        <v>75001.94</v>
      </c>
      <c r="G400" s="161">
        <v>930489.44</v>
      </c>
      <c r="H400" s="14"/>
    </row>
    <row r="401" spans="1:8" customFormat="1" ht="15" customHeight="1">
      <c r="A401" s="172">
        <v>411121062</v>
      </c>
      <c r="B401" s="173" t="s">
        <v>281</v>
      </c>
      <c r="C401" s="161">
        <v>-3177370.65</v>
      </c>
      <c r="D401" s="161">
        <v>0</v>
      </c>
      <c r="E401" s="162">
        <v>269692.69</v>
      </c>
      <c r="F401" s="161">
        <v>-269692.69</v>
      </c>
      <c r="G401" s="161">
        <v>-3447063.34</v>
      </c>
      <c r="H401" s="14"/>
    </row>
    <row r="402" spans="1:8" customFormat="1" ht="15" customHeight="1">
      <c r="A402" s="172">
        <v>411121062000002</v>
      </c>
      <c r="B402" s="173" t="s">
        <v>285</v>
      </c>
      <c r="C402" s="161">
        <v>-3159603.87</v>
      </c>
      <c r="D402" s="161">
        <v>0</v>
      </c>
      <c r="E402" s="162">
        <v>268820.90999999997</v>
      </c>
      <c r="F402" s="161">
        <v>-268820.90999999997</v>
      </c>
      <c r="G402" s="161">
        <v>-3428424.78</v>
      </c>
      <c r="H402" s="14"/>
    </row>
    <row r="403" spans="1:8" customFormat="1" ht="15" customHeight="1">
      <c r="A403" s="172">
        <v>411121062000003</v>
      </c>
      <c r="B403" s="173" t="s">
        <v>286</v>
      </c>
      <c r="C403" s="161">
        <v>-17766.78</v>
      </c>
      <c r="D403" s="161">
        <v>0</v>
      </c>
      <c r="E403" s="162">
        <v>871.78</v>
      </c>
      <c r="F403" s="161">
        <v>-871.78</v>
      </c>
      <c r="G403" s="161">
        <v>-18638.560000000001</v>
      </c>
      <c r="H403" s="14"/>
    </row>
    <row r="404" spans="1:8" customFormat="1" ht="15" customHeight="1">
      <c r="A404" s="172">
        <v>411121063</v>
      </c>
      <c r="B404" s="173" t="s">
        <v>287</v>
      </c>
      <c r="C404" s="161">
        <v>-1035160.75</v>
      </c>
      <c r="D404" s="161">
        <v>0</v>
      </c>
      <c r="E404" s="162">
        <v>87625.61</v>
      </c>
      <c r="F404" s="161">
        <v>-87625.61</v>
      </c>
      <c r="G404" s="161">
        <v>-1122786.3600000001</v>
      </c>
      <c r="H404" s="14"/>
    </row>
    <row r="405" spans="1:8" customFormat="1" ht="15" customHeight="1">
      <c r="A405" s="172">
        <v>411121063000001</v>
      </c>
      <c r="B405" s="173" t="s">
        <v>287</v>
      </c>
      <c r="C405" s="161">
        <v>-1035160.75</v>
      </c>
      <c r="D405" s="161">
        <v>0</v>
      </c>
      <c r="E405" s="162">
        <v>87625.61</v>
      </c>
      <c r="F405" s="161">
        <v>-87625.61</v>
      </c>
      <c r="G405" s="161">
        <v>-1122786.3600000001</v>
      </c>
      <c r="H405" s="14"/>
    </row>
    <row r="406" spans="1:8" customFormat="1" ht="15" customHeight="1">
      <c r="A406" s="172">
        <v>41112109</v>
      </c>
      <c r="B406" s="173" t="s">
        <v>288</v>
      </c>
      <c r="C406" s="161">
        <v>1301574.5</v>
      </c>
      <c r="D406" s="161">
        <v>157247.81</v>
      </c>
      <c r="E406" s="162">
        <v>26619.91</v>
      </c>
      <c r="F406" s="161">
        <v>130627.9</v>
      </c>
      <c r="G406" s="161">
        <v>1432202.4</v>
      </c>
      <c r="H406" s="14"/>
    </row>
    <row r="407" spans="1:8" customFormat="1" ht="15" customHeight="1">
      <c r="A407" s="172">
        <v>411121099</v>
      </c>
      <c r="B407" s="173" t="s">
        <v>288</v>
      </c>
      <c r="C407" s="161">
        <v>1301574.5</v>
      </c>
      <c r="D407" s="161">
        <v>157247.81</v>
      </c>
      <c r="E407" s="162">
        <v>26619.91</v>
      </c>
      <c r="F407" s="161">
        <v>130627.9</v>
      </c>
      <c r="G407" s="161">
        <v>1432202.4</v>
      </c>
      <c r="H407" s="14"/>
    </row>
    <row r="408" spans="1:8" customFormat="1" ht="15" customHeight="1">
      <c r="A408" s="172">
        <v>411121099000001</v>
      </c>
      <c r="B408" s="173" t="s">
        <v>289</v>
      </c>
      <c r="C408" s="161">
        <v>1301574.5</v>
      </c>
      <c r="D408" s="161">
        <v>157247.81</v>
      </c>
      <c r="E408" s="162">
        <v>26619.91</v>
      </c>
      <c r="F408" s="161">
        <v>130627.9</v>
      </c>
      <c r="G408" s="161">
        <v>1432202.4</v>
      </c>
      <c r="H408" s="14"/>
    </row>
    <row r="409" spans="1:8" customFormat="1" ht="15" customHeight="1">
      <c r="A409" s="172">
        <v>411122</v>
      </c>
      <c r="B409" s="173" t="s">
        <v>290</v>
      </c>
      <c r="C409" s="161">
        <v>2320865.34</v>
      </c>
      <c r="D409" s="161">
        <v>323127.38</v>
      </c>
      <c r="E409" s="162">
        <v>38485.980000000003</v>
      </c>
      <c r="F409" s="161">
        <v>284641.40000000002</v>
      </c>
      <c r="G409" s="161">
        <v>2605506.7400000002</v>
      </c>
      <c r="H409" s="14"/>
    </row>
    <row r="410" spans="1:8" customFormat="1" ht="15" customHeight="1">
      <c r="A410" s="172">
        <v>41112206</v>
      </c>
      <c r="B410" s="173" t="s">
        <v>242</v>
      </c>
      <c r="C410" s="161">
        <v>2320865.34</v>
      </c>
      <c r="D410" s="161">
        <v>323127.38</v>
      </c>
      <c r="E410" s="162">
        <v>38485.980000000003</v>
      </c>
      <c r="F410" s="161">
        <v>284641.40000000002</v>
      </c>
      <c r="G410" s="161">
        <v>2605506.7400000002</v>
      </c>
      <c r="H410" s="14"/>
    </row>
    <row r="411" spans="1:8" customFormat="1" ht="15" customHeight="1">
      <c r="A411" s="172">
        <v>411122061</v>
      </c>
      <c r="B411" s="173" t="s">
        <v>278</v>
      </c>
      <c r="C411" s="161">
        <v>2449281.65</v>
      </c>
      <c r="D411" s="161">
        <v>323127.38</v>
      </c>
      <c r="E411" s="162">
        <v>29990.32</v>
      </c>
      <c r="F411" s="161">
        <v>293137.06</v>
      </c>
      <c r="G411" s="161">
        <v>2742418.71</v>
      </c>
      <c r="H411" s="14"/>
    </row>
    <row r="412" spans="1:8" customFormat="1" ht="15" customHeight="1">
      <c r="A412" s="172">
        <v>411122061000002</v>
      </c>
      <c r="B412" s="173" t="s">
        <v>283</v>
      </c>
      <c r="C412" s="161">
        <v>2293592.09</v>
      </c>
      <c r="D412" s="161">
        <v>251882.8</v>
      </c>
      <c r="E412" s="162">
        <v>9768.7900000000009</v>
      </c>
      <c r="F412" s="161">
        <v>242114.01</v>
      </c>
      <c r="G412" s="161">
        <v>2535706.1</v>
      </c>
      <c r="H412" s="14"/>
    </row>
    <row r="413" spans="1:8" customFormat="1" ht="15" customHeight="1">
      <c r="A413" s="172">
        <v>411122061000003</v>
      </c>
      <c r="B413" s="173" t="s">
        <v>284</v>
      </c>
      <c r="C413" s="161">
        <v>155689.56</v>
      </c>
      <c r="D413" s="161">
        <v>71244.58</v>
      </c>
      <c r="E413" s="162">
        <v>20221.53</v>
      </c>
      <c r="F413" s="161">
        <v>51023.05</v>
      </c>
      <c r="G413" s="161">
        <v>206712.61</v>
      </c>
      <c r="H413" s="14"/>
    </row>
    <row r="414" spans="1:8" customFormat="1" ht="15" customHeight="1">
      <c r="A414" s="172">
        <v>411122062</v>
      </c>
      <c r="B414" s="173" t="s">
        <v>281</v>
      </c>
      <c r="C414" s="161">
        <v>-128416.31</v>
      </c>
      <c r="D414" s="161">
        <v>0</v>
      </c>
      <c r="E414" s="162">
        <v>8495.66</v>
      </c>
      <c r="F414" s="161">
        <v>-8495.66</v>
      </c>
      <c r="G414" s="161">
        <v>-136911.97</v>
      </c>
      <c r="H414" s="14"/>
    </row>
    <row r="415" spans="1:8" customFormat="1" ht="15" customHeight="1">
      <c r="A415" s="172">
        <v>411122062000002</v>
      </c>
      <c r="B415" s="173" t="s">
        <v>285</v>
      </c>
      <c r="C415" s="161">
        <v>-119065.67</v>
      </c>
      <c r="D415" s="161">
        <v>0</v>
      </c>
      <c r="E415" s="162">
        <v>7814.06</v>
      </c>
      <c r="F415" s="161">
        <v>-7814.06</v>
      </c>
      <c r="G415" s="161">
        <v>-126879.73</v>
      </c>
      <c r="H415" s="14"/>
    </row>
    <row r="416" spans="1:8" customFormat="1" ht="15" customHeight="1">
      <c r="A416" s="172">
        <v>411122062000003</v>
      </c>
      <c r="B416" s="173" t="s">
        <v>286</v>
      </c>
      <c r="C416" s="161">
        <v>-9350.64</v>
      </c>
      <c r="D416" s="161">
        <v>0</v>
      </c>
      <c r="E416" s="162">
        <v>681.6</v>
      </c>
      <c r="F416" s="161">
        <v>-681.6</v>
      </c>
      <c r="G416" s="161">
        <v>-10032.24</v>
      </c>
      <c r="H416" s="14"/>
    </row>
    <row r="417" spans="1:8" customFormat="1" ht="15" customHeight="1">
      <c r="A417" s="172">
        <v>414</v>
      </c>
      <c r="B417" s="173" t="s">
        <v>291</v>
      </c>
      <c r="C417" s="161">
        <v>743275.23</v>
      </c>
      <c r="D417" s="161">
        <v>7350595.4100000001</v>
      </c>
      <c r="E417" s="162">
        <v>7213324.7699999996</v>
      </c>
      <c r="F417" s="161">
        <v>137270.64000000001</v>
      </c>
      <c r="G417" s="161">
        <v>880545.87</v>
      </c>
      <c r="H417" s="14"/>
    </row>
    <row r="418" spans="1:8" customFormat="1" ht="15" customHeight="1">
      <c r="A418" s="172">
        <v>414129</v>
      </c>
      <c r="B418" s="173" t="s">
        <v>291</v>
      </c>
      <c r="C418" s="161">
        <v>743275.23</v>
      </c>
      <c r="D418" s="161">
        <v>7350595.4100000001</v>
      </c>
      <c r="E418" s="162">
        <v>7213324.7699999996</v>
      </c>
      <c r="F418" s="161">
        <v>137270.64000000001</v>
      </c>
      <c r="G418" s="161">
        <v>880545.87</v>
      </c>
      <c r="H418" s="14"/>
    </row>
    <row r="419" spans="1:8" customFormat="1" ht="15" customHeight="1">
      <c r="A419" s="172">
        <v>41412901</v>
      </c>
      <c r="B419" s="173" t="s">
        <v>291</v>
      </c>
      <c r="C419" s="161">
        <v>743275.23</v>
      </c>
      <c r="D419" s="161">
        <v>7350595.4100000001</v>
      </c>
      <c r="E419" s="162">
        <v>7213324.7699999996</v>
      </c>
      <c r="F419" s="161">
        <v>137270.64000000001</v>
      </c>
      <c r="G419" s="161">
        <v>880545.87</v>
      </c>
      <c r="H419" s="14"/>
    </row>
    <row r="420" spans="1:8" customFormat="1" ht="15" customHeight="1">
      <c r="A420" s="172">
        <v>414129011</v>
      </c>
      <c r="B420" s="173" t="s">
        <v>292</v>
      </c>
      <c r="C420" s="161">
        <v>743275.23</v>
      </c>
      <c r="D420" s="161">
        <v>7350595.4100000001</v>
      </c>
      <c r="E420" s="162">
        <v>7213324.7699999996</v>
      </c>
      <c r="F420" s="161">
        <v>137270.64000000001</v>
      </c>
      <c r="G420" s="161">
        <v>880545.87</v>
      </c>
      <c r="H420" s="14"/>
    </row>
    <row r="421" spans="1:8" customFormat="1" ht="15" customHeight="1">
      <c r="A421" s="172">
        <v>414129011000001</v>
      </c>
      <c r="B421" s="173" t="s">
        <v>293</v>
      </c>
      <c r="C421" s="161">
        <v>743275.23</v>
      </c>
      <c r="D421" s="161">
        <v>7350595.4100000001</v>
      </c>
      <c r="E421" s="162">
        <v>7213324.7699999996</v>
      </c>
      <c r="F421" s="161">
        <v>137270.64000000001</v>
      </c>
      <c r="G421" s="161">
        <v>880545.87</v>
      </c>
      <c r="H421" s="14"/>
    </row>
    <row r="422" spans="1:8" customFormat="1" ht="15" customHeight="1">
      <c r="A422" s="172">
        <v>43</v>
      </c>
      <c r="B422" s="173" t="s">
        <v>294</v>
      </c>
      <c r="C422" s="161">
        <v>17184883.079999998</v>
      </c>
      <c r="D422" s="161">
        <v>2156861.63</v>
      </c>
      <c r="E422" s="162">
        <v>375451.59</v>
      </c>
      <c r="F422" s="161">
        <v>1781410.04</v>
      </c>
      <c r="G422" s="161">
        <v>18966293.120000001</v>
      </c>
      <c r="H422" s="14"/>
    </row>
    <row r="423" spans="1:8" customFormat="1" ht="15" customHeight="1">
      <c r="A423" s="172">
        <v>431</v>
      </c>
      <c r="B423" s="173" t="s">
        <v>295</v>
      </c>
      <c r="C423" s="161">
        <v>17184883.079999998</v>
      </c>
      <c r="D423" s="161">
        <v>2156861.63</v>
      </c>
      <c r="E423" s="162">
        <v>375451.59</v>
      </c>
      <c r="F423" s="161">
        <v>1781410.04</v>
      </c>
      <c r="G423" s="161">
        <v>18966293.120000001</v>
      </c>
      <c r="H423" s="14"/>
    </row>
    <row r="424" spans="1:8" customFormat="1" ht="15" customHeight="1">
      <c r="A424" s="172">
        <v>4311</v>
      </c>
      <c r="B424" s="173" t="s">
        <v>296</v>
      </c>
      <c r="C424" s="161">
        <v>17064093.77</v>
      </c>
      <c r="D424" s="161">
        <v>2139747.98</v>
      </c>
      <c r="E424" s="162">
        <v>375451.59</v>
      </c>
      <c r="F424" s="161">
        <v>1764296.39</v>
      </c>
      <c r="G424" s="161">
        <v>18828390.16</v>
      </c>
      <c r="H424" s="14"/>
    </row>
    <row r="425" spans="1:8" customFormat="1" ht="15" customHeight="1">
      <c r="A425" s="172">
        <v>43112</v>
      </c>
      <c r="B425" s="173" t="s">
        <v>297</v>
      </c>
      <c r="C425" s="161">
        <v>17064093.77</v>
      </c>
      <c r="D425" s="161">
        <v>2139747.98</v>
      </c>
      <c r="E425" s="162">
        <v>375451.59</v>
      </c>
      <c r="F425" s="161">
        <v>1764296.39</v>
      </c>
      <c r="G425" s="161">
        <v>18828390.16</v>
      </c>
      <c r="H425" s="14"/>
    </row>
    <row r="426" spans="1:8" customFormat="1" ht="15" customHeight="1">
      <c r="A426" s="172">
        <v>431121</v>
      </c>
      <c r="B426" s="173" t="s">
        <v>63</v>
      </c>
      <c r="C426" s="161">
        <v>17064093.77</v>
      </c>
      <c r="D426" s="161">
        <v>2139747.98</v>
      </c>
      <c r="E426" s="162">
        <v>375451.59</v>
      </c>
      <c r="F426" s="161">
        <v>1764296.39</v>
      </c>
      <c r="G426" s="161">
        <v>18828390.16</v>
      </c>
      <c r="H426" s="14"/>
    </row>
    <row r="427" spans="1:8" customFormat="1" ht="15" customHeight="1">
      <c r="A427" s="172">
        <v>431121012</v>
      </c>
      <c r="B427" s="173" t="s">
        <v>298</v>
      </c>
      <c r="C427" s="161">
        <v>17053705.710000001</v>
      </c>
      <c r="D427" s="161">
        <v>2137641.41</v>
      </c>
      <c r="E427" s="162">
        <v>375451.59</v>
      </c>
      <c r="F427" s="161">
        <v>1762189.82</v>
      </c>
      <c r="G427" s="161">
        <v>18815895.530000001</v>
      </c>
      <c r="H427" s="14"/>
    </row>
    <row r="428" spans="1:8" customFormat="1" ht="15" customHeight="1">
      <c r="A428" s="172">
        <v>431121012000001</v>
      </c>
      <c r="B428" s="173" t="s">
        <v>299</v>
      </c>
      <c r="C428" s="161">
        <v>17053705.710000001</v>
      </c>
      <c r="D428" s="161">
        <v>2137641.41</v>
      </c>
      <c r="E428" s="162">
        <v>375451.59</v>
      </c>
      <c r="F428" s="161">
        <v>1762189.82</v>
      </c>
      <c r="G428" s="161">
        <v>18815895.530000001</v>
      </c>
      <c r="H428" s="14"/>
    </row>
    <row r="429" spans="1:8" customFormat="1" ht="15" customHeight="1">
      <c r="A429" s="172">
        <v>431121013</v>
      </c>
      <c r="B429" s="173" t="s">
        <v>300</v>
      </c>
      <c r="C429" s="161">
        <v>10388.06</v>
      </c>
      <c r="D429" s="161">
        <v>2106.5700000000002</v>
      </c>
      <c r="E429" s="162">
        <v>0</v>
      </c>
      <c r="F429" s="161">
        <v>2106.5700000000002</v>
      </c>
      <c r="G429" s="161">
        <v>12494.63</v>
      </c>
      <c r="H429" s="14"/>
    </row>
    <row r="430" spans="1:8" customFormat="1" ht="15" customHeight="1">
      <c r="A430" s="172">
        <v>431121013000001</v>
      </c>
      <c r="B430" s="173" t="s">
        <v>301</v>
      </c>
      <c r="C430" s="161">
        <v>10388.06</v>
      </c>
      <c r="D430" s="161">
        <v>2106.5700000000002</v>
      </c>
      <c r="E430" s="162">
        <v>0</v>
      </c>
      <c r="F430" s="161">
        <v>2106.5700000000002</v>
      </c>
      <c r="G430" s="161">
        <v>12494.63</v>
      </c>
      <c r="H430" s="14"/>
    </row>
    <row r="431" spans="1:8" customFormat="1" ht="15" customHeight="1">
      <c r="A431" s="172">
        <v>43132</v>
      </c>
      <c r="B431" s="173" t="s">
        <v>302</v>
      </c>
      <c r="C431" s="161">
        <v>120789.31</v>
      </c>
      <c r="D431" s="161">
        <v>17113.650000000001</v>
      </c>
      <c r="E431" s="162">
        <v>0</v>
      </c>
      <c r="F431" s="161">
        <v>17113.650000000001</v>
      </c>
      <c r="G431" s="161">
        <v>137902.96</v>
      </c>
      <c r="H431" s="14"/>
    </row>
    <row r="432" spans="1:8" customFormat="1" ht="15" customHeight="1">
      <c r="A432" s="172">
        <v>431321</v>
      </c>
      <c r="B432" s="173" t="s">
        <v>63</v>
      </c>
      <c r="C432" s="161">
        <v>120789.31</v>
      </c>
      <c r="D432" s="161">
        <v>17113.650000000001</v>
      </c>
      <c r="E432" s="162">
        <v>0</v>
      </c>
      <c r="F432" s="161">
        <v>17113.650000000001</v>
      </c>
      <c r="G432" s="161">
        <v>137902.96</v>
      </c>
      <c r="H432" s="14"/>
    </row>
    <row r="433" spans="1:8" customFormat="1" ht="15" customHeight="1">
      <c r="A433" s="172">
        <v>43132101</v>
      </c>
      <c r="B433" s="173" t="s">
        <v>63</v>
      </c>
      <c r="C433" s="161">
        <v>120789.31</v>
      </c>
      <c r="D433" s="161">
        <v>17113.650000000001</v>
      </c>
      <c r="E433" s="162">
        <v>0</v>
      </c>
      <c r="F433" s="161">
        <v>17113.650000000001</v>
      </c>
      <c r="G433" s="161">
        <v>137902.96</v>
      </c>
      <c r="H433" s="14"/>
    </row>
    <row r="434" spans="1:8" customFormat="1" ht="15" customHeight="1">
      <c r="A434" s="172">
        <v>431321011900001</v>
      </c>
      <c r="B434" s="173" t="s">
        <v>303</v>
      </c>
      <c r="C434" s="161">
        <v>120789.31</v>
      </c>
      <c r="D434" s="161">
        <v>17113.650000000001</v>
      </c>
      <c r="E434" s="162">
        <v>0</v>
      </c>
      <c r="F434" s="161">
        <v>17113.650000000001</v>
      </c>
      <c r="G434" s="161">
        <v>137902.96</v>
      </c>
      <c r="H434" s="14"/>
    </row>
    <row r="435" spans="1:8" customFormat="1" ht="15" customHeight="1">
      <c r="A435" s="172">
        <v>44</v>
      </c>
      <c r="B435" s="173" t="s">
        <v>304</v>
      </c>
      <c r="C435" s="161">
        <v>19447713.329999998</v>
      </c>
      <c r="D435" s="161">
        <v>10630841.09</v>
      </c>
      <c r="E435" s="162">
        <v>9153478.4600000009</v>
      </c>
      <c r="F435" s="161">
        <v>1477362.63</v>
      </c>
      <c r="G435" s="161">
        <v>20925075.960000001</v>
      </c>
      <c r="H435" s="14"/>
    </row>
    <row r="436" spans="1:8" customFormat="1" ht="15" customHeight="1">
      <c r="A436" s="172">
        <v>441</v>
      </c>
      <c r="B436" s="173" t="s">
        <v>304</v>
      </c>
      <c r="C436" s="161">
        <v>19447713.329999998</v>
      </c>
      <c r="D436" s="161">
        <v>10630841.09</v>
      </c>
      <c r="E436" s="162">
        <v>9153478.4600000009</v>
      </c>
      <c r="F436" s="161">
        <v>1477362.63</v>
      </c>
      <c r="G436" s="161">
        <v>20925075.960000001</v>
      </c>
      <c r="H436" s="14"/>
    </row>
    <row r="437" spans="1:8" customFormat="1" ht="15" customHeight="1">
      <c r="A437" s="172">
        <v>4413</v>
      </c>
      <c r="B437" s="173" t="s">
        <v>305</v>
      </c>
      <c r="C437" s="161">
        <v>20071458.890000001</v>
      </c>
      <c r="D437" s="161">
        <v>3064483.18</v>
      </c>
      <c r="E437" s="162">
        <v>1785956.3</v>
      </c>
      <c r="F437" s="161">
        <v>1278526.8799999999</v>
      </c>
      <c r="G437" s="161">
        <v>21349985.77</v>
      </c>
      <c r="H437" s="14"/>
    </row>
    <row r="438" spans="1:8" customFormat="1" ht="15" customHeight="1">
      <c r="A438" s="172">
        <v>44132</v>
      </c>
      <c r="B438" s="173" t="s">
        <v>306</v>
      </c>
      <c r="C438" s="161">
        <v>20071458.890000001</v>
      </c>
      <c r="D438" s="161">
        <v>3064483.18</v>
      </c>
      <c r="E438" s="162">
        <v>1785956.3</v>
      </c>
      <c r="F438" s="161">
        <v>1278526.8799999999</v>
      </c>
      <c r="G438" s="161">
        <v>21349985.77</v>
      </c>
      <c r="H438" s="14"/>
    </row>
    <row r="439" spans="1:8" customFormat="1" ht="15" customHeight="1">
      <c r="A439" s="172">
        <v>441329</v>
      </c>
      <c r="B439" s="173" t="s">
        <v>306</v>
      </c>
      <c r="C439" s="161">
        <v>20071458.890000001</v>
      </c>
      <c r="D439" s="161">
        <v>3064483.18</v>
      </c>
      <c r="E439" s="162">
        <v>1785956.3</v>
      </c>
      <c r="F439" s="161">
        <v>1278526.8799999999</v>
      </c>
      <c r="G439" s="161">
        <v>21349985.77</v>
      </c>
      <c r="H439" s="14"/>
    </row>
    <row r="440" spans="1:8" customFormat="1" ht="15" customHeight="1">
      <c r="A440" s="172">
        <v>44132901</v>
      </c>
      <c r="B440" s="173" t="s">
        <v>306</v>
      </c>
      <c r="C440" s="161">
        <v>20071458.890000001</v>
      </c>
      <c r="D440" s="161">
        <v>3064483.18</v>
      </c>
      <c r="E440" s="162">
        <v>1785956.3</v>
      </c>
      <c r="F440" s="161">
        <v>1278526.8799999999</v>
      </c>
      <c r="G440" s="161">
        <v>21349985.77</v>
      </c>
      <c r="H440" s="14"/>
    </row>
    <row r="441" spans="1:8" customFormat="1" ht="15" customHeight="1">
      <c r="A441" s="172">
        <v>441329014</v>
      </c>
      <c r="B441" s="173" t="s">
        <v>307</v>
      </c>
      <c r="C441" s="161">
        <v>877104.52</v>
      </c>
      <c r="D441" s="161">
        <v>159483.22</v>
      </c>
      <c r="E441" s="162">
        <v>3727.78</v>
      </c>
      <c r="F441" s="161">
        <v>155755.44</v>
      </c>
      <c r="G441" s="161">
        <v>1032859.96</v>
      </c>
      <c r="H441" s="14"/>
    </row>
    <row r="442" spans="1:8" customFormat="1" ht="15" customHeight="1">
      <c r="A442" s="172">
        <v>441329014000002</v>
      </c>
      <c r="B442" s="173" t="s">
        <v>308</v>
      </c>
      <c r="C442" s="161">
        <v>594072.94999999995</v>
      </c>
      <c r="D442" s="161">
        <v>135611.1</v>
      </c>
      <c r="E442" s="162">
        <v>0</v>
      </c>
      <c r="F442" s="161">
        <v>135611.1</v>
      </c>
      <c r="G442" s="161">
        <v>729684.05</v>
      </c>
      <c r="H442" s="14"/>
    </row>
    <row r="443" spans="1:8" customFormat="1" ht="15" customHeight="1">
      <c r="A443" s="172">
        <v>441329014000003</v>
      </c>
      <c r="B443" s="173" t="s">
        <v>309</v>
      </c>
      <c r="C443" s="161">
        <v>283031.57</v>
      </c>
      <c r="D443" s="161">
        <v>23872.12</v>
      </c>
      <c r="E443" s="162">
        <v>3727.78</v>
      </c>
      <c r="F443" s="161">
        <v>20144.34</v>
      </c>
      <c r="G443" s="161">
        <v>303175.90999999997</v>
      </c>
      <c r="H443" s="14"/>
    </row>
    <row r="444" spans="1:8" customFormat="1" ht="15" customHeight="1">
      <c r="A444" s="172">
        <v>441329017</v>
      </c>
      <c r="B444" s="173" t="s">
        <v>310</v>
      </c>
      <c r="C444" s="161">
        <v>9547830.3100000005</v>
      </c>
      <c r="D444" s="161">
        <v>1725381.71</v>
      </c>
      <c r="E444" s="162">
        <v>1163002.54</v>
      </c>
      <c r="F444" s="161">
        <v>562379.17000000004</v>
      </c>
      <c r="G444" s="161">
        <v>10110209.48</v>
      </c>
      <c r="H444" s="14"/>
    </row>
    <row r="445" spans="1:8" customFormat="1" ht="15" customHeight="1">
      <c r="A445" s="172">
        <v>441329017000001</v>
      </c>
      <c r="B445" s="173" t="s">
        <v>311</v>
      </c>
      <c r="C445" s="161">
        <v>9400957.5299999993</v>
      </c>
      <c r="D445" s="161">
        <v>1689935.02</v>
      </c>
      <c r="E445" s="162">
        <v>1148076.8500000001</v>
      </c>
      <c r="F445" s="161">
        <v>541858.17000000004</v>
      </c>
      <c r="G445" s="161">
        <v>9942815.6999999993</v>
      </c>
      <c r="H445" s="14"/>
    </row>
    <row r="446" spans="1:8" customFormat="1" ht="15" customHeight="1">
      <c r="A446" s="172">
        <v>441329017000003</v>
      </c>
      <c r="B446" s="173" t="s">
        <v>312</v>
      </c>
      <c r="C446" s="161">
        <v>146872.78</v>
      </c>
      <c r="D446" s="161">
        <v>35446.69</v>
      </c>
      <c r="E446" s="162">
        <v>14925.69</v>
      </c>
      <c r="F446" s="161">
        <v>20521</v>
      </c>
      <c r="G446" s="161">
        <v>167393.78</v>
      </c>
      <c r="H446" s="14"/>
    </row>
    <row r="447" spans="1:8" customFormat="1" ht="15" customHeight="1">
      <c r="A447" s="172">
        <v>441329019</v>
      </c>
      <c r="B447" s="173" t="s">
        <v>313</v>
      </c>
      <c r="C447" s="161">
        <v>9646524.0600000005</v>
      </c>
      <c r="D447" s="161">
        <v>1179618.25</v>
      </c>
      <c r="E447" s="162">
        <v>619225.98</v>
      </c>
      <c r="F447" s="161">
        <v>560392.27</v>
      </c>
      <c r="G447" s="161">
        <v>10206916.33</v>
      </c>
      <c r="H447" s="14"/>
    </row>
    <row r="448" spans="1:8" customFormat="1" ht="15" customHeight="1">
      <c r="A448" s="172">
        <v>441329019000001</v>
      </c>
      <c r="B448" s="173" t="s">
        <v>314</v>
      </c>
      <c r="C448" s="161">
        <v>256500.57</v>
      </c>
      <c r="D448" s="161">
        <v>45255.8</v>
      </c>
      <c r="E448" s="162">
        <v>0</v>
      </c>
      <c r="F448" s="161">
        <v>45255.8</v>
      </c>
      <c r="G448" s="161">
        <v>301756.37</v>
      </c>
      <c r="H448" s="14"/>
    </row>
    <row r="449" spans="1:8" customFormat="1" ht="15" customHeight="1">
      <c r="A449" s="172">
        <v>441329019000002</v>
      </c>
      <c r="B449" s="173" t="s">
        <v>304</v>
      </c>
      <c r="C449" s="161">
        <v>1816977.82</v>
      </c>
      <c r="D449" s="161">
        <v>434003.82</v>
      </c>
      <c r="E449" s="162">
        <v>460191.14</v>
      </c>
      <c r="F449" s="161">
        <v>-26187.32</v>
      </c>
      <c r="G449" s="161">
        <v>1790790.5</v>
      </c>
      <c r="H449" s="14"/>
    </row>
    <row r="450" spans="1:8" customFormat="1" ht="15" customHeight="1">
      <c r="A450" s="172">
        <v>441329019000003</v>
      </c>
      <c r="B450" s="173" t="s">
        <v>315</v>
      </c>
      <c r="C450" s="161">
        <v>7573045.6699999999</v>
      </c>
      <c r="D450" s="161">
        <v>700358.63</v>
      </c>
      <c r="E450" s="162">
        <v>159034.84</v>
      </c>
      <c r="F450" s="161">
        <v>541323.79</v>
      </c>
      <c r="G450" s="161">
        <v>8114369.46</v>
      </c>
      <c r="H450" s="14"/>
    </row>
    <row r="451" spans="1:8" customFormat="1" ht="15" customHeight="1">
      <c r="A451" s="172">
        <v>4419</v>
      </c>
      <c r="B451" s="173" t="s">
        <v>316</v>
      </c>
      <c r="C451" s="161">
        <v>-623745.56000000006</v>
      </c>
      <c r="D451" s="161">
        <v>7566357.9100000001</v>
      </c>
      <c r="E451" s="162">
        <v>7367522.1600000001</v>
      </c>
      <c r="F451" s="161">
        <v>198835.75</v>
      </c>
      <c r="G451" s="161">
        <v>-424909.81</v>
      </c>
      <c r="H451" s="14"/>
    </row>
    <row r="452" spans="1:8" customFormat="1" ht="15" customHeight="1">
      <c r="A452" s="172">
        <v>44192</v>
      </c>
      <c r="B452" s="173" t="s">
        <v>317</v>
      </c>
      <c r="C452" s="161">
        <v>-623745.56000000006</v>
      </c>
      <c r="D452" s="161">
        <v>7566357.9100000001</v>
      </c>
      <c r="E452" s="162">
        <v>7367522.1600000001</v>
      </c>
      <c r="F452" s="161">
        <v>198835.75</v>
      </c>
      <c r="G452" s="161">
        <v>-424909.81</v>
      </c>
      <c r="H452" s="14"/>
    </row>
    <row r="453" spans="1:8" customFormat="1" ht="15" customHeight="1">
      <c r="A453" s="172">
        <v>441929</v>
      </c>
      <c r="B453" s="173" t="s">
        <v>317</v>
      </c>
      <c r="C453" s="161">
        <v>-623745.56000000006</v>
      </c>
      <c r="D453" s="161">
        <v>7566357.9100000001</v>
      </c>
      <c r="E453" s="162">
        <v>7367522.1600000001</v>
      </c>
      <c r="F453" s="161">
        <v>198835.75</v>
      </c>
      <c r="G453" s="161">
        <v>-424909.81</v>
      </c>
      <c r="H453" s="14"/>
    </row>
    <row r="454" spans="1:8" customFormat="1" ht="15" customHeight="1">
      <c r="A454" s="172">
        <v>44192901</v>
      </c>
      <c r="B454" s="173" t="s">
        <v>318</v>
      </c>
      <c r="C454" s="161">
        <v>-623745.56000000006</v>
      </c>
      <c r="D454" s="161">
        <v>7566357.9100000001</v>
      </c>
      <c r="E454" s="162">
        <v>7367522.1600000001</v>
      </c>
      <c r="F454" s="161">
        <v>198835.75</v>
      </c>
      <c r="G454" s="161">
        <v>-424909.81</v>
      </c>
      <c r="H454" s="14"/>
    </row>
    <row r="455" spans="1:8" customFormat="1" ht="15" customHeight="1">
      <c r="A455" s="172">
        <v>441929011</v>
      </c>
      <c r="B455" s="173" t="s">
        <v>319</v>
      </c>
      <c r="C455" s="161">
        <v>84113705.260000005</v>
      </c>
      <c r="D455" s="161">
        <v>7566357.9100000001</v>
      </c>
      <c r="E455" s="162">
        <v>553465.37</v>
      </c>
      <c r="F455" s="161">
        <v>7012892.54</v>
      </c>
      <c r="G455" s="161">
        <v>91126597.799999997</v>
      </c>
      <c r="H455" s="14"/>
    </row>
    <row r="456" spans="1:8" customFormat="1" ht="15" customHeight="1">
      <c r="A456" s="172">
        <v>441929011000001</v>
      </c>
      <c r="B456" s="173" t="s">
        <v>319</v>
      </c>
      <c r="C456" s="161">
        <v>84113705.260000005</v>
      </c>
      <c r="D456" s="161">
        <v>7566357.9100000001</v>
      </c>
      <c r="E456" s="162">
        <v>553465.37</v>
      </c>
      <c r="F456" s="161">
        <v>7012892.54</v>
      </c>
      <c r="G456" s="161">
        <v>91126597.799999997</v>
      </c>
      <c r="H456" s="14"/>
    </row>
    <row r="457" spans="1:8" customFormat="1" ht="15" customHeight="1">
      <c r="A457" s="172">
        <v>441929019</v>
      </c>
      <c r="B457" s="173" t="s">
        <v>320</v>
      </c>
      <c r="C457" s="161">
        <v>-84737450.819999993</v>
      </c>
      <c r="D457" s="161">
        <v>0</v>
      </c>
      <c r="E457" s="162">
        <v>6814056.79</v>
      </c>
      <c r="F457" s="161">
        <v>-6814056.79</v>
      </c>
      <c r="G457" s="161">
        <v>-91551507.609999999</v>
      </c>
      <c r="H457" s="14"/>
    </row>
    <row r="458" spans="1:8" customFormat="1" ht="15" customHeight="1">
      <c r="A458" s="172">
        <v>441929019000001</v>
      </c>
      <c r="B458" s="173" t="s">
        <v>320</v>
      </c>
      <c r="C458" s="161">
        <v>-84737450.819999993</v>
      </c>
      <c r="D458" s="161">
        <v>0</v>
      </c>
      <c r="E458" s="162">
        <v>6814056.79</v>
      </c>
      <c r="F458" s="161">
        <v>-6814056.79</v>
      </c>
      <c r="G458" s="161">
        <v>-91551507.609999999</v>
      </c>
      <c r="H458" s="14"/>
    </row>
    <row r="459" spans="1:8" customFormat="1" ht="15" customHeight="1">
      <c r="A459" s="172">
        <v>45</v>
      </c>
      <c r="B459" s="173" t="s">
        <v>321</v>
      </c>
      <c r="C459" s="161">
        <v>2539905.37</v>
      </c>
      <c r="D459" s="161">
        <v>18371.740000000002</v>
      </c>
      <c r="E459" s="162">
        <v>1176.0999999999999</v>
      </c>
      <c r="F459" s="161">
        <v>17195.64</v>
      </c>
      <c r="G459" s="161">
        <v>2557101.0099999998</v>
      </c>
      <c r="H459" s="14"/>
    </row>
    <row r="460" spans="1:8" customFormat="1" ht="15" customHeight="1">
      <c r="A460" s="172">
        <v>452</v>
      </c>
      <c r="B460" s="173" t="s">
        <v>322</v>
      </c>
      <c r="C460" s="161">
        <v>67.27</v>
      </c>
      <c r="D460" s="161">
        <v>0.17</v>
      </c>
      <c r="E460" s="162">
        <v>0</v>
      </c>
      <c r="F460" s="161">
        <v>0.17</v>
      </c>
      <c r="G460" s="161">
        <v>67.44</v>
      </c>
      <c r="H460" s="14"/>
    </row>
    <row r="461" spans="1:8" customFormat="1" ht="15" customHeight="1">
      <c r="A461" s="172">
        <v>4521</v>
      </c>
      <c r="B461" s="173" t="s">
        <v>322</v>
      </c>
      <c r="C461" s="161">
        <v>67.27</v>
      </c>
      <c r="D461" s="161">
        <v>0.17</v>
      </c>
      <c r="E461" s="162">
        <v>0</v>
      </c>
      <c r="F461" s="161">
        <v>0.17</v>
      </c>
      <c r="G461" s="161">
        <v>67.44</v>
      </c>
      <c r="H461" s="14"/>
    </row>
    <row r="462" spans="1:8" customFormat="1" ht="15" customHeight="1">
      <c r="A462" s="172">
        <v>45212</v>
      </c>
      <c r="B462" s="173" t="s">
        <v>322</v>
      </c>
      <c r="C462" s="161">
        <v>67.27</v>
      </c>
      <c r="D462" s="161">
        <v>0.17</v>
      </c>
      <c r="E462" s="162">
        <v>0</v>
      </c>
      <c r="F462" s="161">
        <v>0.17</v>
      </c>
      <c r="G462" s="161">
        <v>67.44</v>
      </c>
      <c r="H462" s="14"/>
    </row>
    <row r="463" spans="1:8" customFormat="1" ht="15" customHeight="1">
      <c r="A463" s="172">
        <v>452129</v>
      </c>
      <c r="B463" s="173" t="s">
        <v>322</v>
      </c>
      <c r="C463" s="161">
        <v>67.27</v>
      </c>
      <c r="D463" s="161">
        <v>0.17</v>
      </c>
      <c r="E463" s="162">
        <v>0</v>
      </c>
      <c r="F463" s="161">
        <v>0.17</v>
      </c>
      <c r="G463" s="161">
        <v>67.44</v>
      </c>
      <c r="H463" s="14"/>
    </row>
    <row r="464" spans="1:8" customFormat="1" ht="15" customHeight="1">
      <c r="A464" s="172">
        <v>45212901</v>
      </c>
      <c r="B464" s="173" t="s">
        <v>322</v>
      </c>
      <c r="C464" s="161">
        <v>67.27</v>
      </c>
      <c r="D464" s="161">
        <v>0.17</v>
      </c>
      <c r="E464" s="162">
        <v>0</v>
      </c>
      <c r="F464" s="161">
        <v>0.17</v>
      </c>
      <c r="G464" s="161">
        <v>67.44</v>
      </c>
      <c r="H464" s="14"/>
    </row>
    <row r="465" spans="1:8" customFormat="1" ht="15" customHeight="1">
      <c r="A465" s="172">
        <v>452129019</v>
      </c>
      <c r="B465" s="173" t="s">
        <v>323</v>
      </c>
      <c r="C465" s="161">
        <v>67.27</v>
      </c>
      <c r="D465" s="161">
        <v>0.17</v>
      </c>
      <c r="E465" s="162">
        <v>0</v>
      </c>
      <c r="F465" s="161">
        <v>0.17</v>
      </c>
      <c r="G465" s="161">
        <v>67.44</v>
      </c>
      <c r="H465" s="14"/>
    </row>
    <row r="466" spans="1:8" customFormat="1" ht="15" customHeight="1">
      <c r="A466" s="172">
        <v>452129019000001</v>
      </c>
      <c r="B466" s="173" t="s">
        <v>324</v>
      </c>
      <c r="C466" s="161">
        <v>67.27</v>
      </c>
      <c r="D466" s="161">
        <v>0.17</v>
      </c>
      <c r="E466" s="162">
        <v>0</v>
      </c>
      <c r="F466" s="161">
        <v>0.17</v>
      </c>
      <c r="G466" s="161">
        <v>67.44</v>
      </c>
      <c r="H466" s="14"/>
    </row>
    <row r="467" spans="1:8" customFormat="1" ht="15" customHeight="1">
      <c r="A467" s="172">
        <v>458</v>
      </c>
      <c r="B467" s="173" t="s">
        <v>325</v>
      </c>
      <c r="C467" s="161">
        <v>2539838.1</v>
      </c>
      <c r="D467" s="161">
        <v>18371.57</v>
      </c>
      <c r="E467" s="162">
        <v>1176.0999999999999</v>
      </c>
      <c r="F467" s="161">
        <v>17195.47</v>
      </c>
      <c r="G467" s="161">
        <v>2557033.5699999998</v>
      </c>
      <c r="H467" s="14"/>
    </row>
    <row r="468" spans="1:8" customFormat="1" ht="15" customHeight="1">
      <c r="A468" s="172">
        <v>4581</v>
      </c>
      <c r="B468" s="173" t="s">
        <v>326</v>
      </c>
      <c r="C468" s="161">
        <v>18670.240000000002</v>
      </c>
      <c r="D468" s="161">
        <v>13950.17</v>
      </c>
      <c r="E468" s="162">
        <v>0</v>
      </c>
      <c r="F468" s="161">
        <v>13950.17</v>
      </c>
      <c r="G468" s="161">
        <v>32620.41</v>
      </c>
      <c r="H468" s="14"/>
    </row>
    <row r="469" spans="1:8" customFormat="1" ht="15" customHeight="1">
      <c r="A469" s="172">
        <v>45811</v>
      </c>
      <c r="B469" s="173" t="s">
        <v>327</v>
      </c>
      <c r="C469" s="161">
        <v>18670.240000000002</v>
      </c>
      <c r="D469" s="161">
        <v>13950.17</v>
      </c>
      <c r="E469" s="162">
        <v>0</v>
      </c>
      <c r="F469" s="161">
        <v>13950.17</v>
      </c>
      <c r="G469" s="161">
        <v>32620.41</v>
      </c>
      <c r="H469" s="14"/>
    </row>
    <row r="470" spans="1:8" customFormat="1" ht="15" customHeight="1">
      <c r="A470" s="172">
        <v>458119</v>
      </c>
      <c r="B470" s="173" t="s">
        <v>327</v>
      </c>
      <c r="C470" s="161">
        <v>18670.240000000002</v>
      </c>
      <c r="D470" s="161">
        <v>13950.17</v>
      </c>
      <c r="E470" s="162">
        <v>0</v>
      </c>
      <c r="F470" s="161">
        <v>13950.17</v>
      </c>
      <c r="G470" s="161">
        <v>32620.41</v>
      </c>
      <c r="H470" s="14"/>
    </row>
    <row r="471" spans="1:8" customFormat="1" ht="15" customHeight="1">
      <c r="A471" s="172">
        <v>45811901</v>
      </c>
      <c r="B471" s="173" t="s">
        <v>326</v>
      </c>
      <c r="C471" s="161">
        <v>18670.240000000002</v>
      </c>
      <c r="D471" s="161">
        <v>13950.17</v>
      </c>
      <c r="E471" s="162">
        <v>0</v>
      </c>
      <c r="F471" s="161">
        <v>13950.17</v>
      </c>
      <c r="G471" s="161">
        <v>32620.41</v>
      </c>
      <c r="H471" s="14"/>
    </row>
    <row r="472" spans="1:8" customFormat="1" ht="15" customHeight="1">
      <c r="A472" s="172">
        <v>458119011</v>
      </c>
      <c r="B472" s="173" t="s">
        <v>263</v>
      </c>
      <c r="C472" s="161">
        <v>18670.240000000002</v>
      </c>
      <c r="D472" s="161">
        <v>13950.17</v>
      </c>
      <c r="E472" s="162">
        <v>0</v>
      </c>
      <c r="F472" s="161">
        <v>13950.17</v>
      </c>
      <c r="G472" s="161">
        <v>32620.41</v>
      </c>
      <c r="H472" s="14"/>
    </row>
    <row r="473" spans="1:8" customFormat="1" ht="15" customHeight="1">
      <c r="A473" s="172">
        <v>458119011000001</v>
      </c>
      <c r="B473" s="173" t="s">
        <v>328</v>
      </c>
      <c r="C473" s="161">
        <v>18670.240000000002</v>
      </c>
      <c r="D473" s="161">
        <v>13950.17</v>
      </c>
      <c r="E473" s="162">
        <v>0</v>
      </c>
      <c r="F473" s="161">
        <v>13950.17</v>
      </c>
      <c r="G473" s="161">
        <v>32620.41</v>
      </c>
      <c r="H473" s="14"/>
    </row>
    <row r="474" spans="1:8" customFormat="1" ht="15" customHeight="1">
      <c r="A474" s="172">
        <v>4582</v>
      </c>
      <c r="B474" s="173" t="s">
        <v>329</v>
      </c>
      <c r="C474" s="161">
        <v>2512483.59</v>
      </c>
      <c r="D474" s="161">
        <v>0</v>
      </c>
      <c r="E474" s="162">
        <v>0</v>
      </c>
      <c r="F474" s="161">
        <v>0</v>
      </c>
      <c r="G474" s="161">
        <v>2512483.59</v>
      </c>
      <c r="H474" s="14"/>
    </row>
    <row r="475" spans="1:8" customFormat="1" ht="15" customHeight="1">
      <c r="A475" s="172">
        <v>45821</v>
      </c>
      <c r="B475" s="173" t="s">
        <v>329</v>
      </c>
      <c r="C475" s="161">
        <v>2512483.59</v>
      </c>
      <c r="D475" s="161">
        <v>0</v>
      </c>
      <c r="E475" s="162">
        <v>0</v>
      </c>
      <c r="F475" s="161">
        <v>0</v>
      </c>
      <c r="G475" s="161">
        <v>2512483.59</v>
      </c>
      <c r="H475" s="14"/>
    </row>
    <row r="476" spans="1:8" customFormat="1" ht="15" customHeight="1">
      <c r="A476" s="172">
        <v>458219</v>
      </c>
      <c r="B476" s="173" t="s">
        <v>330</v>
      </c>
      <c r="C476" s="161">
        <v>2512483.59</v>
      </c>
      <c r="D476" s="161">
        <v>0</v>
      </c>
      <c r="E476" s="162">
        <v>0</v>
      </c>
      <c r="F476" s="161">
        <v>0</v>
      </c>
      <c r="G476" s="161">
        <v>2512483.59</v>
      </c>
      <c r="H476" s="14"/>
    </row>
    <row r="477" spans="1:8" customFormat="1" ht="15" customHeight="1">
      <c r="A477" s="172">
        <v>45821901</v>
      </c>
      <c r="B477" s="173" t="s">
        <v>330</v>
      </c>
      <c r="C477" s="161">
        <v>2512483.59</v>
      </c>
      <c r="D477" s="161">
        <v>0</v>
      </c>
      <c r="E477" s="162">
        <v>0</v>
      </c>
      <c r="F477" s="161">
        <v>0</v>
      </c>
      <c r="G477" s="161">
        <v>2512483.59</v>
      </c>
      <c r="H477" s="14"/>
    </row>
    <row r="478" spans="1:8" customFormat="1" ht="15" customHeight="1">
      <c r="A478" s="172">
        <v>458219011</v>
      </c>
      <c r="B478" s="173" t="s">
        <v>331</v>
      </c>
      <c r="C478" s="161">
        <v>2512483.59</v>
      </c>
      <c r="D478" s="161">
        <v>0</v>
      </c>
      <c r="E478" s="162">
        <v>0</v>
      </c>
      <c r="F478" s="161">
        <v>0</v>
      </c>
      <c r="G478" s="161">
        <v>2512483.59</v>
      </c>
      <c r="H478" s="14"/>
    </row>
    <row r="479" spans="1:8" customFormat="1" ht="15" customHeight="1">
      <c r="A479" s="172">
        <v>458219011000001</v>
      </c>
      <c r="B479" s="173" t="s">
        <v>332</v>
      </c>
      <c r="C479" s="161">
        <v>2512483.59</v>
      </c>
      <c r="D479" s="161">
        <v>0</v>
      </c>
      <c r="E479" s="162">
        <v>0</v>
      </c>
      <c r="F479" s="161">
        <v>0</v>
      </c>
      <c r="G479" s="161">
        <v>2512483.59</v>
      </c>
      <c r="H479" s="14"/>
    </row>
    <row r="480" spans="1:8" customFormat="1" ht="15" customHeight="1">
      <c r="A480" s="172">
        <v>4583</v>
      </c>
      <c r="B480" s="173" t="s">
        <v>333</v>
      </c>
      <c r="C480" s="161">
        <v>631.26</v>
      </c>
      <c r="D480" s="161">
        <v>0</v>
      </c>
      <c r="E480" s="162">
        <v>0</v>
      </c>
      <c r="F480" s="161">
        <v>0</v>
      </c>
      <c r="G480" s="161">
        <v>631.26</v>
      </c>
      <c r="H480" s="14"/>
    </row>
    <row r="481" spans="1:8" customFormat="1" ht="15" customHeight="1">
      <c r="A481" s="172">
        <v>45831</v>
      </c>
      <c r="B481" s="173" t="s">
        <v>334</v>
      </c>
      <c r="C481" s="161">
        <v>631.26</v>
      </c>
      <c r="D481" s="161">
        <v>0</v>
      </c>
      <c r="E481" s="162">
        <v>0</v>
      </c>
      <c r="F481" s="161">
        <v>0</v>
      </c>
      <c r="G481" s="161">
        <v>631.26</v>
      </c>
      <c r="H481" s="14"/>
    </row>
    <row r="482" spans="1:8" customFormat="1" ht="15" customHeight="1">
      <c r="A482" s="172">
        <v>458319</v>
      </c>
      <c r="B482" s="173" t="s">
        <v>334</v>
      </c>
      <c r="C482" s="161">
        <v>631.26</v>
      </c>
      <c r="D482" s="161">
        <v>0</v>
      </c>
      <c r="E482" s="162">
        <v>0</v>
      </c>
      <c r="F482" s="161">
        <v>0</v>
      </c>
      <c r="G482" s="161">
        <v>631.26</v>
      </c>
      <c r="H482" s="14"/>
    </row>
    <row r="483" spans="1:8" customFormat="1" ht="15" customHeight="1">
      <c r="A483" s="172">
        <v>45831901</v>
      </c>
      <c r="B483" s="173" t="s">
        <v>333</v>
      </c>
      <c r="C483" s="161">
        <v>631.26</v>
      </c>
      <c r="D483" s="161">
        <v>0</v>
      </c>
      <c r="E483" s="162">
        <v>0</v>
      </c>
      <c r="F483" s="161">
        <v>0</v>
      </c>
      <c r="G483" s="161">
        <v>631.26</v>
      </c>
      <c r="H483" s="14"/>
    </row>
    <row r="484" spans="1:8" customFormat="1" ht="15" customHeight="1">
      <c r="A484" s="172">
        <v>458319011</v>
      </c>
      <c r="B484" s="173" t="s">
        <v>333</v>
      </c>
      <c r="C484" s="161">
        <v>631.26</v>
      </c>
      <c r="D484" s="161">
        <v>0</v>
      </c>
      <c r="E484" s="162">
        <v>0</v>
      </c>
      <c r="F484" s="161">
        <v>0</v>
      </c>
      <c r="G484" s="161">
        <v>631.26</v>
      </c>
      <c r="H484" s="14"/>
    </row>
    <row r="485" spans="1:8" customFormat="1" ht="15" customHeight="1">
      <c r="A485" s="172">
        <v>458319011000001</v>
      </c>
      <c r="B485" s="173" t="s">
        <v>333</v>
      </c>
      <c r="C485" s="161">
        <v>631.26</v>
      </c>
      <c r="D485" s="161">
        <v>0</v>
      </c>
      <c r="E485" s="162">
        <v>0</v>
      </c>
      <c r="F485" s="161">
        <v>0</v>
      </c>
      <c r="G485" s="161">
        <v>631.26</v>
      </c>
      <c r="H485" s="14"/>
    </row>
    <row r="486" spans="1:8" customFormat="1" ht="15" customHeight="1">
      <c r="A486" s="172">
        <v>4584</v>
      </c>
      <c r="B486" s="173" t="s">
        <v>335</v>
      </c>
      <c r="C486" s="161">
        <v>8053.01</v>
      </c>
      <c r="D486" s="161">
        <v>4421.3999999999996</v>
      </c>
      <c r="E486" s="162">
        <v>1176.0999999999999</v>
      </c>
      <c r="F486" s="161">
        <v>3245.3</v>
      </c>
      <c r="G486" s="161">
        <v>11298.31</v>
      </c>
      <c r="H486" s="14"/>
    </row>
    <row r="487" spans="1:8" customFormat="1" ht="15" customHeight="1">
      <c r="A487" s="172">
        <v>45841</v>
      </c>
      <c r="B487" s="173" t="s">
        <v>336</v>
      </c>
      <c r="C487" s="161">
        <v>8053.01</v>
      </c>
      <c r="D487" s="161">
        <v>4421.3999999999996</v>
      </c>
      <c r="E487" s="162">
        <v>1176.0999999999999</v>
      </c>
      <c r="F487" s="161">
        <v>3245.3</v>
      </c>
      <c r="G487" s="161">
        <v>11298.31</v>
      </c>
      <c r="H487" s="14"/>
    </row>
    <row r="488" spans="1:8" customFormat="1" ht="15" customHeight="1">
      <c r="A488" s="172">
        <v>458419</v>
      </c>
      <c r="B488" s="173" t="s">
        <v>336</v>
      </c>
      <c r="C488" s="161">
        <v>8053.01</v>
      </c>
      <c r="D488" s="161">
        <v>4421.3999999999996</v>
      </c>
      <c r="E488" s="162">
        <v>1176.0999999999999</v>
      </c>
      <c r="F488" s="161">
        <v>3245.3</v>
      </c>
      <c r="G488" s="161">
        <v>11298.31</v>
      </c>
      <c r="H488" s="14"/>
    </row>
    <row r="489" spans="1:8" customFormat="1" ht="15" customHeight="1">
      <c r="A489" s="172">
        <v>45841901</v>
      </c>
      <c r="B489" s="173" t="s">
        <v>335</v>
      </c>
      <c r="C489" s="161">
        <v>8053.01</v>
      </c>
      <c r="D489" s="161">
        <v>4421.3999999999996</v>
      </c>
      <c r="E489" s="162">
        <v>1176.0999999999999</v>
      </c>
      <c r="F489" s="161">
        <v>3245.3</v>
      </c>
      <c r="G489" s="161">
        <v>11298.31</v>
      </c>
      <c r="H489" s="14"/>
    </row>
    <row r="490" spans="1:8" customFormat="1" ht="15" customHeight="1">
      <c r="A490" s="172">
        <v>458419012</v>
      </c>
      <c r="B490" s="173" t="s">
        <v>337</v>
      </c>
      <c r="C490" s="161">
        <v>8053.01</v>
      </c>
      <c r="D490" s="161">
        <v>4421.3999999999996</v>
      </c>
      <c r="E490" s="162">
        <v>1176.0999999999999</v>
      </c>
      <c r="F490" s="161">
        <v>3245.3</v>
      </c>
      <c r="G490" s="161">
        <v>11298.31</v>
      </c>
      <c r="H490" s="14"/>
    </row>
    <row r="491" spans="1:8" customFormat="1" ht="15" customHeight="1">
      <c r="A491" s="172">
        <v>458419012000001</v>
      </c>
      <c r="B491" s="173" t="s">
        <v>338</v>
      </c>
      <c r="C491" s="161">
        <v>8053.01</v>
      </c>
      <c r="D491" s="161">
        <v>4421.3999999999996</v>
      </c>
      <c r="E491" s="162">
        <v>1176.0999999999999</v>
      </c>
      <c r="F491" s="161">
        <v>3245.3</v>
      </c>
      <c r="G491" s="161">
        <v>11298.31</v>
      </c>
      <c r="H491" s="14"/>
    </row>
    <row r="492" spans="1:8" customFormat="1" ht="15" customHeight="1">
      <c r="A492" s="172">
        <v>46</v>
      </c>
      <c r="B492" s="173" t="s">
        <v>95</v>
      </c>
      <c r="C492" s="161">
        <v>44651657.880000003</v>
      </c>
      <c r="D492" s="161">
        <v>6661261.75</v>
      </c>
      <c r="E492" s="162">
        <v>1576268.71</v>
      </c>
      <c r="F492" s="161">
        <v>5084993.04</v>
      </c>
      <c r="G492" s="161">
        <v>49736650.920000002</v>
      </c>
      <c r="H492" s="14"/>
    </row>
    <row r="493" spans="1:8" customFormat="1" ht="15" customHeight="1">
      <c r="A493" s="172">
        <v>461</v>
      </c>
      <c r="B493" s="173" t="s">
        <v>339</v>
      </c>
      <c r="C493" s="161">
        <v>14118534.6</v>
      </c>
      <c r="D493" s="161">
        <v>2069125.25</v>
      </c>
      <c r="E493" s="162">
        <v>806824.04</v>
      </c>
      <c r="F493" s="161">
        <v>1262301.21</v>
      </c>
      <c r="G493" s="161">
        <v>15380835.810000001</v>
      </c>
      <c r="H493" s="14"/>
    </row>
    <row r="494" spans="1:8" customFormat="1" ht="15" customHeight="1">
      <c r="A494" s="172">
        <v>4612</v>
      </c>
      <c r="B494" s="173" t="s">
        <v>340</v>
      </c>
      <c r="C494" s="161">
        <v>9068772.4499999993</v>
      </c>
      <c r="D494" s="161">
        <v>1038848.57</v>
      </c>
      <c r="E494" s="162">
        <v>220958.23</v>
      </c>
      <c r="F494" s="161">
        <v>817890.34</v>
      </c>
      <c r="G494" s="161">
        <v>9886662.7899999991</v>
      </c>
      <c r="H494" s="14"/>
    </row>
    <row r="495" spans="1:8" customFormat="1" ht="15" customHeight="1">
      <c r="A495" s="172">
        <v>46121</v>
      </c>
      <c r="B495" s="173" t="s">
        <v>341</v>
      </c>
      <c r="C495" s="161">
        <v>9068772.4499999993</v>
      </c>
      <c r="D495" s="161">
        <v>1038848.57</v>
      </c>
      <c r="E495" s="162">
        <v>220958.23</v>
      </c>
      <c r="F495" s="161">
        <v>817890.34</v>
      </c>
      <c r="G495" s="161">
        <v>9886662.7899999991</v>
      </c>
      <c r="H495" s="14"/>
    </row>
    <row r="496" spans="1:8" customFormat="1" ht="15" customHeight="1">
      <c r="A496" s="172">
        <v>461219</v>
      </c>
      <c r="B496" s="173" t="s">
        <v>341</v>
      </c>
      <c r="C496" s="161">
        <v>9068772.4499999993</v>
      </c>
      <c r="D496" s="161">
        <v>1038848.57</v>
      </c>
      <c r="E496" s="162">
        <v>220958.23</v>
      </c>
      <c r="F496" s="161">
        <v>817890.34</v>
      </c>
      <c r="G496" s="161">
        <v>9886662.7899999991</v>
      </c>
      <c r="H496" s="14"/>
    </row>
    <row r="497" spans="1:8" customFormat="1" ht="15" customHeight="1">
      <c r="A497" s="172">
        <v>46121901</v>
      </c>
      <c r="B497" s="173" t="s">
        <v>340</v>
      </c>
      <c r="C497" s="161">
        <v>9068772.4499999993</v>
      </c>
      <c r="D497" s="161">
        <v>1038848.57</v>
      </c>
      <c r="E497" s="162">
        <v>220958.23</v>
      </c>
      <c r="F497" s="161">
        <v>817890.34</v>
      </c>
      <c r="G497" s="161">
        <v>9886662.7899999991</v>
      </c>
      <c r="H497" s="14"/>
    </row>
    <row r="498" spans="1:8" customFormat="1" ht="15" customHeight="1">
      <c r="A498" s="172">
        <v>461219011</v>
      </c>
      <c r="B498" s="173" t="s">
        <v>342</v>
      </c>
      <c r="C498" s="161">
        <v>5765706.6299999999</v>
      </c>
      <c r="D498" s="161">
        <v>546869.75</v>
      </c>
      <c r="E498" s="162">
        <v>886.85</v>
      </c>
      <c r="F498" s="161">
        <v>545982.9</v>
      </c>
      <c r="G498" s="161">
        <v>6311689.5300000003</v>
      </c>
      <c r="H498" s="14"/>
    </row>
    <row r="499" spans="1:8" customFormat="1" ht="15" customHeight="1">
      <c r="A499" s="172">
        <v>461219011000001</v>
      </c>
      <c r="B499" s="173" t="s">
        <v>342</v>
      </c>
      <c r="C499" s="161">
        <v>5765706.6299999999</v>
      </c>
      <c r="D499" s="161">
        <v>546869.75</v>
      </c>
      <c r="E499" s="162">
        <v>886.85</v>
      </c>
      <c r="F499" s="161">
        <v>545982.9</v>
      </c>
      <c r="G499" s="161">
        <v>6311689.5300000003</v>
      </c>
      <c r="H499" s="14"/>
    </row>
    <row r="500" spans="1:8" customFormat="1" ht="15" customHeight="1">
      <c r="A500" s="172">
        <v>461219012</v>
      </c>
      <c r="B500" s="173" t="s">
        <v>343</v>
      </c>
      <c r="C500" s="161">
        <v>28872.68</v>
      </c>
      <c r="D500" s="161">
        <v>6087.14</v>
      </c>
      <c r="E500" s="162">
        <v>0</v>
      </c>
      <c r="F500" s="161">
        <v>6087.14</v>
      </c>
      <c r="G500" s="161">
        <v>34959.82</v>
      </c>
      <c r="H500" s="14"/>
    </row>
    <row r="501" spans="1:8" customFormat="1" ht="15" customHeight="1">
      <c r="A501" s="172">
        <v>461219012000001</v>
      </c>
      <c r="B501" s="173" t="s">
        <v>344</v>
      </c>
      <c r="C501" s="161">
        <v>28872.68</v>
      </c>
      <c r="D501" s="161">
        <v>6087.14</v>
      </c>
      <c r="E501" s="162">
        <v>0</v>
      </c>
      <c r="F501" s="161">
        <v>6087.14</v>
      </c>
      <c r="G501" s="161">
        <v>34959.82</v>
      </c>
      <c r="H501" s="14"/>
    </row>
    <row r="502" spans="1:8" customFormat="1" ht="15" customHeight="1">
      <c r="A502" s="172">
        <v>461219013</v>
      </c>
      <c r="B502" s="173" t="s">
        <v>345</v>
      </c>
      <c r="C502" s="161">
        <v>230059.55</v>
      </c>
      <c r="D502" s="161">
        <v>229385.68</v>
      </c>
      <c r="E502" s="162">
        <v>219815.69</v>
      </c>
      <c r="F502" s="161">
        <v>9569.99</v>
      </c>
      <c r="G502" s="161">
        <v>239629.54</v>
      </c>
      <c r="H502" s="14"/>
    </row>
    <row r="503" spans="1:8" customFormat="1" ht="15" customHeight="1">
      <c r="A503" s="172">
        <v>461219013000001</v>
      </c>
      <c r="B503" s="173" t="s">
        <v>345</v>
      </c>
      <c r="C503" s="161">
        <v>162784.29</v>
      </c>
      <c r="D503" s="161">
        <v>20798</v>
      </c>
      <c r="E503" s="162">
        <v>0</v>
      </c>
      <c r="F503" s="161">
        <v>20798</v>
      </c>
      <c r="G503" s="161">
        <v>183582.29</v>
      </c>
      <c r="H503" s="14"/>
    </row>
    <row r="504" spans="1:8" customFormat="1" ht="15" customHeight="1">
      <c r="A504" s="172">
        <v>461219013000002</v>
      </c>
      <c r="B504" s="173" t="s">
        <v>346</v>
      </c>
      <c r="C504" s="161">
        <v>67275.259999999995</v>
      </c>
      <c r="D504" s="161">
        <v>208587.68</v>
      </c>
      <c r="E504" s="162">
        <v>219815.69</v>
      </c>
      <c r="F504" s="161">
        <v>-11228.01</v>
      </c>
      <c r="G504" s="161">
        <v>56047.25</v>
      </c>
      <c r="H504" s="14"/>
    </row>
    <row r="505" spans="1:8" customFormat="1" ht="15" customHeight="1">
      <c r="A505" s="172">
        <v>461219014</v>
      </c>
      <c r="B505" s="173" t="s">
        <v>347</v>
      </c>
      <c r="C505" s="161">
        <v>1260188.18</v>
      </c>
      <c r="D505" s="161">
        <v>119927.3</v>
      </c>
      <c r="E505" s="162">
        <v>255.69</v>
      </c>
      <c r="F505" s="161">
        <v>119671.61</v>
      </c>
      <c r="G505" s="161">
        <v>1379859.79</v>
      </c>
      <c r="H505" s="14"/>
    </row>
    <row r="506" spans="1:8" customFormat="1" ht="15" customHeight="1">
      <c r="A506" s="172">
        <v>461219014000001</v>
      </c>
      <c r="B506" s="173" t="s">
        <v>348</v>
      </c>
      <c r="C506" s="161">
        <v>527742.54</v>
      </c>
      <c r="D506" s="161">
        <v>50887.47</v>
      </c>
      <c r="E506" s="162">
        <v>29.53</v>
      </c>
      <c r="F506" s="161">
        <v>50857.94</v>
      </c>
      <c r="G506" s="161">
        <v>578600.48</v>
      </c>
      <c r="H506" s="14"/>
    </row>
    <row r="507" spans="1:8" customFormat="1" ht="15" customHeight="1">
      <c r="A507" s="172">
        <v>461219014000002</v>
      </c>
      <c r="B507" s="173" t="s">
        <v>349</v>
      </c>
      <c r="C507" s="161">
        <v>732445.64</v>
      </c>
      <c r="D507" s="161">
        <v>69039.83</v>
      </c>
      <c r="E507" s="162">
        <v>226.16</v>
      </c>
      <c r="F507" s="161">
        <v>68813.67</v>
      </c>
      <c r="G507" s="161">
        <v>801259.31</v>
      </c>
      <c r="H507" s="14"/>
    </row>
    <row r="508" spans="1:8" customFormat="1" ht="15" customHeight="1">
      <c r="A508" s="172">
        <v>461219017</v>
      </c>
      <c r="B508" s="173" t="s">
        <v>350</v>
      </c>
      <c r="C508" s="161">
        <v>1664797.14</v>
      </c>
      <c r="D508" s="161">
        <v>125534.99</v>
      </c>
      <c r="E508" s="162">
        <v>0</v>
      </c>
      <c r="F508" s="161">
        <v>125534.99</v>
      </c>
      <c r="G508" s="161">
        <v>1790332.13</v>
      </c>
      <c r="H508" s="14"/>
    </row>
    <row r="509" spans="1:8" customFormat="1" ht="15" customHeight="1">
      <c r="A509" s="172">
        <v>461219017000001</v>
      </c>
      <c r="B509" s="173" t="s">
        <v>351</v>
      </c>
      <c r="C509" s="161">
        <v>800391.57</v>
      </c>
      <c r="D509" s="161">
        <v>63539.96</v>
      </c>
      <c r="E509" s="162">
        <v>0</v>
      </c>
      <c r="F509" s="161">
        <v>63539.96</v>
      </c>
      <c r="G509" s="161">
        <v>863931.53</v>
      </c>
      <c r="H509" s="14"/>
    </row>
    <row r="510" spans="1:8" customFormat="1" ht="15" customHeight="1">
      <c r="A510" s="172">
        <v>461219017000002</v>
      </c>
      <c r="B510" s="173" t="s">
        <v>352</v>
      </c>
      <c r="C510" s="161">
        <v>180168.43</v>
      </c>
      <c r="D510" s="161">
        <v>16378.95</v>
      </c>
      <c r="E510" s="162">
        <v>0</v>
      </c>
      <c r="F510" s="161">
        <v>16378.95</v>
      </c>
      <c r="G510" s="161">
        <v>196547.38</v>
      </c>
      <c r="H510" s="14"/>
    </row>
    <row r="511" spans="1:8" customFormat="1" ht="15" customHeight="1">
      <c r="A511" s="172">
        <v>461219017000003</v>
      </c>
      <c r="B511" s="173" t="s">
        <v>353</v>
      </c>
      <c r="C511" s="161">
        <v>684237.14</v>
      </c>
      <c r="D511" s="161">
        <v>45616.08</v>
      </c>
      <c r="E511" s="162">
        <v>0</v>
      </c>
      <c r="F511" s="161">
        <v>45616.08</v>
      </c>
      <c r="G511" s="161">
        <v>729853.22</v>
      </c>
      <c r="H511" s="14"/>
    </row>
    <row r="512" spans="1:8" customFormat="1" ht="15" customHeight="1">
      <c r="A512" s="172">
        <v>461219019</v>
      </c>
      <c r="B512" s="173" t="s">
        <v>313</v>
      </c>
      <c r="C512" s="161">
        <v>119148.27</v>
      </c>
      <c r="D512" s="161">
        <v>11043.71</v>
      </c>
      <c r="E512" s="162">
        <v>0</v>
      </c>
      <c r="F512" s="161">
        <v>11043.71</v>
      </c>
      <c r="G512" s="161">
        <v>130191.98</v>
      </c>
      <c r="H512" s="14"/>
    </row>
    <row r="513" spans="1:8" customFormat="1" ht="15" customHeight="1">
      <c r="A513" s="172">
        <v>461219019000001</v>
      </c>
      <c r="B513" s="173" t="s">
        <v>354</v>
      </c>
      <c r="C513" s="161">
        <v>77222.570000000007</v>
      </c>
      <c r="D513" s="161">
        <v>7097.77</v>
      </c>
      <c r="E513" s="162">
        <v>0</v>
      </c>
      <c r="F513" s="161">
        <v>7097.77</v>
      </c>
      <c r="G513" s="161">
        <v>84320.34</v>
      </c>
      <c r="H513" s="14"/>
    </row>
    <row r="514" spans="1:8" customFormat="1" ht="15" customHeight="1">
      <c r="A514" s="172">
        <v>461219019000003</v>
      </c>
      <c r="B514" s="173" t="s">
        <v>355</v>
      </c>
      <c r="C514" s="161">
        <v>41925.699999999997</v>
      </c>
      <c r="D514" s="161">
        <v>3945.94</v>
      </c>
      <c r="E514" s="162">
        <v>0</v>
      </c>
      <c r="F514" s="161">
        <v>3945.94</v>
      </c>
      <c r="G514" s="161">
        <v>45871.64</v>
      </c>
      <c r="H514" s="14"/>
    </row>
    <row r="515" spans="1:8" customFormat="1" ht="15" customHeight="1">
      <c r="A515" s="172">
        <v>4613</v>
      </c>
      <c r="B515" s="173" t="s">
        <v>356</v>
      </c>
      <c r="C515" s="161">
        <v>45418.8</v>
      </c>
      <c r="D515" s="161">
        <v>4397.8900000000003</v>
      </c>
      <c r="E515" s="162">
        <v>0</v>
      </c>
      <c r="F515" s="161">
        <v>4397.8900000000003</v>
      </c>
      <c r="G515" s="161">
        <v>49816.69</v>
      </c>
      <c r="H515" s="14"/>
    </row>
    <row r="516" spans="1:8" customFormat="1" ht="15" customHeight="1">
      <c r="A516" s="172">
        <v>46131</v>
      </c>
      <c r="B516" s="173" t="s">
        <v>357</v>
      </c>
      <c r="C516" s="161">
        <v>45418.8</v>
      </c>
      <c r="D516" s="161">
        <v>4397.8900000000003</v>
      </c>
      <c r="E516" s="162">
        <v>0</v>
      </c>
      <c r="F516" s="161">
        <v>4397.8900000000003</v>
      </c>
      <c r="G516" s="161">
        <v>49816.69</v>
      </c>
      <c r="H516" s="14"/>
    </row>
    <row r="517" spans="1:8" customFormat="1" ht="15" customHeight="1">
      <c r="A517" s="172">
        <v>461319</v>
      </c>
      <c r="B517" s="173" t="s">
        <v>358</v>
      </c>
      <c r="C517" s="161">
        <v>45418.8</v>
      </c>
      <c r="D517" s="161">
        <v>4397.8900000000003</v>
      </c>
      <c r="E517" s="162">
        <v>0</v>
      </c>
      <c r="F517" s="161">
        <v>4397.8900000000003</v>
      </c>
      <c r="G517" s="161">
        <v>49816.69</v>
      </c>
      <c r="H517" s="14"/>
    </row>
    <row r="518" spans="1:8" customFormat="1" ht="15" customHeight="1">
      <c r="A518" s="172">
        <v>46131901</v>
      </c>
      <c r="B518" s="173" t="s">
        <v>356</v>
      </c>
      <c r="C518" s="161">
        <v>45418.8</v>
      </c>
      <c r="D518" s="161">
        <v>4397.8900000000003</v>
      </c>
      <c r="E518" s="162">
        <v>0</v>
      </c>
      <c r="F518" s="161">
        <v>4397.8900000000003</v>
      </c>
      <c r="G518" s="161">
        <v>49816.69</v>
      </c>
      <c r="H518" s="14"/>
    </row>
    <row r="519" spans="1:8" customFormat="1" ht="15" customHeight="1">
      <c r="A519" s="172">
        <v>461319011</v>
      </c>
      <c r="B519" s="173" t="s">
        <v>359</v>
      </c>
      <c r="C519" s="161">
        <v>45418.8</v>
      </c>
      <c r="D519" s="161">
        <v>4397.8900000000003</v>
      </c>
      <c r="E519" s="162">
        <v>0</v>
      </c>
      <c r="F519" s="161">
        <v>4397.8900000000003</v>
      </c>
      <c r="G519" s="161">
        <v>49816.69</v>
      </c>
      <c r="H519" s="14"/>
    </row>
    <row r="520" spans="1:8" customFormat="1" ht="15" customHeight="1">
      <c r="A520" s="172">
        <v>461319011000001</v>
      </c>
      <c r="B520" s="173" t="s">
        <v>359</v>
      </c>
      <c r="C520" s="161">
        <v>45418.8</v>
      </c>
      <c r="D520" s="161">
        <v>4397.8900000000003</v>
      </c>
      <c r="E520" s="162">
        <v>0</v>
      </c>
      <c r="F520" s="161">
        <v>4397.8900000000003</v>
      </c>
      <c r="G520" s="161">
        <v>49816.69</v>
      </c>
      <c r="H520" s="14"/>
    </row>
    <row r="521" spans="1:8" customFormat="1" ht="15" customHeight="1">
      <c r="A521" s="172">
        <v>4614</v>
      </c>
      <c r="B521" s="173" t="s">
        <v>360</v>
      </c>
      <c r="C521" s="161">
        <v>2587347.2200000002</v>
      </c>
      <c r="D521" s="161">
        <v>487894.99</v>
      </c>
      <c r="E521" s="162">
        <v>294821.76000000001</v>
      </c>
      <c r="F521" s="161">
        <v>193073.23</v>
      </c>
      <c r="G521" s="161">
        <v>2780420.45</v>
      </c>
      <c r="H521" s="14"/>
    </row>
    <row r="522" spans="1:8" customFormat="1" ht="15" customHeight="1">
      <c r="A522" s="172">
        <v>46141</v>
      </c>
      <c r="B522" s="173" t="s">
        <v>361</v>
      </c>
      <c r="C522" s="161">
        <v>2587347.2200000002</v>
      </c>
      <c r="D522" s="161">
        <v>487894.99</v>
      </c>
      <c r="E522" s="162">
        <v>294821.76000000001</v>
      </c>
      <c r="F522" s="161">
        <v>193073.23</v>
      </c>
      <c r="G522" s="161">
        <v>2780420.45</v>
      </c>
      <c r="H522" s="14"/>
    </row>
    <row r="523" spans="1:8" customFormat="1" ht="15" customHeight="1">
      <c r="A523" s="172">
        <v>461419</v>
      </c>
      <c r="B523" s="173" t="s">
        <v>361</v>
      </c>
      <c r="C523" s="161">
        <v>2587347.2200000002</v>
      </c>
      <c r="D523" s="161">
        <v>487894.99</v>
      </c>
      <c r="E523" s="162">
        <v>294821.76000000001</v>
      </c>
      <c r="F523" s="161">
        <v>193073.23</v>
      </c>
      <c r="G523" s="161">
        <v>2780420.45</v>
      </c>
      <c r="H523" s="14"/>
    </row>
    <row r="524" spans="1:8" customFormat="1" ht="15" customHeight="1">
      <c r="A524" s="172">
        <v>46141901</v>
      </c>
      <c r="B524" s="173" t="s">
        <v>360</v>
      </c>
      <c r="C524" s="161">
        <v>2587347.2200000002</v>
      </c>
      <c r="D524" s="161">
        <v>487894.99</v>
      </c>
      <c r="E524" s="162">
        <v>294821.76000000001</v>
      </c>
      <c r="F524" s="161">
        <v>193073.23</v>
      </c>
      <c r="G524" s="161">
        <v>2780420.45</v>
      </c>
      <c r="H524" s="14"/>
    </row>
    <row r="525" spans="1:8" customFormat="1" ht="15" customHeight="1">
      <c r="A525" s="172">
        <v>461419011</v>
      </c>
      <c r="B525" s="173" t="s">
        <v>362</v>
      </c>
      <c r="C525" s="161">
        <v>2212883.69</v>
      </c>
      <c r="D525" s="161">
        <v>425677.96</v>
      </c>
      <c r="E525" s="162">
        <v>186684.77</v>
      </c>
      <c r="F525" s="161">
        <v>238993.19</v>
      </c>
      <c r="G525" s="161">
        <v>2451876.88</v>
      </c>
      <c r="H525" s="14"/>
    </row>
    <row r="526" spans="1:8" customFormat="1" ht="15" customHeight="1">
      <c r="A526" s="172">
        <v>461419011000001</v>
      </c>
      <c r="B526" s="173" t="s">
        <v>363</v>
      </c>
      <c r="C526" s="161">
        <v>2212883.69</v>
      </c>
      <c r="D526" s="161">
        <v>425677.96</v>
      </c>
      <c r="E526" s="162">
        <v>186684.77</v>
      </c>
      <c r="F526" s="161">
        <v>238993.19</v>
      </c>
      <c r="G526" s="161">
        <v>2451876.88</v>
      </c>
      <c r="H526" s="14"/>
    </row>
    <row r="527" spans="1:8" customFormat="1" ht="15" customHeight="1">
      <c r="A527" s="172">
        <v>461419012</v>
      </c>
      <c r="B527" s="173" t="s">
        <v>364</v>
      </c>
      <c r="C527" s="161">
        <v>374463.53</v>
      </c>
      <c r="D527" s="161">
        <v>62217.03</v>
      </c>
      <c r="E527" s="162">
        <v>108136.99</v>
      </c>
      <c r="F527" s="161">
        <v>-45919.96</v>
      </c>
      <c r="G527" s="161">
        <v>328543.57</v>
      </c>
      <c r="H527" s="14"/>
    </row>
    <row r="528" spans="1:8" customFormat="1" ht="15" customHeight="1">
      <c r="A528" s="172">
        <v>461419012000001</v>
      </c>
      <c r="B528" s="173" t="s">
        <v>364</v>
      </c>
      <c r="C528" s="161">
        <v>374463.53</v>
      </c>
      <c r="D528" s="161">
        <v>62217.03</v>
      </c>
      <c r="E528" s="162">
        <v>108136.99</v>
      </c>
      <c r="F528" s="161">
        <v>-45919.96</v>
      </c>
      <c r="G528" s="161">
        <v>328543.57</v>
      </c>
      <c r="H528" s="14"/>
    </row>
    <row r="529" spans="1:8" customFormat="1" ht="15" customHeight="1">
      <c r="A529" s="172">
        <v>4615</v>
      </c>
      <c r="B529" s="173" t="s">
        <v>365</v>
      </c>
      <c r="C529" s="161">
        <v>1191197.7</v>
      </c>
      <c r="D529" s="161">
        <v>211129.94</v>
      </c>
      <c r="E529" s="162">
        <v>99506.62</v>
      </c>
      <c r="F529" s="161">
        <v>111623.32</v>
      </c>
      <c r="G529" s="161">
        <v>1302821.02</v>
      </c>
      <c r="H529" s="14"/>
    </row>
    <row r="530" spans="1:8" customFormat="1" ht="15" customHeight="1">
      <c r="A530" s="172">
        <v>46151</v>
      </c>
      <c r="B530" s="173" t="s">
        <v>366</v>
      </c>
      <c r="C530" s="161">
        <v>1191197.7</v>
      </c>
      <c r="D530" s="161">
        <v>211129.94</v>
      </c>
      <c r="E530" s="162">
        <v>99506.62</v>
      </c>
      <c r="F530" s="161">
        <v>111623.32</v>
      </c>
      <c r="G530" s="161">
        <v>1302821.02</v>
      </c>
      <c r="H530" s="14"/>
    </row>
    <row r="531" spans="1:8" customFormat="1" ht="15" customHeight="1">
      <c r="A531" s="172">
        <v>461519</v>
      </c>
      <c r="B531" s="173" t="s">
        <v>366</v>
      </c>
      <c r="C531" s="161">
        <v>1191197.7</v>
      </c>
      <c r="D531" s="161">
        <v>211129.94</v>
      </c>
      <c r="E531" s="162">
        <v>99506.62</v>
      </c>
      <c r="F531" s="161">
        <v>111623.32</v>
      </c>
      <c r="G531" s="161">
        <v>1302821.02</v>
      </c>
      <c r="H531" s="14"/>
    </row>
    <row r="532" spans="1:8" customFormat="1" ht="15" customHeight="1">
      <c r="A532" s="172">
        <v>46151901</v>
      </c>
      <c r="B532" s="173" t="s">
        <v>365</v>
      </c>
      <c r="C532" s="161">
        <v>1191197.7</v>
      </c>
      <c r="D532" s="161">
        <v>211129.94</v>
      </c>
      <c r="E532" s="162">
        <v>99506.62</v>
      </c>
      <c r="F532" s="161">
        <v>111623.32</v>
      </c>
      <c r="G532" s="161">
        <v>1302821.02</v>
      </c>
      <c r="H532" s="14"/>
    </row>
    <row r="533" spans="1:8" customFormat="1" ht="15" customHeight="1">
      <c r="A533" s="172">
        <v>461519011</v>
      </c>
      <c r="B533" s="173" t="s">
        <v>367</v>
      </c>
      <c r="C533" s="161">
        <v>1191197.7</v>
      </c>
      <c r="D533" s="161">
        <v>211129.94</v>
      </c>
      <c r="E533" s="162">
        <v>99506.62</v>
      </c>
      <c r="F533" s="161">
        <v>111623.32</v>
      </c>
      <c r="G533" s="161">
        <v>1302821.02</v>
      </c>
      <c r="H533" s="14"/>
    </row>
    <row r="534" spans="1:8" customFormat="1" ht="15" customHeight="1">
      <c r="A534" s="172">
        <v>461519011000001</v>
      </c>
      <c r="B534" s="173" t="s">
        <v>368</v>
      </c>
      <c r="C534" s="161">
        <v>857649.33</v>
      </c>
      <c r="D534" s="161">
        <v>180726.19</v>
      </c>
      <c r="E534" s="162">
        <v>99506.62</v>
      </c>
      <c r="F534" s="161">
        <v>81219.570000000007</v>
      </c>
      <c r="G534" s="161">
        <v>938868.9</v>
      </c>
      <c r="H534" s="14"/>
    </row>
    <row r="535" spans="1:8" customFormat="1" ht="15" customHeight="1">
      <c r="A535" s="172">
        <v>461519011000002</v>
      </c>
      <c r="B535" s="173" t="s">
        <v>369</v>
      </c>
      <c r="C535" s="161">
        <v>60707.96</v>
      </c>
      <c r="D535" s="161">
        <v>5430.16</v>
      </c>
      <c r="E535" s="162">
        <v>0</v>
      </c>
      <c r="F535" s="161">
        <v>5430.16</v>
      </c>
      <c r="G535" s="161">
        <v>66138.12</v>
      </c>
      <c r="H535" s="14"/>
    </row>
    <row r="536" spans="1:8" customFormat="1" ht="15" customHeight="1">
      <c r="A536" s="172">
        <v>461519011000004</v>
      </c>
      <c r="B536" s="173" t="s">
        <v>370</v>
      </c>
      <c r="C536" s="161">
        <v>272840.40999999997</v>
      </c>
      <c r="D536" s="161">
        <v>24973.59</v>
      </c>
      <c r="E536" s="162">
        <v>0</v>
      </c>
      <c r="F536" s="161">
        <v>24973.59</v>
      </c>
      <c r="G536" s="161">
        <v>297814</v>
      </c>
      <c r="H536" s="14"/>
    </row>
    <row r="537" spans="1:8" customFormat="1" ht="15" customHeight="1">
      <c r="A537" s="172">
        <v>4617</v>
      </c>
      <c r="B537" s="173" t="s">
        <v>371</v>
      </c>
      <c r="C537" s="161">
        <v>1069623.44</v>
      </c>
      <c r="D537" s="161">
        <v>296069.63</v>
      </c>
      <c r="E537" s="162">
        <v>181672.83</v>
      </c>
      <c r="F537" s="161">
        <v>114396.8</v>
      </c>
      <c r="G537" s="161">
        <v>1184020.24</v>
      </c>
      <c r="H537" s="14"/>
    </row>
    <row r="538" spans="1:8" customFormat="1" ht="15" customHeight="1">
      <c r="A538" s="172">
        <v>46171</v>
      </c>
      <c r="B538" s="173" t="s">
        <v>372</v>
      </c>
      <c r="C538" s="161">
        <v>1069623.44</v>
      </c>
      <c r="D538" s="161">
        <v>296069.63</v>
      </c>
      <c r="E538" s="162">
        <v>181672.83</v>
      </c>
      <c r="F538" s="161">
        <v>114396.8</v>
      </c>
      <c r="G538" s="161">
        <v>1184020.24</v>
      </c>
      <c r="H538" s="14"/>
    </row>
    <row r="539" spans="1:8" customFormat="1" ht="15" customHeight="1">
      <c r="A539" s="172">
        <v>461719</v>
      </c>
      <c r="B539" s="173" t="s">
        <v>372</v>
      </c>
      <c r="C539" s="161">
        <v>1069623.44</v>
      </c>
      <c r="D539" s="161">
        <v>296069.63</v>
      </c>
      <c r="E539" s="162">
        <v>181672.83</v>
      </c>
      <c r="F539" s="161">
        <v>114396.8</v>
      </c>
      <c r="G539" s="161">
        <v>1184020.24</v>
      </c>
      <c r="H539" s="14"/>
    </row>
    <row r="540" spans="1:8" customFormat="1" ht="15" customHeight="1">
      <c r="A540" s="172">
        <v>46171901</v>
      </c>
      <c r="B540" s="173" t="s">
        <v>373</v>
      </c>
      <c r="C540" s="161">
        <v>1069623.44</v>
      </c>
      <c r="D540" s="161">
        <v>296069.63</v>
      </c>
      <c r="E540" s="162">
        <v>181672.83</v>
      </c>
      <c r="F540" s="161">
        <v>114396.8</v>
      </c>
      <c r="G540" s="161">
        <v>1184020.24</v>
      </c>
      <c r="H540" s="14"/>
    </row>
    <row r="541" spans="1:8" customFormat="1" ht="15" customHeight="1">
      <c r="A541" s="172">
        <v>461719011</v>
      </c>
      <c r="B541" s="173" t="s">
        <v>373</v>
      </c>
      <c r="C541" s="161">
        <v>1069623.44</v>
      </c>
      <c r="D541" s="161">
        <v>296069.63</v>
      </c>
      <c r="E541" s="162">
        <v>181672.83</v>
      </c>
      <c r="F541" s="161">
        <v>114396.8</v>
      </c>
      <c r="G541" s="161">
        <v>1184020.24</v>
      </c>
      <c r="H541" s="14"/>
    </row>
    <row r="542" spans="1:8" customFormat="1" ht="15" customHeight="1">
      <c r="A542" s="172">
        <v>461719011000001</v>
      </c>
      <c r="B542" s="173" t="s">
        <v>374</v>
      </c>
      <c r="C542" s="161">
        <v>578220.24</v>
      </c>
      <c r="D542" s="161">
        <v>115580.35</v>
      </c>
      <c r="E542" s="162">
        <v>61775.95</v>
      </c>
      <c r="F542" s="161">
        <v>53804.4</v>
      </c>
      <c r="G542" s="161">
        <v>632024.64</v>
      </c>
      <c r="H542" s="14"/>
    </row>
    <row r="543" spans="1:8" customFormat="1" ht="15" customHeight="1">
      <c r="A543" s="172">
        <v>461719011000002</v>
      </c>
      <c r="B543" s="173" t="s">
        <v>375</v>
      </c>
      <c r="C543" s="161">
        <v>491403.2</v>
      </c>
      <c r="D543" s="161">
        <v>180489.28</v>
      </c>
      <c r="E543" s="162">
        <v>119896.88</v>
      </c>
      <c r="F543" s="161">
        <v>60592.4</v>
      </c>
      <c r="G543" s="161">
        <v>551995.6</v>
      </c>
      <c r="H543" s="14"/>
    </row>
    <row r="544" spans="1:8" customFormat="1" ht="15" customHeight="1">
      <c r="A544" s="172">
        <v>4618</v>
      </c>
      <c r="B544" s="173" t="s">
        <v>376</v>
      </c>
      <c r="C544" s="161">
        <v>77317.34</v>
      </c>
      <c r="D544" s="161">
        <v>17387.2</v>
      </c>
      <c r="E544" s="162">
        <v>9445.25</v>
      </c>
      <c r="F544" s="161">
        <v>7941.95</v>
      </c>
      <c r="G544" s="161">
        <v>85259.29</v>
      </c>
      <c r="H544" s="14"/>
    </row>
    <row r="545" spans="1:8" customFormat="1" ht="15" customHeight="1">
      <c r="A545" s="172">
        <v>46181</v>
      </c>
      <c r="B545" s="173" t="s">
        <v>377</v>
      </c>
      <c r="C545" s="161">
        <v>77317.34</v>
      </c>
      <c r="D545" s="161">
        <v>17387.2</v>
      </c>
      <c r="E545" s="162">
        <v>9445.25</v>
      </c>
      <c r="F545" s="161">
        <v>7941.95</v>
      </c>
      <c r="G545" s="161">
        <v>85259.29</v>
      </c>
      <c r="H545" s="14"/>
    </row>
    <row r="546" spans="1:8" customFormat="1" ht="15" customHeight="1">
      <c r="A546" s="172">
        <v>461819</v>
      </c>
      <c r="B546" s="173" t="s">
        <v>377</v>
      </c>
      <c r="C546" s="161">
        <v>77317.34</v>
      </c>
      <c r="D546" s="161">
        <v>17387.2</v>
      </c>
      <c r="E546" s="162">
        <v>9445.25</v>
      </c>
      <c r="F546" s="161">
        <v>7941.95</v>
      </c>
      <c r="G546" s="161">
        <v>85259.29</v>
      </c>
      <c r="H546" s="14"/>
    </row>
    <row r="547" spans="1:8" customFormat="1" ht="15" customHeight="1">
      <c r="A547" s="172">
        <v>46181901</v>
      </c>
      <c r="B547" s="173" t="s">
        <v>376</v>
      </c>
      <c r="C547" s="161">
        <v>77317.34</v>
      </c>
      <c r="D547" s="161">
        <v>17387.2</v>
      </c>
      <c r="E547" s="162">
        <v>9445.25</v>
      </c>
      <c r="F547" s="161">
        <v>7941.95</v>
      </c>
      <c r="G547" s="161">
        <v>85259.29</v>
      </c>
      <c r="H547" s="14"/>
    </row>
    <row r="548" spans="1:8" customFormat="1" ht="15" customHeight="1">
      <c r="A548" s="172">
        <v>461819011</v>
      </c>
      <c r="B548" s="173" t="s">
        <v>378</v>
      </c>
      <c r="C548" s="161">
        <v>77317.34</v>
      </c>
      <c r="D548" s="161">
        <v>17387.2</v>
      </c>
      <c r="E548" s="162">
        <v>9445.25</v>
      </c>
      <c r="F548" s="161">
        <v>7941.95</v>
      </c>
      <c r="G548" s="161">
        <v>85259.29</v>
      </c>
      <c r="H548" s="14"/>
    </row>
    <row r="549" spans="1:8" customFormat="1" ht="15" customHeight="1">
      <c r="A549" s="172">
        <v>461819011000001</v>
      </c>
      <c r="B549" s="173" t="s">
        <v>378</v>
      </c>
      <c r="C549" s="161">
        <v>77317.34</v>
      </c>
      <c r="D549" s="161">
        <v>17387.2</v>
      </c>
      <c r="E549" s="162">
        <v>9445.25</v>
      </c>
      <c r="F549" s="161">
        <v>7941.95</v>
      </c>
      <c r="G549" s="161">
        <v>85259.29</v>
      </c>
      <c r="H549" s="14"/>
    </row>
    <row r="550" spans="1:8" customFormat="1" ht="15" customHeight="1">
      <c r="A550" s="172">
        <v>4619</v>
      </c>
      <c r="B550" s="173" t="s">
        <v>379</v>
      </c>
      <c r="C550" s="161">
        <v>78857.649999999994</v>
      </c>
      <c r="D550" s="161">
        <v>13397.03</v>
      </c>
      <c r="E550" s="162">
        <v>419.35</v>
      </c>
      <c r="F550" s="161">
        <v>12977.68</v>
      </c>
      <c r="G550" s="161">
        <v>91835.33</v>
      </c>
      <c r="H550" s="14"/>
    </row>
    <row r="551" spans="1:8" customFormat="1" ht="15" customHeight="1">
      <c r="A551" s="172">
        <v>46191</v>
      </c>
      <c r="B551" s="173" t="s">
        <v>380</v>
      </c>
      <c r="C551" s="161">
        <v>78857.649999999994</v>
      </c>
      <c r="D551" s="161">
        <v>13397.03</v>
      </c>
      <c r="E551" s="162">
        <v>419.35</v>
      </c>
      <c r="F551" s="161">
        <v>12977.68</v>
      </c>
      <c r="G551" s="161">
        <v>91835.33</v>
      </c>
      <c r="H551" s="14"/>
    </row>
    <row r="552" spans="1:8" customFormat="1" ht="15" customHeight="1">
      <c r="A552" s="172">
        <v>461919</v>
      </c>
      <c r="B552" s="173" t="s">
        <v>380</v>
      </c>
      <c r="C552" s="161">
        <v>78857.649999999994</v>
      </c>
      <c r="D552" s="161">
        <v>13397.03</v>
      </c>
      <c r="E552" s="162">
        <v>419.35</v>
      </c>
      <c r="F552" s="161">
        <v>12977.68</v>
      </c>
      <c r="G552" s="161">
        <v>91835.33</v>
      </c>
      <c r="H552" s="14"/>
    </row>
    <row r="553" spans="1:8" customFormat="1" ht="15" customHeight="1">
      <c r="A553" s="172">
        <v>46191901</v>
      </c>
      <c r="B553" s="173" t="s">
        <v>379</v>
      </c>
      <c r="C553" s="161">
        <v>78857.649999999994</v>
      </c>
      <c r="D553" s="161">
        <v>13397.03</v>
      </c>
      <c r="E553" s="162">
        <v>419.35</v>
      </c>
      <c r="F553" s="161">
        <v>12977.68</v>
      </c>
      <c r="G553" s="161">
        <v>91835.33</v>
      </c>
      <c r="H553" s="14"/>
    </row>
    <row r="554" spans="1:8" customFormat="1" ht="15" customHeight="1">
      <c r="A554" s="172">
        <v>461919019</v>
      </c>
      <c r="B554" s="173" t="s">
        <v>313</v>
      </c>
      <c r="C554" s="161">
        <v>78857.649999999994</v>
      </c>
      <c r="D554" s="161">
        <v>13397.03</v>
      </c>
      <c r="E554" s="162">
        <v>419.35</v>
      </c>
      <c r="F554" s="161">
        <v>12977.68</v>
      </c>
      <c r="G554" s="161">
        <v>91835.33</v>
      </c>
      <c r="H554" s="14"/>
    </row>
    <row r="555" spans="1:8" customFormat="1" ht="15" customHeight="1">
      <c r="A555" s="172">
        <v>461919019000001</v>
      </c>
      <c r="B555" s="173" t="s">
        <v>313</v>
      </c>
      <c r="C555" s="161">
        <v>78763.47</v>
      </c>
      <c r="D555" s="161">
        <v>13397.03</v>
      </c>
      <c r="E555" s="162">
        <v>419.35</v>
      </c>
      <c r="F555" s="161">
        <v>12977.68</v>
      </c>
      <c r="G555" s="161">
        <v>91741.15</v>
      </c>
      <c r="H555" s="14"/>
    </row>
    <row r="556" spans="1:8" customFormat="1" ht="15" customHeight="1">
      <c r="A556" s="172">
        <v>461919019000006</v>
      </c>
      <c r="B556" s="173" t="s">
        <v>381</v>
      </c>
      <c r="C556" s="161">
        <v>34.18</v>
      </c>
      <c r="D556" s="161">
        <v>0</v>
      </c>
      <c r="E556" s="162">
        <v>0</v>
      </c>
      <c r="F556" s="161">
        <v>0</v>
      </c>
      <c r="G556" s="161">
        <v>34.18</v>
      </c>
      <c r="H556" s="14"/>
    </row>
    <row r="557" spans="1:8" customFormat="1" ht="15" customHeight="1">
      <c r="A557" s="172">
        <v>461919019000009</v>
      </c>
      <c r="B557" s="173" t="s">
        <v>528</v>
      </c>
      <c r="C557" s="161">
        <v>60</v>
      </c>
      <c r="D557" s="161">
        <v>0</v>
      </c>
      <c r="E557" s="162">
        <v>0</v>
      </c>
      <c r="F557" s="161">
        <v>0</v>
      </c>
      <c r="G557" s="161">
        <v>60</v>
      </c>
      <c r="H557" s="14"/>
    </row>
    <row r="558" spans="1:8" customFormat="1" ht="15" customHeight="1">
      <c r="A558" s="172">
        <v>462</v>
      </c>
      <c r="B558" s="173" t="s">
        <v>382</v>
      </c>
      <c r="C558" s="161">
        <v>2364949.31</v>
      </c>
      <c r="D558" s="161">
        <v>500482.66</v>
      </c>
      <c r="E558" s="162">
        <v>83628.52</v>
      </c>
      <c r="F558" s="161">
        <v>416854.14</v>
      </c>
      <c r="G558" s="161">
        <v>2781803.45</v>
      </c>
      <c r="H558" s="14"/>
    </row>
    <row r="559" spans="1:8" customFormat="1" ht="15" customHeight="1">
      <c r="A559" s="172">
        <v>4621</v>
      </c>
      <c r="B559" s="173" t="s">
        <v>383</v>
      </c>
      <c r="C559" s="161">
        <v>2364949.31</v>
      </c>
      <c r="D559" s="161">
        <v>500482.66</v>
      </c>
      <c r="E559" s="162">
        <v>83628.52</v>
      </c>
      <c r="F559" s="161">
        <v>416854.14</v>
      </c>
      <c r="G559" s="161">
        <v>2781803.45</v>
      </c>
      <c r="H559" s="14"/>
    </row>
    <row r="560" spans="1:8" customFormat="1" ht="15" customHeight="1">
      <c r="A560" s="172">
        <v>46211</v>
      </c>
      <c r="B560" s="173" t="s">
        <v>384</v>
      </c>
      <c r="C560" s="161">
        <v>2364949.31</v>
      </c>
      <c r="D560" s="161">
        <v>500482.66</v>
      </c>
      <c r="E560" s="162">
        <v>83628.52</v>
      </c>
      <c r="F560" s="161">
        <v>416854.14</v>
      </c>
      <c r="G560" s="161">
        <v>2781803.45</v>
      </c>
      <c r="H560" s="14"/>
    </row>
    <row r="561" spans="1:8" customFormat="1" ht="15" customHeight="1">
      <c r="A561" s="172">
        <v>462119</v>
      </c>
      <c r="B561" s="173" t="s">
        <v>384</v>
      </c>
      <c r="C561" s="161">
        <v>2364949.31</v>
      </c>
      <c r="D561" s="161">
        <v>500482.66</v>
      </c>
      <c r="E561" s="162">
        <v>83628.52</v>
      </c>
      <c r="F561" s="161">
        <v>416854.14</v>
      </c>
      <c r="G561" s="161">
        <v>2781803.45</v>
      </c>
      <c r="H561" s="14"/>
    </row>
    <row r="562" spans="1:8" customFormat="1" ht="15" customHeight="1">
      <c r="A562" s="172">
        <v>462119011</v>
      </c>
      <c r="B562" s="173" t="s">
        <v>385</v>
      </c>
      <c r="C562" s="161">
        <v>106848.05</v>
      </c>
      <c r="D562" s="161">
        <v>7992.22</v>
      </c>
      <c r="E562" s="162">
        <v>297.49</v>
      </c>
      <c r="F562" s="161">
        <v>7694.73</v>
      </c>
      <c r="G562" s="161">
        <v>114542.78</v>
      </c>
      <c r="H562" s="14"/>
    </row>
    <row r="563" spans="1:8" customFormat="1" ht="15" customHeight="1">
      <c r="A563" s="172">
        <v>462119011000001</v>
      </c>
      <c r="B563" s="173" t="s">
        <v>386</v>
      </c>
      <c r="C563" s="161">
        <v>81498.91</v>
      </c>
      <c r="D563" s="161">
        <v>7992.22</v>
      </c>
      <c r="E563" s="162">
        <v>0</v>
      </c>
      <c r="F563" s="161">
        <v>7992.22</v>
      </c>
      <c r="G563" s="161">
        <v>89491.13</v>
      </c>
      <c r="H563" s="14"/>
    </row>
    <row r="564" spans="1:8" customFormat="1" ht="15" customHeight="1">
      <c r="A564" s="172">
        <v>462119011000003</v>
      </c>
      <c r="B564" s="173" t="s">
        <v>387</v>
      </c>
      <c r="C564" s="161">
        <v>25349.14</v>
      </c>
      <c r="D564" s="161">
        <v>0</v>
      </c>
      <c r="E564" s="162">
        <v>297.49</v>
      </c>
      <c r="F564" s="161">
        <v>-297.49</v>
      </c>
      <c r="G564" s="161">
        <v>25051.65</v>
      </c>
      <c r="H564" s="14"/>
    </row>
    <row r="565" spans="1:8" customFormat="1" ht="15" customHeight="1">
      <c r="A565" s="172">
        <v>462119012</v>
      </c>
      <c r="B565" s="173" t="s">
        <v>388</v>
      </c>
      <c r="C565" s="161">
        <v>21175</v>
      </c>
      <c r="D565" s="161">
        <v>1925</v>
      </c>
      <c r="E565" s="162">
        <v>0</v>
      </c>
      <c r="F565" s="161">
        <v>1925</v>
      </c>
      <c r="G565" s="161">
        <v>23100</v>
      </c>
      <c r="H565" s="14"/>
    </row>
    <row r="566" spans="1:8" customFormat="1" ht="15" customHeight="1">
      <c r="A566" s="172">
        <v>462119012000001</v>
      </c>
      <c r="B566" s="173" t="s">
        <v>389</v>
      </c>
      <c r="C566" s="161">
        <v>21175</v>
      </c>
      <c r="D566" s="161">
        <v>1925</v>
      </c>
      <c r="E566" s="162">
        <v>0</v>
      </c>
      <c r="F566" s="161">
        <v>1925</v>
      </c>
      <c r="G566" s="161">
        <v>23100</v>
      </c>
      <c r="H566" s="14"/>
    </row>
    <row r="567" spans="1:8" customFormat="1" ht="15" customHeight="1">
      <c r="A567" s="172">
        <v>462119013</v>
      </c>
      <c r="B567" s="173" t="s">
        <v>390</v>
      </c>
      <c r="C567" s="161">
        <v>95771.58</v>
      </c>
      <c r="D567" s="161">
        <v>29178.06</v>
      </c>
      <c r="E567" s="162">
        <v>7126.88</v>
      </c>
      <c r="F567" s="161">
        <v>22051.18</v>
      </c>
      <c r="G567" s="161">
        <v>117822.76</v>
      </c>
      <c r="H567" s="14"/>
    </row>
    <row r="568" spans="1:8" customFormat="1" ht="15" customHeight="1">
      <c r="A568" s="172">
        <v>462119013000002</v>
      </c>
      <c r="B568" s="173" t="s">
        <v>391</v>
      </c>
      <c r="C568" s="161">
        <v>33946</v>
      </c>
      <c r="D568" s="161">
        <v>19000</v>
      </c>
      <c r="E568" s="162">
        <v>4000</v>
      </c>
      <c r="F568" s="161">
        <v>15000</v>
      </c>
      <c r="G568" s="161">
        <v>48946</v>
      </c>
      <c r="H568" s="14"/>
    </row>
    <row r="569" spans="1:8" customFormat="1" ht="15" customHeight="1">
      <c r="A569" s="172">
        <v>462119013000003</v>
      </c>
      <c r="B569" s="173" t="s">
        <v>392</v>
      </c>
      <c r="C569" s="161">
        <v>61825.58</v>
      </c>
      <c r="D569" s="161">
        <v>10178.06</v>
      </c>
      <c r="E569" s="162">
        <v>3126.88</v>
      </c>
      <c r="F569" s="161">
        <v>7051.18</v>
      </c>
      <c r="G569" s="161">
        <v>68876.759999999995</v>
      </c>
      <c r="H569" s="14"/>
    </row>
    <row r="570" spans="1:8" customFormat="1" ht="15" customHeight="1">
      <c r="A570" s="172">
        <v>462119014</v>
      </c>
      <c r="B570" s="173" t="s">
        <v>393</v>
      </c>
      <c r="C570" s="161">
        <v>1116061.04</v>
      </c>
      <c r="D570" s="161">
        <v>328127.45</v>
      </c>
      <c r="E570" s="162">
        <v>69111</v>
      </c>
      <c r="F570" s="161">
        <v>259016.45</v>
      </c>
      <c r="G570" s="161">
        <v>1375077.49</v>
      </c>
      <c r="H570" s="14"/>
    </row>
    <row r="571" spans="1:8" customFormat="1" ht="15" customHeight="1">
      <c r="A571" s="172">
        <v>462119014000001</v>
      </c>
      <c r="B571" s="173" t="s">
        <v>394</v>
      </c>
      <c r="C571" s="161">
        <v>214036</v>
      </c>
      <c r="D571" s="161">
        <v>22445</v>
      </c>
      <c r="E571" s="162">
        <v>22445</v>
      </c>
      <c r="F571" s="161">
        <v>0</v>
      </c>
      <c r="G571" s="161">
        <v>214036</v>
      </c>
      <c r="H571" s="14"/>
    </row>
    <row r="572" spans="1:8" customFormat="1" ht="15" customHeight="1">
      <c r="A572" s="172">
        <v>462119014000004</v>
      </c>
      <c r="B572" s="173" t="s">
        <v>395</v>
      </c>
      <c r="C572" s="161">
        <v>171557.22</v>
      </c>
      <c r="D572" s="161">
        <v>159499.49</v>
      </c>
      <c r="E572" s="162">
        <v>46666</v>
      </c>
      <c r="F572" s="161">
        <v>112833.49</v>
      </c>
      <c r="G572" s="161">
        <v>284390.71000000002</v>
      </c>
      <c r="H572" s="14"/>
    </row>
    <row r="573" spans="1:8" customFormat="1" ht="15" customHeight="1">
      <c r="A573" s="172">
        <v>462119014000005</v>
      </c>
      <c r="B573" s="173" t="s">
        <v>396</v>
      </c>
      <c r="C573" s="161">
        <v>75808.259999999995</v>
      </c>
      <c r="D573" s="161">
        <v>73504.929999999993</v>
      </c>
      <c r="E573" s="162">
        <v>0</v>
      </c>
      <c r="F573" s="161">
        <v>73504.929999999993</v>
      </c>
      <c r="G573" s="161">
        <v>149313.19</v>
      </c>
      <c r="H573" s="14"/>
    </row>
    <row r="574" spans="1:8" customFormat="1" ht="15" customHeight="1">
      <c r="A574" s="172">
        <v>462119014000007</v>
      </c>
      <c r="B574" s="173" t="s">
        <v>397</v>
      </c>
      <c r="C574" s="161">
        <v>583098.4</v>
      </c>
      <c r="D574" s="161">
        <v>72678.03</v>
      </c>
      <c r="E574" s="162">
        <v>0</v>
      </c>
      <c r="F574" s="161">
        <v>72678.03</v>
      </c>
      <c r="G574" s="161">
        <v>655776.43000000005</v>
      </c>
      <c r="H574" s="14"/>
    </row>
    <row r="575" spans="1:8" customFormat="1" ht="15" customHeight="1">
      <c r="A575" s="172">
        <v>462119014000012</v>
      </c>
      <c r="B575" s="173" t="s">
        <v>398</v>
      </c>
      <c r="C575" s="161">
        <v>71561.16</v>
      </c>
      <c r="D575" s="161">
        <v>0</v>
      </c>
      <c r="E575" s="162">
        <v>0</v>
      </c>
      <c r="F575" s="161">
        <v>0</v>
      </c>
      <c r="G575" s="161">
        <v>71561.16</v>
      </c>
      <c r="H575" s="14"/>
    </row>
    <row r="576" spans="1:8" customFormat="1" ht="15" customHeight="1">
      <c r="A576" s="172">
        <v>462119015</v>
      </c>
      <c r="B576" s="173" t="s">
        <v>399</v>
      </c>
      <c r="C576" s="161">
        <v>9478.69</v>
      </c>
      <c r="D576" s="161">
        <v>1777.71</v>
      </c>
      <c r="E576" s="162">
        <v>0</v>
      </c>
      <c r="F576" s="161">
        <v>1777.71</v>
      </c>
      <c r="G576" s="161">
        <v>11256.4</v>
      </c>
      <c r="H576" s="14"/>
    </row>
    <row r="577" spans="1:8" customFormat="1" ht="15" customHeight="1">
      <c r="A577" s="172">
        <v>462119015000001</v>
      </c>
      <c r="B577" s="173" t="s">
        <v>400</v>
      </c>
      <c r="C577" s="161">
        <v>9478.69</v>
      </c>
      <c r="D577" s="161">
        <v>1777.71</v>
      </c>
      <c r="E577" s="162">
        <v>0</v>
      </c>
      <c r="F577" s="161">
        <v>1777.71</v>
      </c>
      <c r="G577" s="161">
        <v>11256.4</v>
      </c>
      <c r="H577" s="14"/>
    </row>
    <row r="578" spans="1:8" customFormat="1" ht="15" customHeight="1">
      <c r="A578" s="172">
        <v>462119019</v>
      </c>
      <c r="B578" s="173" t="s">
        <v>313</v>
      </c>
      <c r="C578" s="161">
        <v>1015614.95</v>
      </c>
      <c r="D578" s="161">
        <v>131482.22</v>
      </c>
      <c r="E578" s="162">
        <v>7093.15</v>
      </c>
      <c r="F578" s="161">
        <v>124389.07</v>
      </c>
      <c r="G578" s="161">
        <v>1140004.02</v>
      </c>
      <c r="H578" s="14"/>
    </row>
    <row r="579" spans="1:8" customFormat="1" ht="15" customHeight="1">
      <c r="A579" s="172">
        <v>462119019000001</v>
      </c>
      <c r="B579" s="173" t="s">
        <v>401</v>
      </c>
      <c r="C579" s="161">
        <v>24594.81</v>
      </c>
      <c r="D579" s="161">
        <v>7996.49</v>
      </c>
      <c r="E579" s="162">
        <v>0</v>
      </c>
      <c r="F579" s="161">
        <v>7996.49</v>
      </c>
      <c r="G579" s="161">
        <v>32591.3</v>
      </c>
      <c r="H579" s="14"/>
    </row>
    <row r="580" spans="1:8" customFormat="1" ht="15" customHeight="1">
      <c r="A580" s="172">
        <v>462119019000002</v>
      </c>
      <c r="B580" s="173" t="s">
        <v>402</v>
      </c>
      <c r="C580" s="161">
        <v>739348.5</v>
      </c>
      <c r="D580" s="161">
        <v>87901.25</v>
      </c>
      <c r="E580" s="162">
        <v>4368.67</v>
      </c>
      <c r="F580" s="161">
        <v>83532.58</v>
      </c>
      <c r="G580" s="161">
        <v>822881.08</v>
      </c>
      <c r="H580" s="14"/>
    </row>
    <row r="581" spans="1:8" customFormat="1" ht="15" customHeight="1">
      <c r="A581" s="172">
        <v>462119019000004</v>
      </c>
      <c r="B581" s="173" t="s">
        <v>403</v>
      </c>
      <c r="C581" s="161">
        <v>240028.82</v>
      </c>
      <c r="D581" s="161">
        <v>32860</v>
      </c>
      <c r="E581" s="162">
        <v>0</v>
      </c>
      <c r="F581" s="161">
        <v>32860</v>
      </c>
      <c r="G581" s="161">
        <v>272888.82</v>
      </c>
      <c r="H581" s="14"/>
    </row>
    <row r="582" spans="1:8" customFormat="1" ht="15" customHeight="1">
      <c r="A582" s="172">
        <v>462119019000009</v>
      </c>
      <c r="B582" s="173" t="s">
        <v>507</v>
      </c>
      <c r="C582" s="161">
        <v>11642.82</v>
      </c>
      <c r="D582" s="161">
        <v>0</v>
      </c>
      <c r="E582" s="162">
        <v>0</v>
      </c>
      <c r="F582" s="161">
        <v>0</v>
      </c>
      <c r="G582" s="161">
        <v>11642.82</v>
      </c>
      <c r="H582" s="14"/>
    </row>
    <row r="583" spans="1:8" customFormat="1" ht="15" customHeight="1">
      <c r="A583" s="172">
        <v>462119019000010</v>
      </c>
      <c r="B583" s="173" t="s">
        <v>508</v>
      </c>
      <c r="C583" s="161">
        <v>0</v>
      </c>
      <c r="D583" s="161">
        <v>2724.48</v>
      </c>
      <c r="E583" s="162">
        <v>2724.48</v>
      </c>
      <c r="F583" s="161">
        <v>0</v>
      </c>
      <c r="G583" s="161">
        <v>0</v>
      </c>
      <c r="H583" s="14"/>
    </row>
    <row r="584" spans="1:8" customFormat="1" ht="15" customHeight="1">
      <c r="A584" s="172">
        <v>463</v>
      </c>
      <c r="B584" s="173" t="s">
        <v>404</v>
      </c>
      <c r="C584" s="161">
        <v>1674933.01</v>
      </c>
      <c r="D584" s="161">
        <v>196395.29</v>
      </c>
      <c r="E584" s="162">
        <v>17797.97</v>
      </c>
      <c r="F584" s="161">
        <v>178597.32</v>
      </c>
      <c r="G584" s="161">
        <v>1853530.33</v>
      </c>
      <c r="H584" s="14"/>
    </row>
    <row r="585" spans="1:8" customFormat="1" ht="15" customHeight="1">
      <c r="A585" s="172">
        <v>4631</v>
      </c>
      <c r="B585" s="173" t="s">
        <v>405</v>
      </c>
      <c r="C585" s="161">
        <v>290961.07</v>
      </c>
      <c r="D585" s="161">
        <v>35279.19</v>
      </c>
      <c r="E585" s="162">
        <v>4800.9399999999996</v>
      </c>
      <c r="F585" s="161">
        <v>30478.25</v>
      </c>
      <c r="G585" s="161">
        <v>321439.32</v>
      </c>
      <c r="H585" s="14"/>
    </row>
    <row r="586" spans="1:8" customFormat="1" ht="15" customHeight="1">
      <c r="A586" s="172">
        <v>46311</v>
      </c>
      <c r="B586" s="173" t="s">
        <v>406</v>
      </c>
      <c r="C586" s="161">
        <v>290961.07</v>
      </c>
      <c r="D586" s="161">
        <v>35279.19</v>
      </c>
      <c r="E586" s="162">
        <v>4800.9399999999996</v>
      </c>
      <c r="F586" s="161">
        <v>30478.25</v>
      </c>
      <c r="G586" s="161">
        <v>321439.32</v>
      </c>
      <c r="H586" s="14"/>
    </row>
    <row r="587" spans="1:8" customFormat="1" ht="15" customHeight="1">
      <c r="A587" s="172">
        <v>463119</v>
      </c>
      <c r="B587" s="173" t="s">
        <v>405</v>
      </c>
      <c r="C587" s="161">
        <v>290961.07</v>
      </c>
      <c r="D587" s="161">
        <v>35279.19</v>
      </c>
      <c r="E587" s="162">
        <v>4800.9399999999996</v>
      </c>
      <c r="F587" s="161">
        <v>30478.25</v>
      </c>
      <c r="G587" s="161">
        <v>321439.32</v>
      </c>
      <c r="H587" s="14"/>
    </row>
    <row r="588" spans="1:8" customFormat="1" ht="15" customHeight="1">
      <c r="A588" s="172">
        <v>46311901</v>
      </c>
      <c r="B588" s="173" t="s">
        <v>405</v>
      </c>
      <c r="C588" s="161">
        <v>290961.07</v>
      </c>
      <c r="D588" s="161">
        <v>35279.19</v>
      </c>
      <c r="E588" s="162">
        <v>4800.9399999999996</v>
      </c>
      <c r="F588" s="161">
        <v>30478.25</v>
      </c>
      <c r="G588" s="161">
        <v>321439.32</v>
      </c>
      <c r="H588" s="14"/>
    </row>
    <row r="589" spans="1:8" customFormat="1" ht="15" customHeight="1">
      <c r="A589" s="172">
        <v>463119011</v>
      </c>
      <c r="B589" s="173" t="s">
        <v>407</v>
      </c>
      <c r="C589" s="161">
        <v>211383.52</v>
      </c>
      <c r="D589" s="161">
        <v>27311.3</v>
      </c>
      <c r="E589" s="162">
        <v>4800.9399999999996</v>
      </c>
      <c r="F589" s="161">
        <v>22510.36</v>
      </c>
      <c r="G589" s="161">
        <v>233893.88</v>
      </c>
      <c r="H589" s="14"/>
    </row>
    <row r="590" spans="1:8" customFormat="1" ht="15" customHeight="1">
      <c r="A590" s="172">
        <v>463119011000001</v>
      </c>
      <c r="B590" s="173" t="s">
        <v>407</v>
      </c>
      <c r="C590" s="161">
        <v>211383.52</v>
      </c>
      <c r="D590" s="161">
        <v>27311.3</v>
      </c>
      <c r="E590" s="162">
        <v>4800.9399999999996</v>
      </c>
      <c r="F590" s="161">
        <v>22510.36</v>
      </c>
      <c r="G590" s="161">
        <v>233893.88</v>
      </c>
      <c r="H590" s="14"/>
    </row>
    <row r="591" spans="1:8" customFormat="1" ht="15" customHeight="1">
      <c r="A591" s="172">
        <v>463119013</v>
      </c>
      <c r="B591" s="173" t="s">
        <v>408</v>
      </c>
      <c r="C591" s="161">
        <v>79577.55</v>
      </c>
      <c r="D591" s="161">
        <v>7967.89</v>
      </c>
      <c r="E591" s="162">
        <v>0</v>
      </c>
      <c r="F591" s="161">
        <v>7967.89</v>
      </c>
      <c r="G591" s="161">
        <v>87545.44</v>
      </c>
      <c r="H591" s="14"/>
    </row>
    <row r="592" spans="1:8" customFormat="1" ht="15" customHeight="1">
      <c r="A592" s="172">
        <v>463119013000001</v>
      </c>
      <c r="B592" s="173" t="s">
        <v>409</v>
      </c>
      <c r="C592" s="161">
        <v>79577.55</v>
      </c>
      <c r="D592" s="161">
        <v>7967.89</v>
      </c>
      <c r="E592" s="162">
        <v>0</v>
      </c>
      <c r="F592" s="161">
        <v>7967.89</v>
      </c>
      <c r="G592" s="161">
        <v>87545.44</v>
      </c>
      <c r="H592" s="14"/>
    </row>
    <row r="593" spans="1:8" customFormat="1" ht="15" customHeight="1">
      <c r="A593" s="172">
        <v>4633</v>
      </c>
      <c r="B593" s="173" t="s">
        <v>410</v>
      </c>
      <c r="C593" s="161">
        <v>46627.49</v>
      </c>
      <c r="D593" s="161">
        <v>3654.08</v>
      </c>
      <c r="E593" s="162">
        <v>1265</v>
      </c>
      <c r="F593" s="161">
        <v>2389.08</v>
      </c>
      <c r="G593" s="161">
        <v>49016.57</v>
      </c>
      <c r="H593" s="14"/>
    </row>
    <row r="594" spans="1:8" customFormat="1" ht="15" customHeight="1">
      <c r="A594" s="172">
        <v>46331</v>
      </c>
      <c r="B594" s="173" t="s">
        <v>411</v>
      </c>
      <c r="C594" s="161">
        <v>46627.49</v>
      </c>
      <c r="D594" s="161">
        <v>3654.08</v>
      </c>
      <c r="E594" s="162">
        <v>1265</v>
      </c>
      <c r="F594" s="161">
        <v>2389.08</v>
      </c>
      <c r="G594" s="161">
        <v>49016.57</v>
      </c>
      <c r="H594" s="14"/>
    </row>
    <row r="595" spans="1:8" customFormat="1" ht="15" customHeight="1">
      <c r="A595" s="172">
        <v>463319</v>
      </c>
      <c r="B595" s="173" t="s">
        <v>411</v>
      </c>
      <c r="C595" s="161">
        <v>46627.49</v>
      </c>
      <c r="D595" s="161">
        <v>3654.08</v>
      </c>
      <c r="E595" s="162">
        <v>1265</v>
      </c>
      <c r="F595" s="161">
        <v>2389.08</v>
      </c>
      <c r="G595" s="161">
        <v>49016.57</v>
      </c>
      <c r="H595" s="14"/>
    </row>
    <row r="596" spans="1:8" customFormat="1" ht="15" customHeight="1">
      <c r="A596" s="172">
        <v>46331901</v>
      </c>
      <c r="B596" s="173" t="s">
        <v>410</v>
      </c>
      <c r="C596" s="161">
        <v>46627.49</v>
      </c>
      <c r="D596" s="161">
        <v>3654.08</v>
      </c>
      <c r="E596" s="162">
        <v>1265</v>
      </c>
      <c r="F596" s="161">
        <v>2389.08</v>
      </c>
      <c r="G596" s="161">
        <v>49016.57</v>
      </c>
      <c r="H596" s="14"/>
    </row>
    <row r="597" spans="1:8" customFormat="1" ht="15" customHeight="1">
      <c r="A597" s="172">
        <v>463319011</v>
      </c>
      <c r="B597" s="173" t="s">
        <v>407</v>
      </c>
      <c r="C597" s="161">
        <v>179.89</v>
      </c>
      <c r="D597" s="161">
        <v>0</v>
      </c>
      <c r="E597" s="162">
        <v>0</v>
      </c>
      <c r="F597" s="161">
        <v>0</v>
      </c>
      <c r="G597" s="161">
        <v>179.89</v>
      </c>
      <c r="H597" s="14"/>
    </row>
    <row r="598" spans="1:8" customFormat="1" ht="15" customHeight="1">
      <c r="A598" s="172">
        <v>463319011000002</v>
      </c>
      <c r="B598" s="173" t="s">
        <v>412</v>
      </c>
      <c r="C598" s="161">
        <v>179.89</v>
      </c>
      <c r="D598" s="161">
        <v>0</v>
      </c>
      <c r="E598" s="162">
        <v>0</v>
      </c>
      <c r="F598" s="161">
        <v>0</v>
      </c>
      <c r="G598" s="161">
        <v>179.89</v>
      </c>
      <c r="H598" s="14"/>
    </row>
    <row r="599" spans="1:8" customFormat="1" ht="15" customHeight="1">
      <c r="A599" s="172">
        <v>463319012</v>
      </c>
      <c r="B599" s="173" t="s">
        <v>413</v>
      </c>
      <c r="C599" s="161">
        <v>35829.410000000003</v>
      </c>
      <c r="D599" s="161">
        <v>2389.08</v>
      </c>
      <c r="E599" s="162">
        <v>0</v>
      </c>
      <c r="F599" s="161">
        <v>2389.08</v>
      </c>
      <c r="G599" s="161">
        <v>38218.49</v>
      </c>
      <c r="H599" s="14"/>
    </row>
    <row r="600" spans="1:8" customFormat="1" ht="15" customHeight="1">
      <c r="A600" s="172">
        <v>463319012000002</v>
      </c>
      <c r="B600" s="173" t="s">
        <v>414</v>
      </c>
      <c r="C600" s="161">
        <v>35829.410000000003</v>
      </c>
      <c r="D600" s="161">
        <v>2389.08</v>
      </c>
      <c r="E600" s="162">
        <v>0</v>
      </c>
      <c r="F600" s="161">
        <v>2389.08</v>
      </c>
      <c r="G600" s="161">
        <v>38218.49</v>
      </c>
      <c r="H600" s="14"/>
    </row>
    <row r="601" spans="1:8" customFormat="1" ht="15" customHeight="1">
      <c r="A601" s="172">
        <v>463319013</v>
      </c>
      <c r="B601" s="173" t="s">
        <v>415</v>
      </c>
      <c r="C601" s="161">
        <v>10618.19</v>
      </c>
      <c r="D601" s="161">
        <v>1265</v>
      </c>
      <c r="E601" s="162">
        <v>1265</v>
      </c>
      <c r="F601" s="161">
        <v>0</v>
      </c>
      <c r="G601" s="161">
        <v>10618.19</v>
      </c>
      <c r="H601" s="14"/>
    </row>
    <row r="602" spans="1:8" customFormat="1" ht="15" customHeight="1">
      <c r="A602" s="172">
        <v>463319013000001</v>
      </c>
      <c r="B602" s="173" t="s">
        <v>416</v>
      </c>
      <c r="C602" s="161">
        <v>10618.19</v>
      </c>
      <c r="D602" s="161">
        <v>1265</v>
      </c>
      <c r="E602" s="162">
        <v>1265</v>
      </c>
      <c r="F602" s="161">
        <v>0</v>
      </c>
      <c r="G602" s="161">
        <v>10618.19</v>
      </c>
      <c r="H602" s="14"/>
    </row>
    <row r="603" spans="1:8" customFormat="1" ht="15" customHeight="1">
      <c r="A603" s="172">
        <v>4637</v>
      </c>
      <c r="B603" s="173" t="s">
        <v>417</v>
      </c>
      <c r="C603" s="161">
        <v>31671.119999999999</v>
      </c>
      <c r="D603" s="161">
        <v>2741.47</v>
      </c>
      <c r="E603" s="162">
        <v>0</v>
      </c>
      <c r="F603" s="161">
        <v>2741.47</v>
      </c>
      <c r="G603" s="161">
        <v>34412.589999999997</v>
      </c>
      <c r="H603" s="14"/>
    </row>
    <row r="604" spans="1:8" customFormat="1" ht="15" customHeight="1">
      <c r="A604" s="172">
        <v>46371</v>
      </c>
      <c r="B604" s="173" t="s">
        <v>418</v>
      </c>
      <c r="C604" s="161">
        <v>31671.119999999999</v>
      </c>
      <c r="D604" s="161">
        <v>2741.47</v>
      </c>
      <c r="E604" s="162">
        <v>0</v>
      </c>
      <c r="F604" s="161">
        <v>2741.47</v>
      </c>
      <c r="G604" s="161">
        <v>34412.589999999997</v>
      </c>
      <c r="H604" s="14"/>
    </row>
    <row r="605" spans="1:8" customFormat="1" ht="15" customHeight="1">
      <c r="A605" s="172">
        <v>463719</v>
      </c>
      <c r="B605" s="173" t="s">
        <v>418</v>
      </c>
      <c r="C605" s="161">
        <v>31671.119999999999</v>
      </c>
      <c r="D605" s="161">
        <v>2741.47</v>
      </c>
      <c r="E605" s="162">
        <v>0</v>
      </c>
      <c r="F605" s="161">
        <v>2741.47</v>
      </c>
      <c r="G605" s="161">
        <v>34412.589999999997</v>
      </c>
      <c r="H605" s="14"/>
    </row>
    <row r="606" spans="1:8" customFormat="1" ht="15" customHeight="1">
      <c r="A606" s="172">
        <v>46371901</v>
      </c>
      <c r="B606" s="173" t="s">
        <v>419</v>
      </c>
      <c r="C606" s="161">
        <v>31671.119999999999</v>
      </c>
      <c r="D606" s="161">
        <v>2741.47</v>
      </c>
      <c r="E606" s="162">
        <v>0</v>
      </c>
      <c r="F606" s="161">
        <v>2741.47</v>
      </c>
      <c r="G606" s="161">
        <v>34412.589999999997</v>
      </c>
      <c r="H606" s="14"/>
    </row>
    <row r="607" spans="1:8" customFormat="1" ht="15" customHeight="1">
      <c r="A607" s="172">
        <v>463719011</v>
      </c>
      <c r="B607" s="173" t="s">
        <v>420</v>
      </c>
      <c r="C607" s="161">
        <v>31671.119999999999</v>
      </c>
      <c r="D607" s="161">
        <v>2741.47</v>
      </c>
      <c r="E607" s="162">
        <v>0</v>
      </c>
      <c r="F607" s="161">
        <v>2741.47</v>
      </c>
      <c r="G607" s="161">
        <v>34412.589999999997</v>
      </c>
      <c r="H607" s="14"/>
    </row>
    <row r="608" spans="1:8" customFormat="1" ht="15" customHeight="1">
      <c r="A608" s="172">
        <v>463719011000001</v>
      </c>
      <c r="B608" s="173" t="s">
        <v>421</v>
      </c>
      <c r="C608" s="161">
        <v>13000.9</v>
      </c>
      <c r="D608" s="161">
        <v>1181.9000000000001</v>
      </c>
      <c r="E608" s="162">
        <v>0</v>
      </c>
      <c r="F608" s="161">
        <v>1181.9000000000001</v>
      </c>
      <c r="G608" s="161">
        <v>14182.8</v>
      </c>
      <c r="H608" s="14"/>
    </row>
    <row r="609" spans="1:8" customFormat="1" ht="15" customHeight="1">
      <c r="A609" s="172">
        <v>463719011000002</v>
      </c>
      <c r="B609" s="173" t="s">
        <v>422</v>
      </c>
      <c r="C609" s="161">
        <v>8609.9</v>
      </c>
      <c r="D609" s="161">
        <v>644.99</v>
      </c>
      <c r="E609" s="162">
        <v>0</v>
      </c>
      <c r="F609" s="161">
        <v>644.99</v>
      </c>
      <c r="G609" s="161">
        <v>9254.89</v>
      </c>
      <c r="H609" s="14"/>
    </row>
    <row r="610" spans="1:8" customFormat="1" ht="15" customHeight="1">
      <c r="A610" s="172">
        <v>463719011000003</v>
      </c>
      <c r="B610" s="173" t="s">
        <v>423</v>
      </c>
      <c r="C610" s="161">
        <v>4574.0200000000004</v>
      </c>
      <c r="D610" s="161">
        <v>415.82</v>
      </c>
      <c r="E610" s="162">
        <v>0</v>
      </c>
      <c r="F610" s="161">
        <v>415.82</v>
      </c>
      <c r="G610" s="161">
        <v>4989.84</v>
      </c>
      <c r="H610" s="14"/>
    </row>
    <row r="611" spans="1:8" customFormat="1" ht="15" customHeight="1">
      <c r="A611" s="172">
        <v>463719011000004</v>
      </c>
      <c r="B611" s="173" t="s">
        <v>424</v>
      </c>
      <c r="C611" s="161">
        <v>5486.3</v>
      </c>
      <c r="D611" s="161">
        <v>498.76</v>
      </c>
      <c r="E611" s="162">
        <v>0</v>
      </c>
      <c r="F611" s="161">
        <v>498.76</v>
      </c>
      <c r="G611" s="161">
        <v>5985.06</v>
      </c>
      <c r="H611" s="14"/>
    </row>
    <row r="612" spans="1:8" customFormat="1" ht="15" customHeight="1">
      <c r="A612" s="172">
        <v>4638</v>
      </c>
      <c r="B612" s="173" t="s">
        <v>425</v>
      </c>
      <c r="C612" s="161">
        <v>356075.94</v>
      </c>
      <c r="D612" s="161">
        <v>32324.13</v>
      </c>
      <c r="E612" s="162">
        <v>0</v>
      </c>
      <c r="F612" s="161">
        <v>32324.13</v>
      </c>
      <c r="G612" s="161">
        <v>388400.07</v>
      </c>
      <c r="H612" s="14"/>
    </row>
    <row r="613" spans="1:8" customFormat="1" ht="15" customHeight="1">
      <c r="A613" s="172">
        <v>46381</v>
      </c>
      <c r="B613" s="173" t="s">
        <v>426</v>
      </c>
      <c r="C613" s="161">
        <v>356075.94</v>
      </c>
      <c r="D613" s="161">
        <v>32324.13</v>
      </c>
      <c r="E613" s="162">
        <v>0</v>
      </c>
      <c r="F613" s="161">
        <v>32324.13</v>
      </c>
      <c r="G613" s="161">
        <v>388400.07</v>
      </c>
      <c r="H613" s="14"/>
    </row>
    <row r="614" spans="1:8" customFormat="1" ht="15" customHeight="1">
      <c r="A614" s="172">
        <v>463819</v>
      </c>
      <c r="B614" s="173" t="s">
        <v>426</v>
      </c>
      <c r="C614" s="161">
        <v>356075.94</v>
      </c>
      <c r="D614" s="161">
        <v>32324.13</v>
      </c>
      <c r="E614" s="162">
        <v>0</v>
      </c>
      <c r="F614" s="161">
        <v>32324.13</v>
      </c>
      <c r="G614" s="161">
        <v>388400.07</v>
      </c>
      <c r="H614" s="14"/>
    </row>
    <row r="615" spans="1:8" customFormat="1" ht="15" customHeight="1">
      <c r="A615" s="172">
        <v>46381901</v>
      </c>
      <c r="B615" s="173" t="s">
        <v>425</v>
      </c>
      <c r="C615" s="161">
        <v>356075.94</v>
      </c>
      <c r="D615" s="161">
        <v>32324.13</v>
      </c>
      <c r="E615" s="162">
        <v>0</v>
      </c>
      <c r="F615" s="161">
        <v>32324.13</v>
      </c>
      <c r="G615" s="161">
        <v>388400.07</v>
      </c>
      <c r="H615" s="14"/>
    </row>
    <row r="616" spans="1:8" customFormat="1" ht="15" customHeight="1">
      <c r="A616" s="172">
        <v>463819011</v>
      </c>
      <c r="B616" s="173" t="s">
        <v>425</v>
      </c>
      <c r="C616" s="161">
        <v>356075.94</v>
      </c>
      <c r="D616" s="161">
        <v>32324.13</v>
      </c>
      <c r="E616" s="162">
        <v>0</v>
      </c>
      <c r="F616" s="161">
        <v>32324.13</v>
      </c>
      <c r="G616" s="161">
        <v>388400.07</v>
      </c>
      <c r="H616" s="14"/>
    </row>
    <row r="617" spans="1:8" customFormat="1" ht="15" customHeight="1">
      <c r="A617" s="172">
        <v>463819011000002</v>
      </c>
      <c r="B617" s="173" t="s">
        <v>427</v>
      </c>
      <c r="C617" s="161">
        <v>148096.19</v>
      </c>
      <c r="D617" s="161">
        <v>13416.88</v>
      </c>
      <c r="E617" s="162">
        <v>0</v>
      </c>
      <c r="F617" s="161">
        <v>13416.88</v>
      </c>
      <c r="G617" s="161">
        <v>161513.07</v>
      </c>
      <c r="H617" s="14"/>
    </row>
    <row r="618" spans="1:8" customFormat="1" ht="15" customHeight="1">
      <c r="A618" s="172">
        <v>463819011000003</v>
      </c>
      <c r="B618" s="173" t="s">
        <v>428</v>
      </c>
      <c r="C618" s="161">
        <v>207979.75</v>
      </c>
      <c r="D618" s="161">
        <v>18907.25</v>
      </c>
      <c r="E618" s="162">
        <v>0</v>
      </c>
      <c r="F618" s="161">
        <v>18907.25</v>
      </c>
      <c r="G618" s="161">
        <v>226887</v>
      </c>
      <c r="H618" s="14"/>
    </row>
    <row r="619" spans="1:8" customFormat="1" ht="15" customHeight="1">
      <c r="A619" s="172">
        <v>4639</v>
      </c>
      <c r="B619" s="173" t="s">
        <v>429</v>
      </c>
      <c r="C619" s="161">
        <v>949597.39</v>
      </c>
      <c r="D619" s="161">
        <v>122396.42</v>
      </c>
      <c r="E619" s="162">
        <v>11732.03</v>
      </c>
      <c r="F619" s="161">
        <v>110664.39</v>
      </c>
      <c r="G619" s="161">
        <v>1060261.78</v>
      </c>
      <c r="H619" s="14"/>
    </row>
    <row r="620" spans="1:8" customFormat="1" ht="15" customHeight="1">
      <c r="A620" s="172">
        <v>46391</v>
      </c>
      <c r="B620" s="173" t="s">
        <v>430</v>
      </c>
      <c r="C620" s="161">
        <v>949597.39</v>
      </c>
      <c r="D620" s="161">
        <v>122396.42</v>
      </c>
      <c r="E620" s="162">
        <v>11732.03</v>
      </c>
      <c r="F620" s="161">
        <v>110664.39</v>
      </c>
      <c r="G620" s="161">
        <v>1060261.78</v>
      </c>
      <c r="H620" s="14"/>
    </row>
    <row r="621" spans="1:8" customFormat="1" ht="15" customHeight="1">
      <c r="A621" s="172">
        <v>463919</v>
      </c>
      <c r="B621" s="173" t="s">
        <v>430</v>
      </c>
      <c r="C621" s="161">
        <v>949597.39</v>
      </c>
      <c r="D621" s="161">
        <v>122396.42</v>
      </c>
      <c r="E621" s="162">
        <v>11732.03</v>
      </c>
      <c r="F621" s="161">
        <v>110664.39</v>
      </c>
      <c r="G621" s="161">
        <v>1060261.78</v>
      </c>
      <c r="H621" s="14"/>
    </row>
    <row r="622" spans="1:8" customFormat="1" ht="15" customHeight="1">
      <c r="A622" s="172">
        <v>46391901</v>
      </c>
      <c r="B622" s="173" t="s">
        <v>429</v>
      </c>
      <c r="C622" s="161">
        <v>949597.39</v>
      </c>
      <c r="D622" s="161">
        <v>122396.42</v>
      </c>
      <c r="E622" s="162">
        <v>11732.03</v>
      </c>
      <c r="F622" s="161">
        <v>110664.39</v>
      </c>
      <c r="G622" s="161">
        <v>1060261.78</v>
      </c>
      <c r="H622" s="14"/>
    </row>
    <row r="623" spans="1:8" customFormat="1" ht="15" customHeight="1">
      <c r="A623" s="172">
        <v>463919011</v>
      </c>
      <c r="B623" s="173" t="s">
        <v>431</v>
      </c>
      <c r="C623" s="161">
        <v>932.21</v>
      </c>
      <c r="D623" s="161">
        <v>825.45</v>
      </c>
      <c r="E623" s="162">
        <v>0</v>
      </c>
      <c r="F623" s="161">
        <v>825.45</v>
      </c>
      <c r="G623" s="161">
        <v>1757.66</v>
      </c>
      <c r="H623" s="14"/>
    </row>
    <row r="624" spans="1:8" customFormat="1" ht="15" customHeight="1">
      <c r="A624" s="172">
        <v>463919011000001</v>
      </c>
      <c r="B624" s="173" t="s">
        <v>432</v>
      </c>
      <c r="C624" s="161">
        <v>932.21</v>
      </c>
      <c r="D624" s="161">
        <v>825.45</v>
      </c>
      <c r="E624" s="162">
        <v>0</v>
      </c>
      <c r="F624" s="161">
        <v>825.45</v>
      </c>
      <c r="G624" s="161">
        <v>1757.66</v>
      </c>
      <c r="H624" s="14"/>
    </row>
    <row r="625" spans="1:8" customFormat="1" ht="15" customHeight="1">
      <c r="A625" s="172">
        <v>463919012</v>
      </c>
      <c r="B625" s="173" t="s">
        <v>433</v>
      </c>
      <c r="C625" s="161">
        <v>34895.440000000002</v>
      </c>
      <c r="D625" s="161">
        <v>1960.42</v>
      </c>
      <c r="E625" s="162">
        <v>0</v>
      </c>
      <c r="F625" s="161">
        <v>1960.42</v>
      </c>
      <c r="G625" s="161">
        <v>36855.86</v>
      </c>
      <c r="H625" s="14"/>
    </row>
    <row r="626" spans="1:8" customFormat="1" ht="15" customHeight="1">
      <c r="A626" s="172">
        <v>463919012000004</v>
      </c>
      <c r="B626" s="173" t="s">
        <v>434</v>
      </c>
      <c r="C626" s="161">
        <v>34895.440000000002</v>
      </c>
      <c r="D626" s="161">
        <v>1960.42</v>
      </c>
      <c r="E626" s="162">
        <v>0</v>
      </c>
      <c r="F626" s="161">
        <v>1960.42</v>
      </c>
      <c r="G626" s="161">
        <v>36855.86</v>
      </c>
      <c r="H626" s="14"/>
    </row>
    <row r="627" spans="1:8" customFormat="1" ht="15" customHeight="1">
      <c r="A627" s="172">
        <v>463919013</v>
      </c>
      <c r="B627" s="173" t="s">
        <v>435</v>
      </c>
      <c r="C627" s="161">
        <v>178537.48</v>
      </c>
      <c r="D627" s="161">
        <v>37351.78</v>
      </c>
      <c r="E627" s="162">
        <v>4034.98</v>
      </c>
      <c r="F627" s="161">
        <v>33316.800000000003</v>
      </c>
      <c r="G627" s="161">
        <v>211854.28</v>
      </c>
      <c r="H627" s="14"/>
    </row>
    <row r="628" spans="1:8" customFormat="1" ht="15" customHeight="1">
      <c r="A628" s="172">
        <v>463919013000001</v>
      </c>
      <c r="B628" s="173" t="s">
        <v>436</v>
      </c>
      <c r="C628" s="161">
        <v>170158.64</v>
      </c>
      <c r="D628" s="161">
        <v>37324.67</v>
      </c>
      <c r="E628" s="162">
        <v>4034.98</v>
      </c>
      <c r="F628" s="161">
        <v>33289.69</v>
      </c>
      <c r="G628" s="161">
        <v>203448.33</v>
      </c>
      <c r="H628" s="14"/>
    </row>
    <row r="629" spans="1:8" customFormat="1" ht="15" customHeight="1">
      <c r="A629" s="172">
        <v>463919013000002</v>
      </c>
      <c r="B629" s="173" t="s">
        <v>437</v>
      </c>
      <c r="C629" s="161">
        <v>8378.84</v>
      </c>
      <c r="D629" s="161">
        <v>27.11</v>
      </c>
      <c r="E629" s="162">
        <v>0</v>
      </c>
      <c r="F629" s="161">
        <v>27.11</v>
      </c>
      <c r="G629" s="161">
        <v>8405.9500000000007</v>
      </c>
      <c r="H629" s="14"/>
    </row>
    <row r="630" spans="1:8" customFormat="1" ht="15" customHeight="1">
      <c r="A630" s="172">
        <v>463919014</v>
      </c>
      <c r="B630" s="173" t="s">
        <v>438</v>
      </c>
      <c r="C630" s="161">
        <v>217957.03</v>
      </c>
      <c r="D630" s="161">
        <v>15696.3</v>
      </c>
      <c r="E630" s="162">
        <v>0</v>
      </c>
      <c r="F630" s="161">
        <v>15696.3</v>
      </c>
      <c r="G630" s="161">
        <v>233653.33</v>
      </c>
      <c r="H630" s="14"/>
    </row>
    <row r="631" spans="1:8" customFormat="1" ht="15" customHeight="1">
      <c r="A631" s="172">
        <v>463919014000002</v>
      </c>
      <c r="B631" s="173" t="s">
        <v>439</v>
      </c>
      <c r="C631" s="161">
        <v>17904.36</v>
      </c>
      <c r="D631" s="161">
        <v>0</v>
      </c>
      <c r="E631" s="162">
        <v>0</v>
      </c>
      <c r="F631" s="161">
        <v>0</v>
      </c>
      <c r="G631" s="161">
        <v>17904.36</v>
      </c>
      <c r="H631" s="14"/>
    </row>
    <row r="632" spans="1:8" customFormat="1" ht="15" customHeight="1">
      <c r="A632" s="172">
        <v>463919014000003</v>
      </c>
      <c r="B632" s="173" t="s">
        <v>440</v>
      </c>
      <c r="C632" s="161">
        <v>104647.96</v>
      </c>
      <c r="D632" s="161">
        <v>6592.79</v>
      </c>
      <c r="E632" s="162">
        <v>0</v>
      </c>
      <c r="F632" s="161">
        <v>6592.79</v>
      </c>
      <c r="G632" s="161">
        <v>111240.75</v>
      </c>
      <c r="H632" s="14"/>
    </row>
    <row r="633" spans="1:8" customFormat="1" ht="15" customHeight="1">
      <c r="A633" s="172">
        <v>463919014000004</v>
      </c>
      <c r="B633" s="173" t="s">
        <v>441</v>
      </c>
      <c r="C633" s="161">
        <v>65933.47</v>
      </c>
      <c r="D633" s="161">
        <v>5806.19</v>
      </c>
      <c r="E633" s="162">
        <v>0</v>
      </c>
      <c r="F633" s="161">
        <v>5806.19</v>
      </c>
      <c r="G633" s="161">
        <v>71739.66</v>
      </c>
      <c r="H633" s="14"/>
    </row>
    <row r="634" spans="1:8" customFormat="1" ht="15" customHeight="1">
      <c r="A634" s="172">
        <v>463919014000006</v>
      </c>
      <c r="B634" s="173" t="s">
        <v>442</v>
      </c>
      <c r="C634" s="161">
        <v>29471.24</v>
      </c>
      <c r="D634" s="161">
        <v>3297.32</v>
      </c>
      <c r="E634" s="162">
        <v>0</v>
      </c>
      <c r="F634" s="161">
        <v>3297.32</v>
      </c>
      <c r="G634" s="161">
        <v>32768.559999999998</v>
      </c>
      <c r="H634" s="14"/>
    </row>
    <row r="635" spans="1:8" customFormat="1" ht="15" customHeight="1">
      <c r="A635" s="172">
        <v>463919019</v>
      </c>
      <c r="B635" s="173" t="s">
        <v>429</v>
      </c>
      <c r="C635" s="161">
        <v>517275.23</v>
      </c>
      <c r="D635" s="161">
        <v>66562.47</v>
      </c>
      <c r="E635" s="162">
        <v>7697.05</v>
      </c>
      <c r="F635" s="161">
        <v>58865.42</v>
      </c>
      <c r="G635" s="161">
        <v>576140.65</v>
      </c>
      <c r="H635" s="14"/>
    </row>
    <row r="636" spans="1:8" customFormat="1" ht="15" customHeight="1">
      <c r="A636" s="172">
        <v>463919019000002</v>
      </c>
      <c r="B636" s="173" t="s">
        <v>443</v>
      </c>
      <c r="C636" s="161">
        <v>505969.87</v>
      </c>
      <c r="D636" s="161">
        <v>62142.94</v>
      </c>
      <c r="E636" s="162">
        <v>6677.05</v>
      </c>
      <c r="F636" s="161">
        <v>55465.89</v>
      </c>
      <c r="G636" s="161">
        <v>561435.76</v>
      </c>
      <c r="H636" s="14"/>
    </row>
    <row r="637" spans="1:8" customFormat="1" ht="15" customHeight="1">
      <c r="A637" s="172">
        <v>463919019000003</v>
      </c>
      <c r="B637" s="173" t="s">
        <v>509</v>
      </c>
      <c r="C637" s="161">
        <v>10566.98</v>
      </c>
      <c r="D637" s="161">
        <v>3293.92</v>
      </c>
      <c r="E637" s="162">
        <v>1020</v>
      </c>
      <c r="F637" s="161">
        <v>2273.92</v>
      </c>
      <c r="G637" s="161">
        <v>12840.9</v>
      </c>
      <c r="H637" s="14"/>
    </row>
    <row r="638" spans="1:8" customFormat="1" ht="15" customHeight="1">
      <c r="A638" s="172">
        <v>463919019000005</v>
      </c>
      <c r="B638" s="173" t="s">
        <v>444</v>
      </c>
      <c r="C638" s="161">
        <v>738.38</v>
      </c>
      <c r="D638" s="161">
        <v>1125.6099999999999</v>
      </c>
      <c r="E638" s="162">
        <v>0</v>
      </c>
      <c r="F638" s="161">
        <v>1125.6099999999999</v>
      </c>
      <c r="G638" s="161">
        <v>1863.99</v>
      </c>
      <c r="H638" s="14"/>
    </row>
    <row r="639" spans="1:8" customFormat="1" ht="15" customHeight="1">
      <c r="A639" s="172">
        <v>464</v>
      </c>
      <c r="B639" s="173" t="s">
        <v>445</v>
      </c>
      <c r="C639" s="161">
        <v>828591.59</v>
      </c>
      <c r="D639" s="161">
        <v>24509.5</v>
      </c>
      <c r="E639" s="162">
        <v>20808</v>
      </c>
      <c r="F639" s="161">
        <v>3701.5</v>
      </c>
      <c r="G639" s="161">
        <v>832293.09</v>
      </c>
      <c r="H639" s="14"/>
    </row>
    <row r="640" spans="1:8" customFormat="1" ht="15" customHeight="1">
      <c r="A640" s="172">
        <v>4641</v>
      </c>
      <c r="B640" s="173" t="s">
        <v>446</v>
      </c>
      <c r="C640" s="161">
        <v>828591.59</v>
      </c>
      <c r="D640" s="161">
        <v>24509.5</v>
      </c>
      <c r="E640" s="162">
        <v>20808</v>
      </c>
      <c r="F640" s="161">
        <v>3701.5</v>
      </c>
      <c r="G640" s="161">
        <v>832293.09</v>
      </c>
      <c r="H640" s="14"/>
    </row>
    <row r="641" spans="1:8" customFormat="1" ht="15" customHeight="1">
      <c r="A641" s="172">
        <v>46411</v>
      </c>
      <c r="B641" s="173" t="s">
        <v>447</v>
      </c>
      <c r="C641" s="161">
        <v>828591.59</v>
      </c>
      <c r="D641" s="161">
        <v>24509.5</v>
      </c>
      <c r="E641" s="162">
        <v>20808</v>
      </c>
      <c r="F641" s="161">
        <v>3701.5</v>
      </c>
      <c r="G641" s="161">
        <v>832293.09</v>
      </c>
      <c r="H641" s="14"/>
    </row>
    <row r="642" spans="1:8" customFormat="1" ht="15" customHeight="1">
      <c r="A642" s="172">
        <v>464119</v>
      </c>
      <c r="B642" s="173" t="s">
        <v>447</v>
      </c>
      <c r="C642" s="161">
        <v>828591.59</v>
      </c>
      <c r="D642" s="161">
        <v>24509.5</v>
      </c>
      <c r="E642" s="162">
        <v>20808</v>
      </c>
      <c r="F642" s="161">
        <v>3701.5</v>
      </c>
      <c r="G642" s="161">
        <v>832293.09</v>
      </c>
      <c r="H642" s="14"/>
    </row>
    <row r="643" spans="1:8" customFormat="1" ht="15" customHeight="1">
      <c r="A643" s="172">
        <v>46411901</v>
      </c>
      <c r="B643" s="173" t="s">
        <v>446</v>
      </c>
      <c r="C643" s="161">
        <v>828591.59</v>
      </c>
      <c r="D643" s="161">
        <v>24509.5</v>
      </c>
      <c r="E643" s="162">
        <v>20808</v>
      </c>
      <c r="F643" s="161">
        <v>3701.5</v>
      </c>
      <c r="G643" s="161">
        <v>832293.09</v>
      </c>
      <c r="H643" s="14"/>
    </row>
    <row r="644" spans="1:8" customFormat="1" ht="15" customHeight="1">
      <c r="A644" s="172">
        <v>464119011</v>
      </c>
      <c r="B644" s="173" t="s">
        <v>446</v>
      </c>
      <c r="C644" s="161">
        <v>73208.39</v>
      </c>
      <c r="D644" s="161">
        <v>24509.5</v>
      </c>
      <c r="E644" s="162">
        <v>20808</v>
      </c>
      <c r="F644" s="161">
        <v>3701.5</v>
      </c>
      <c r="G644" s="161">
        <v>76909.89</v>
      </c>
      <c r="H644" s="14"/>
    </row>
    <row r="645" spans="1:8" customFormat="1" ht="15" customHeight="1">
      <c r="A645" s="172">
        <v>464119011000016</v>
      </c>
      <c r="B645" s="173" t="s">
        <v>448</v>
      </c>
      <c r="C645" s="161">
        <v>854</v>
      </c>
      <c r="D645" s="161">
        <v>0</v>
      </c>
      <c r="E645" s="162">
        <v>0</v>
      </c>
      <c r="F645" s="161">
        <v>0</v>
      </c>
      <c r="G645" s="161">
        <v>854</v>
      </c>
      <c r="H645" s="14"/>
    </row>
    <row r="646" spans="1:8" customFormat="1" ht="15" customHeight="1">
      <c r="A646" s="172">
        <v>464119011000018</v>
      </c>
      <c r="B646" s="173" t="s">
        <v>510</v>
      </c>
      <c r="C646" s="161">
        <v>0</v>
      </c>
      <c r="D646" s="161">
        <v>312</v>
      </c>
      <c r="E646" s="162">
        <v>0</v>
      </c>
      <c r="F646" s="161">
        <v>312</v>
      </c>
      <c r="G646" s="161">
        <v>312</v>
      </c>
      <c r="H646" s="14"/>
    </row>
    <row r="647" spans="1:8" customFormat="1" ht="15" customHeight="1">
      <c r="A647" s="172">
        <v>464119011000024</v>
      </c>
      <c r="B647" s="173" t="s">
        <v>449</v>
      </c>
      <c r="C647" s="161">
        <v>53101.74</v>
      </c>
      <c r="D647" s="161">
        <v>24197.5</v>
      </c>
      <c r="E647" s="162">
        <v>20808</v>
      </c>
      <c r="F647" s="161">
        <v>3389.5</v>
      </c>
      <c r="G647" s="161">
        <v>56491.24</v>
      </c>
      <c r="H647" s="14"/>
    </row>
    <row r="648" spans="1:8" customFormat="1" ht="15" customHeight="1">
      <c r="A648" s="172">
        <v>464119011000028</v>
      </c>
      <c r="B648" s="173" t="s">
        <v>450</v>
      </c>
      <c r="C648" s="161">
        <v>19252.650000000001</v>
      </c>
      <c r="D648" s="161">
        <v>0</v>
      </c>
      <c r="E648" s="162">
        <v>0</v>
      </c>
      <c r="F648" s="161">
        <v>0</v>
      </c>
      <c r="G648" s="161">
        <v>19252.650000000001</v>
      </c>
      <c r="H648" s="14"/>
    </row>
    <row r="649" spans="1:8" customFormat="1" ht="15" customHeight="1">
      <c r="A649" s="172">
        <v>464119019</v>
      </c>
      <c r="B649" s="173" t="s">
        <v>313</v>
      </c>
      <c r="C649" s="161">
        <v>755383.2</v>
      </c>
      <c r="D649" s="161">
        <v>0</v>
      </c>
      <c r="E649" s="162">
        <v>0</v>
      </c>
      <c r="F649" s="161">
        <v>0</v>
      </c>
      <c r="G649" s="161">
        <v>755383.2</v>
      </c>
      <c r="H649" s="14"/>
    </row>
    <row r="650" spans="1:8" customFormat="1" ht="15" customHeight="1">
      <c r="A650" s="172">
        <v>464119019000002</v>
      </c>
      <c r="B650" s="173" t="s">
        <v>451</v>
      </c>
      <c r="C650" s="161">
        <v>755383.2</v>
      </c>
      <c r="D650" s="161">
        <v>0</v>
      </c>
      <c r="E650" s="162">
        <v>0</v>
      </c>
      <c r="F650" s="161">
        <v>0</v>
      </c>
      <c r="G650" s="161">
        <v>755383.2</v>
      </c>
      <c r="H650" s="14"/>
    </row>
    <row r="651" spans="1:8" customFormat="1" ht="15" customHeight="1">
      <c r="A651" s="172">
        <v>465</v>
      </c>
      <c r="B651" s="173" t="s">
        <v>452</v>
      </c>
      <c r="C651" s="161">
        <v>1918679.48</v>
      </c>
      <c r="D651" s="161">
        <v>694737.99</v>
      </c>
      <c r="E651" s="162">
        <v>641169.93000000005</v>
      </c>
      <c r="F651" s="161">
        <v>53568.06</v>
      </c>
      <c r="G651" s="161">
        <v>1972247.54</v>
      </c>
      <c r="H651" s="14"/>
    </row>
    <row r="652" spans="1:8" customFormat="1" ht="15" customHeight="1">
      <c r="A652" s="172">
        <v>4653</v>
      </c>
      <c r="B652" s="173" t="s">
        <v>453</v>
      </c>
      <c r="C652" s="161">
        <v>1429515.82</v>
      </c>
      <c r="D652" s="161">
        <v>651705.73</v>
      </c>
      <c r="E652" s="162">
        <v>641169.93000000005</v>
      </c>
      <c r="F652" s="161">
        <v>10535.8</v>
      </c>
      <c r="G652" s="161">
        <v>1440051.62</v>
      </c>
      <c r="H652" s="14"/>
    </row>
    <row r="653" spans="1:8" customFormat="1" ht="15" customHeight="1">
      <c r="A653" s="172">
        <v>46531</v>
      </c>
      <c r="B653" s="173" t="s">
        <v>454</v>
      </c>
      <c r="C653" s="161">
        <v>1429515.82</v>
      </c>
      <c r="D653" s="161">
        <v>651705.73</v>
      </c>
      <c r="E653" s="162">
        <v>641169.93000000005</v>
      </c>
      <c r="F653" s="161">
        <v>10535.8</v>
      </c>
      <c r="G653" s="161">
        <v>1440051.62</v>
      </c>
      <c r="H653" s="14"/>
    </row>
    <row r="654" spans="1:8" customFormat="1" ht="15" customHeight="1">
      <c r="A654" s="172">
        <v>465319</v>
      </c>
      <c r="B654" s="173" t="s">
        <v>454</v>
      </c>
      <c r="C654" s="161">
        <v>1429515.82</v>
      </c>
      <c r="D654" s="161">
        <v>651705.73</v>
      </c>
      <c r="E654" s="162">
        <v>641169.93000000005</v>
      </c>
      <c r="F654" s="161">
        <v>10535.8</v>
      </c>
      <c r="G654" s="161">
        <v>1440051.62</v>
      </c>
      <c r="H654" s="14"/>
    </row>
    <row r="655" spans="1:8" customFormat="1" ht="15" customHeight="1">
      <c r="A655" s="172">
        <v>46531901</v>
      </c>
      <c r="B655" s="173" t="s">
        <v>453</v>
      </c>
      <c r="C655" s="161">
        <v>1429515.82</v>
      </c>
      <c r="D655" s="161">
        <v>651705.73</v>
      </c>
      <c r="E655" s="162">
        <v>641169.93000000005</v>
      </c>
      <c r="F655" s="161">
        <v>10535.8</v>
      </c>
      <c r="G655" s="161">
        <v>1440051.62</v>
      </c>
      <c r="H655" s="14"/>
    </row>
    <row r="656" spans="1:8" customFormat="1" ht="15" customHeight="1">
      <c r="A656" s="172">
        <v>465319011</v>
      </c>
      <c r="B656" s="173" t="s">
        <v>453</v>
      </c>
      <c r="C656" s="161">
        <v>1429515.82</v>
      </c>
      <c r="D656" s="161">
        <v>651705.73</v>
      </c>
      <c r="E656" s="162">
        <v>641169.93000000005</v>
      </c>
      <c r="F656" s="161">
        <v>10535.8</v>
      </c>
      <c r="G656" s="161">
        <v>1440051.62</v>
      </c>
      <c r="H656" s="14"/>
    </row>
    <row r="657" spans="1:8" customFormat="1" ht="15" customHeight="1">
      <c r="A657" s="172">
        <v>465319011000001</v>
      </c>
      <c r="B657" s="173" t="s">
        <v>453</v>
      </c>
      <c r="C657" s="161">
        <v>1429515.82</v>
      </c>
      <c r="D657" s="161">
        <v>651705.73</v>
      </c>
      <c r="E657" s="162">
        <v>641169.93000000005</v>
      </c>
      <c r="F657" s="161">
        <v>10535.8</v>
      </c>
      <c r="G657" s="161">
        <v>1440051.62</v>
      </c>
      <c r="H657" s="14"/>
    </row>
    <row r="658" spans="1:8" customFormat="1" ht="15" customHeight="1">
      <c r="A658" s="172">
        <v>4658</v>
      </c>
      <c r="B658" s="173" t="s">
        <v>455</v>
      </c>
      <c r="C658" s="161">
        <v>489163.66</v>
      </c>
      <c r="D658" s="161">
        <v>43032.26</v>
      </c>
      <c r="E658" s="162">
        <v>0</v>
      </c>
      <c r="F658" s="161">
        <v>43032.26</v>
      </c>
      <c r="G658" s="161">
        <v>532195.92000000004</v>
      </c>
      <c r="H658" s="14"/>
    </row>
    <row r="659" spans="1:8" customFormat="1" ht="15" customHeight="1">
      <c r="A659" s="172">
        <v>46581</v>
      </c>
      <c r="B659" s="173" t="s">
        <v>456</v>
      </c>
      <c r="C659" s="161">
        <v>489163.66</v>
      </c>
      <c r="D659" s="161">
        <v>43032.26</v>
      </c>
      <c r="E659" s="162">
        <v>0</v>
      </c>
      <c r="F659" s="161">
        <v>43032.26</v>
      </c>
      <c r="G659" s="161">
        <v>532195.92000000004</v>
      </c>
      <c r="H659" s="14"/>
    </row>
    <row r="660" spans="1:8" customFormat="1" ht="15" customHeight="1">
      <c r="A660" s="172">
        <v>465819</v>
      </c>
      <c r="B660" s="173" t="s">
        <v>456</v>
      </c>
      <c r="C660" s="161">
        <v>489163.66</v>
      </c>
      <c r="D660" s="161">
        <v>43032.26</v>
      </c>
      <c r="E660" s="162">
        <v>0</v>
      </c>
      <c r="F660" s="161">
        <v>43032.26</v>
      </c>
      <c r="G660" s="161">
        <v>532195.92000000004</v>
      </c>
      <c r="H660" s="14"/>
    </row>
    <row r="661" spans="1:8" customFormat="1" ht="15" customHeight="1">
      <c r="A661" s="172">
        <v>46581901</v>
      </c>
      <c r="B661" s="173" t="s">
        <v>455</v>
      </c>
      <c r="C661" s="161">
        <v>489163.66</v>
      </c>
      <c r="D661" s="161">
        <v>43032.26</v>
      </c>
      <c r="E661" s="162">
        <v>0</v>
      </c>
      <c r="F661" s="161">
        <v>43032.26</v>
      </c>
      <c r="G661" s="161">
        <v>532195.92000000004</v>
      </c>
      <c r="H661" s="14"/>
    </row>
    <row r="662" spans="1:8" customFormat="1" ht="15" customHeight="1">
      <c r="A662" s="172">
        <v>465819019</v>
      </c>
      <c r="B662" s="173" t="s">
        <v>455</v>
      </c>
      <c r="C662" s="161">
        <v>489163.66</v>
      </c>
      <c r="D662" s="161">
        <v>43032.26</v>
      </c>
      <c r="E662" s="162">
        <v>0</v>
      </c>
      <c r="F662" s="161">
        <v>43032.26</v>
      </c>
      <c r="G662" s="161">
        <v>532195.92000000004</v>
      </c>
      <c r="H662" s="14"/>
    </row>
    <row r="663" spans="1:8" customFormat="1" ht="15" customHeight="1">
      <c r="A663" s="172">
        <v>465819019000002</v>
      </c>
      <c r="B663" s="173" t="s">
        <v>457</v>
      </c>
      <c r="C663" s="161">
        <v>489163.66</v>
      </c>
      <c r="D663" s="161">
        <v>43032.26</v>
      </c>
      <c r="E663" s="162">
        <v>0</v>
      </c>
      <c r="F663" s="161">
        <v>43032.26</v>
      </c>
      <c r="G663" s="161">
        <v>532195.92000000004</v>
      </c>
      <c r="H663" s="14"/>
    </row>
    <row r="664" spans="1:8" customFormat="1" ht="15" customHeight="1">
      <c r="A664" s="172">
        <v>468</v>
      </c>
      <c r="B664" s="173" t="s">
        <v>458</v>
      </c>
      <c r="C664" s="161">
        <v>23745969.890000001</v>
      </c>
      <c r="D664" s="161">
        <v>3176011.06</v>
      </c>
      <c r="E664" s="162">
        <v>6040.25</v>
      </c>
      <c r="F664" s="161">
        <v>3169970.81</v>
      </c>
      <c r="G664" s="161">
        <v>26915940.699999999</v>
      </c>
      <c r="H664" s="14"/>
    </row>
    <row r="665" spans="1:8" customFormat="1" ht="15" customHeight="1">
      <c r="A665" s="172">
        <v>4681</v>
      </c>
      <c r="B665" s="173" t="s">
        <v>458</v>
      </c>
      <c r="C665" s="161">
        <v>23745969.890000001</v>
      </c>
      <c r="D665" s="161">
        <v>3176011.06</v>
      </c>
      <c r="E665" s="162">
        <v>6040.25</v>
      </c>
      <c r="F665" s="161">
        <v>3169970.81</v>
      </c>
      <c r="G665" s="161">
        <v>26915940.699999999</v>
      </c>
      <c r="H665" s="14"/>
    </row>
    <row r="666" spans="1:8" customFormat="1" ht="15" customHeight="1">
      <c r="A666" s="172">
        <v>46811</v>
      </c>
      <c r="B666" s="173" t="s">
        <v>459</v>
      </c>
      <c r="C666" s="161">
        <v>23745969.890000001</v>
      </c>
      <c r="D666" s="161">
        <v>3176011.06</v>
      </c>
      <c r="E666" s="162">
        <v>6040.25</v>
      </c>
      <c r="F666" s="161">
        <v>3169970.81</v>
      </c>
      <c r="G666" s="161">
        <v>26915940.699999999</v>
      </c>
      <c r="H666" s="14"/>
    </row>
    <row r="667" spans="1:8" customFormat="1" ht="15" customHeight="1">
      <c r="A667" s="172">
        <v>468119</v>
      </c>
      <c r="B667" s="173" t="s">
        <v>459</v>
      </c>
      <c r="C667" s="161">
        <v>23745969.890000001</v>
      </c>
      <c r="D667" s="161">
        <v>3176011.06</v>
      </c>
      <c r="E667" s="162">
        <v>6040.25</v>
      </c>
      <c r="F667" s="161">
        <v>3169970.81</v>
      </c>
      <c r="G667" s="161">
        <v>26915940.699999999</v>
      </c>
      <c r="H667" s="14"/>
    </row>
    <row r="668" spans="1:8" customFormat="1" ht="15" customHeight="1">
      <c r="A668" s="172">
        <v>46811901</v>
      </c>
      <c r="B668" s="173" t="s">
        <v>460</v>
      </c>
      <c r="C668" s="161">
        <v>23745969.890000001</v>
      </c>
      <c r="D668" s="161">
        <v>3176011.06</v>
      </c>
      <c r="E668" s="162">
        <v>6040.25</v>
      </c>
      <c r="F668" s="161">
        <v>3169970.81</v>
      </c>
      <c r="G668" s="161">
        <v>26915940.699999999</v>
      </c>
      <c r="H668" s="14"/>
    </row>
    <row r="669" spans="1:8" customFormat="1" ht="15" customHeight="1">
      <c r="A669" s="172">
        <v>468119011</v>
      </c>
      <c r="B669" s="173" t="s">
        <v>461</v>
      </c>
      <c r="C669" s="161">
        <v>15883.23</v>
      </c>
      <c r="D669" s="161">
        <v>1443.93</v>
      </c>
      <c r="E669" s="162">
        <v>0</v>
      </c>
      <c r="F669" s="161">
        <v>1443.93</v>
      </c>
      <c r="G669" s="161">
        <v>17327.16</v>
      </c>
      <c r="H669" s="14"/>
    </row>
    <row r="670" spans="1:8" customFormat="1" ht="15" customHeight="1">
      <c r="A670" s="172">
        <v>468119011000001</v>
      </c>
      <c r="B670" s="173" t="s">
        <v>461</v>
      </c>
      <c r="C670" s="161">
        <v>15883.23</v>
      </c>
      <c r="D670" s="161">
        <v>1443.93</v>
      </c>
      <c r="E670" s="162">
        <v>0</v>
      </c>
      <c r="F670" s="161">
        <v>1443.93</v>
      </c>
      <c r="G670" s="161">
        <v>17327.16</v>
      </c>
      <c r="H670" s="14"/>
    </row>
    <row r="671" spans="1:8" customFormat="1" ht="15" customHeight="1">
      <c r="A671" s="172">
        <v>468119012</v>
      </c>
      <c r="B671" s="173" t="s">
        <v>462</v>
      </c>
      <c r="C671" s="161">
        <v>202291.55</v>
      </c>
      <c r="D671" s="161">
        <v>21057.65</v>
      </c>
      <c r="E671" s="162">
        <v>0</v>
      </c>
      <c r="F671" s="161">
        <v>21057.65</v>
      </c>
      <c r="G671" s="161">
        <v>223349.2</v>
      </c>
      <c r="H671" s="14"/>
    </row>
    <row r="672" spans="1:8" customFormat="1" ht="15" customHeight="1">
      <c r="A672" s="172">
        <v>468119012000002</v>
      </c>
      <c r="B672" s="173" t="s">
        <v>463</v>
      </c>
      <c r="C672" s="161">
        <v>202291.55</v>
      </c>
      <c r="D672" s="161">
        <v>21057.65</v>
      </c>
      <c r="E672" s="162">
        <v>0</v>
      </c>
      <c r="F672" s="161">
        <v>21057.65</v>
      </c>
      <c r="G672" s="161">
        <v>223349.2</v>
      </c>
      <c r="H672" s="14"/>
    </row>
    <row r="673" spans="1:8" customFormat="1" ht="15" customHeight="1">
      <c r="A673" s="172">
        <v>468119013</v>
      </c>
      <c r="B673" s="173" t="s">
        <v>464</v>
      </c>
      <c r="C673" s="161">
        <v>20671.09</v>
      </c>
      <c r="D673" s="161">
        <v>2829.5</v>
      </c>
      <c r="E673" s="162">
        <v>0</v>
      </c>
      <c r="F673" s="161">
        <v>2829.5</v>
      </c>
      <c r="G673" s="161">
        <v>23500.59</v>
      </c>
      <c r="H673" s="14"/>
    </row>
    <row r="674" spans="1:8" customFormat="1" ht="15" customHeight="1">
      <c r="A674" s="172">
        <v>468119013000001</v>
      </c>
      <c r="B674" s="173" t="s">
        <v>465</v>
      </c>
      <c r="C674" s="161">
        <v>19</v>
      </c>
      <c r="D674" s="161">
        <v>0</v>
      </c>
      <c r="E674" s="162">
        <v>0</v>
      </c>
      <c r="F674" s="161">
        <v>0</v>
      </c>
      <c r="G674" s="161">
        <v>19</v>
      </c>
      <c r="H674" s="14"/>
    </row>
    <row r="675" spans="1:8" customFormat="1" ht="15" customHeight="1">
      <c r="A675" s="172">
        <v>468119013000002</v>
      </c>
      <c r="B675" s="173" t="s">
        <v>466</v>
      </c>
      <c r="C675" s="161">
        <v>20652.09</v>
      </c>
      <c r="D675" s="161">
        <v>2829.5</v>
      </c>
      <c r="E675" s="162">
        <v>0</v>
      </c>
      <c r="F675" s="161">
        <v>2829.5</v>
      </c>
      <c r="G675" s="161">
        <v>23481.59</v>
      </c>
      <c r="H675" s="14"/>
    </row>
    <row r="676" spans="1:8" customFormat="1" ht="15" customHeight="1">
      <c r="A676" s="172">
        <v>468119019</v>
      </c>
      <c r="B676" s="173" t="s">
        <v>313</v>
      </c>
      <c r="C676" s="161">
        <v>23507124.02</v>
      </c>
      <c r="D676" s="161">
        <v>3150679.98</v>
      </c>
      <c r="E676" s="162">
        <v>6040.25</v>
      </c>
      <c r="F676" s="161">
        <v>3144639.73</v>
      </c>
      <c r="G676" s="161">
        <v>26651763.75</v>
      </c>
      <c r="H676" s="14"/>
    </row>
    <row r="677" spans="1:8" customFormat="1" ht="15" customHeight="1">
      <c r="A677" s="172">
        <v>468119019000001</v>
      </c>
      <c r="B677" s="173" t="s">
        <v>467</v>
      </c>
      <c r="C677" s="161">
        <v>16999.080000000002</v>
      </c>
      <c r="D677" s="161">
        <v>24491.16</v>
      </c>
      <c r="E677" s="162">
        <v>0</v>
      </c>
      <c r="F677" s="161">
        <v>24491.16</v>
      </c>
      <c r="G677" s="161">
        <v>41490.239999999998</v>
      </c>
      <c r="H677" s="14"/>
    </row>
    <row r="678" spans="1:8" customFormat="1" ht="15" customHeight="1">
      <c r="A678" s="172">
        <v>468119019000002</v>
      </c>
      <c r="B678" s="173" t="s">
        <v>468</v>
      </c>
      <c r="C678" s="161">
        <v>27078.66</v>
      </c>
      <c r="D678" s="161">
        <v>0</v>
      </c>
      <c r="E678" s="162">
        <v>0</v>
      </c>
      <c r="F678" s="161">
        <v>0</v>
      </c>
      <c r="G678" s="161">
        <v>27078.66</v>
      </c>
      <c r="H678" s="14"/>
    </row>
    <row r="679" spans="1:8" customFormat="1" ht="15" customHeight="1">
      <c r="A679" s="172">
        <v>468119019000004</v>
      </c>
      <c r="B679" s="173" t="s">
        <v>469</v>
      </c>
      <c r="C679" s="161">
        <v>11995.9</v>
      </c>
      <c r="D679" s="161">
        <v>981.66</v>
      </c>
      <c r="E679" s="162">
        <v>54.7</v>
      </c>
      <c r="F679" s="161">
        <v>926.96</v>
      </c>
      <c r="G679" s="161">
        <v>12922.86</v>
      </c>
      <c r="H679" s="14"/>
    </row>
    <row r="680" spans="1:8" customFormat="1" ht="15" customHeight="1">
      <c r="A680" s="172">
        <v>468119019000007</v>
      </c>
      <c r="B680" s="173" t="s">
        <v>470</v>
      </c>
      <c r="C680" s="161">
        <v>25636.799999999999</v>
      </c>
      <c r="D680" s="161">
        <v>1749.35</v>
      </c>
      <c r="E680" s="162">
        <v>3389.62</v>
      </c>
      <c r="F680" s="161">
        <v>-1640.27</v>
      </c>
      <c r="G680" s="161">
        <v>23996.53</v>
      </c>
      <c r="H680" s="14"/>
    </row>
    <row r="681" spans="1:8" customFormat="1" ht="15" customHeight="1">
      <c r="A681" s="172">
        <v>468119019000008</v>
      </c>
      <c r="B681" s="173" t="s">
        <v>471</v>
      </c>
      <c r="C681" s="161">
        <v>99069.38</v>
      </c>
      <c r="D681" s="161">
        <v>9208.73</v>
      </c>
      <c r="E681" s="162">
        <v>1196.58</v>
      </c>
      <c r="F681" s="161">
        <v>8012.15</v>
      </c>
      <c r="G681" s="161">
        <v>107081.53</v>
      </c>
      <c r="H681" s="14"/>
    </row>
    <row r="682" spans="1:8" customFormat="1" ht="15" customHeight="1">
      <c r="A682" s="172">
        <v>468119019000009</v>
      </c>
      <c r="B682" s="173" t="s">
        <v>472</v>
      </c>
      <c r="C682" s="161">
        <v>14353.85</v>
      </c>
      <c r="D682" s="161">
        <v>974</v>
      </c>
      <c r="E682" s="162">
        <v>108</v>
      </c>
      <c r="F682" s="161">
        <v>866</v>
      </c>
      <c r="G682" s="161">
        <v>15219.85</v>
      </c>
      <c r="H682" s="14"/>
    </row>
    <row r="683" spans="1:8" customFormat="1" ht="15" customHeight="1">
      <c r="A683" s="172">
        <v>468119019000011</v>
      </c>
      <c r="B683" s="173" t="s">
        <v>399</v>
      </c>
      <c r="C683" s="161">
        <v>4130.97</v>
      </c>
      <c r="D683" s="161">
        <v>455.02</v>
      </c>
      <c r="E683" s="162">
        <v>0</v>
      </c>
      <c r="F683" s="161">
        <v>455.02</v>
      </c>
      <c r="G683" s="161">
        <v>4585.99</v>
      </c>
      <c r="H683" s="14"/>
    </row>
    <row r="684" spans="1:8" customFormat="1" ht="15" customHeight="1">
      <c r="A684" s="172">
        <v>468119019000012</v>
      </c>
      <c r="B684" s="173" t="s">
        <v>473</v>
      </c>
      <c r="C684" s="161">
        <v>9802.17</v>
      </c>
      <c r="D684" s="161">
        <v>629.47</v>
      </c>
      <c r="E684" s="162">
        <v>0</v>
      </c>
      <c r="F684" s="161">
        <v>629.47</v>
      </c>
      <c r="G684" s="161">
        <v>10431.64</v>
      </c>
      <c r="H684" s="14"/>
    </row>
    <row r="685" spans="1:8" customFormat="1" ht="15" customHeight="1">
      <c r="A685" s="172">
        <v>468119019000013</v>
      </c>
      <c r="B685" s="173" t="s">
        <v>460</v>
      </c>
      <c r="C685" s="161">
        <v>28767.759999999998</v>
      </c>
      <c r="D685" s="161">
        <v>51988.54</v>
      </c>
      <c r="E685" s="162">
        <v>1006.85</v>
      </c>
      <c r="F685" s="161">
        <v>50981.69</v>
      </c>
      <c r="G685" s="161">
        <v>79749.45</v>
      </c>
      <c r="H685" s="14"/>
    </row>
    <row r="686" spans="1:8" customFormat="1" ht="15" customHeight="1">
      <c r="A686" s="172">
        <v>468119019000014</v>
      </c>
      <c r="B686" s="173" t="s">
        <v>474</v>
      </c>
      <c r="C686" s="161">
        <v>9345.4500000000007</v>
      </c>
      <c r="D686" s="161">
        <v>1136.31</v>
      </c>
      <c r="E686" s="162">
        <v>284.5</v>
      </c>
      <c r="F686" s="161">
        <v>851.81</v>
      </c>
      <c r="G686" s="161">
        <v>10197.26</v>
      </c>
      <c r="H686" s="14"/>
    </row>
    <row r="687" spans="1:8" customFormat="1" ht="15" customHeight="1">
      <c r="A687" s="172">
        <v>468119019000022</v>
      </c>
      <c r="B687" s="173" t="s">
        <v>475</v>
      </c>
      <c r="C687" s="161">
        <v>235561.17</v>
      </c>
      <c r="D687" s="161">
        <v>960.96</v>
      </c>
      <c r="E687" s="162">
        <v>0</v>
      </c>
      <c r="F687" s="161">
        <v>960.96</v>
      </c>
      <c r="G687" s="161">
        <v>236522.13</v>
      </c>
      <c r="H687" s="14"/>
    </row>
    <row r="688" spans="1:8" customFormat="1" ht="15" customHeight="1">
      <c r="A688" s="172">
        <v>468119019000023</v>
      </c>
      <c r="B688" s="173" t="s">
        <v>476</v>
      </c>
      <c r="C688" s="161">
        <v>1695.17</v>
      </c>
      <c r="D688" s="161">
        <v>157.32</v>
      </c>
      <c r="E688" s="162">
        <v>0</v>
      </c>
      <c r="F688" s="161">
        <v>157.32</v>
      </c>
      <c r="G688" s="161">
        <v>1852.49</v>
      </c>
      <c r="H688" s="14"/>
    </row>
    <row r="689" spans="1:8" customFormat="1" ht="15" customHeight="1">
      <c r="A689" s="172">
        <v>468119019000024</v>
      </c>
      <c r="B689" s="173" t="s">
        <v>477</v>
      </c>
      <c r="C689" s="161">
        <v>23022687.66</v>
      </c>
      <c r="D689" s="161">
        <v>3057947.46</v>
      </c>
      <c r="E689" s="162">
        <v>0</v>
      </c>
      <c r="F689" s="161">
        <v>3057947.46</v>
      </c>
      <c r="G689" s="161">
        <v>26080635.120000001</v>
      </c>
      <c r="H689" s="14"/>
    </row>
    <row r="690" spans="1:8" customFormat="1" ht="15" customHeight="1">
      <c r="A690" s="172">
        <v>6</v>
      </c>
      <c r="B690" s="173" t="s">
        <v>478</v>
      </c>
      <c r="C690" s="161">
        <v>-1755364.39</v>
      </c>
      <c r="D690" s="161">
        <v>14089336.09</v>
      </c>
      <c r="E690" s="162">
        <v>14446584.960000001</v>
      </c>
      <c r="F690" s="161">
        <v>-357248.87</v>
      </c>
      <c r="G690" s="161">
        <v>-2112613.2599999998</v>
      </c>
      <c r="H690" s="14"/>
    </row>
    <row r="691" spans="1:8" customFormat="1" ht="15" customHeight="1">
      <c r="A691" s="172">
        <v>61</v>
      </c>
      <c r="B691" s="173" t="s">
        <v>479</v>
      </c>
      <c r="C691" s="161">
        <v>-589664.91</v>
      </c>
      <c r="D691" s="161">
        <v>14089336.09</v>
      </c>
      <c r="E691" s="162">
        <v>14239210.23</v>
      </c>
      <c r="F691" s="161">
        <v>-149874.14000000001</v>
      </c>
      <c r="G691" s="161">
        <v>-739539.05</v>
      </c>
      <c r="H691" s="14"/>
    </row>
    <row r="692" spans="1:8" customFormat="1" ht="15" customHeight="1">
      <c r="A692" s="172">
        <v>611</v>
      </c>
      <c r="B692" s="173" t="s">
        <v>480</v>
      </c>
      <c r="C692" s="161">
        <v>-589664.91</v>
      </c>
      <c r="D692" s="161">
        <v>14089336.09</v>
      </c>
      <c r="E692" s="162">
        <v>14239210.23</v>
      </c>
      <c r="F692" s="161">
        <v>-149874.14000000001</v>
      </c>
      <c r="G692" s="161">
        <v>-739539.05</v>
      </c>
      <c r="H692" s="14"/>
    </row>
    <row r="693" spans="1:8" customFormat="1" ht="15" customHeight="1">
      <c r="A693" s="172">
        <v>6111</v>
      </c>
      <c r="B693" s="173" t="s">
        <v>69</v>
      </c>
      <c r="C693" s="161">
        <v>172684.38</v>
      </c>
      <c r="D693" s="161">
        <v>112309.82</v>
      </c>
      <c r="E693" s="162">
        <v>118309.82</v>
      </c>
      <c r="F693" s="161">
        <v>-6000</v>
      </c>
      <c r="G693" s="161">
        <v>166684.38</v>
      </c>
      <c r="H693" s="14"/>
    </row>
    <row r="694" spans="1:8" customFormat="1" ht="15" customHeight="1">
      <c r="A694" s="172">
        <v>61111</v>
      </c>
      <c r="B694" s="173" t="s">
        <v>481</v>
      </c>
      <c r="C694" s="161">
        <v>172684.38</v>
      </c>
      <c r="D694" s="161">
        <v>112309.82</v>
      </c>
      <c r="E694" s="162">
        <v>118309.82</v>
      </c>
      <c r="F694" s="161">
        <v>-6000</v>
      </c>
      <c r="G694" s="161">
        <v>166684.38</v>
      </c>
      <c r="H694" s="14"/>
    </row>
    <row r="695" spans="1:8" customFormat="1" ht="15" customHeight="1">
      <c r="A695" s="172">
        <v>611119</v>
      </c>
      <c r="B695" s="173" t="s">
        <v>481</v>
      </c>
      <c r="C695" s="161">
        <v>172684.38</v>
      </c>
      <c r="D695" s="161">
        <v>112309.82</v>
      </c>
      <c r="E695" s="162">
        <v>118309.82</v>
      </c>
      <c r="F695" s="161">
        <v>-6000</v>
      </c>
      <c r="G695" s="161">
        <v>166684.38</v>
      </c>
      <c r="H695" s="14"/>
    </row>
    <row r="696" spans="1:8" customFormat="1" ht="15" customHeight="1">
      <c r="A696" s="172">
        <v>61111901</v>
      </c>
      <c r="B696" s="173" t="s">
        <v>69</v>
      </c>
      <c r="C696" s="161">
        <v>172684.38</v>
      </c>
      <c r="D696" s="161">
        <v>112309.82</v>
      </c>
      <c r="E696" s="162">
        <v>118309.82</v>
      </c>
      <c r="F696" s="161">
        <v>-6000</v>
      </c>
      <c r="G696" s="161">
        <v>166684.38</v>
      </c>
      <c r="H696" s="14"/>
    </row>
    <row r="697" spans="1:8" customFormat="1" ht="15" customHeight="1">
      <c r="A697" s="172">
        <v>611119011</v>
      </c>
      <c r="B697" s="173" t="s">
        <v>482</v>
      </c>
      <c r="C697" s="161">
        <v>172684.38</v>
      </c>
      <c r="D697" s="161">
        <v>112309.82</v>
      </c>
      <c r="E697" s="162">
        <v>118309.82</v>
      </c>
      <c r="F697" s="161">
        <v>-6000</v>
      </c>
      <c r="G697" s="161">
        <v>166684.38</v>
      </c>
      <c r="H697" s="14"/>
    </row>
    <row r="698" spans="1:8" customFormat="1" ht="15" customHeight="1">
      <c r="A698" s="172">
        <v>611119011000001</v>
      </c>
      <c r="B698" s="173" t="s">
        <v>482</v>
      </c>
      <c r="C698" s="161">
        <v>172684.38</v>
      </c>
      <c r="D698" s="161">
        <v>112309.82</v>
      </c>
      <c r="E698" s="162">
        <v>118309.82</v>
      </c>
      <c r="F698" s="161">
        <v>-6000</v>
      </c>
      <c r="G698" s="161">
        <v>166684.38</v>
      </c>
      <c r="H698" s="14"/>
    </row>
    <row r="699" spans="1:8" customFormat="1" ht="15" customHeight="1">
      <c r="A699" s="172">
        <v>6112</v>
      </c>
      <c r="B699" s="173" t="s">
        <v>483</v>
      </c>
      <c r="C699" s="161">
        <v>58024.73</v>
      </c>
      <c r="D699" s="161">
        <v>43638.87</v>
      </c>
      <c r="E699" s="162">
        <v>43638.87</v>
      </c>
      <c r="F699" s="161">
        <v>0</v>
      </c>
      <c r="G699" s="161">
        <v>58024.73</v>
      </c>
      <c r="H699" s="14"/>
    </row>
    <row r="700" spans="1:8" customFormat="1" ht="15" customHeight="1">
      <c r="A700" s="172">
        <v>61121</v>
      </c>
      <c r="B700" s="173" t="s">
        <v>484</v>
      </c>
      <c r="C700" s="161">
        <v>58024.73</v>
      </c>
      <c r="D700" s="161">
        <v>43638.87</v>
      </c>
      <c r="E700" s="162">
        <v>43638.87</v>
      </c>
      <c r="F700" s="161">
        <v>0</v>
      </c>
      <c r="G700" s="161">
        <v>58024.73</v>
      </c>
      <c r="H700" s="14"/>
    </row>
    <row r="701" spans="1:8" customFormat="1" ht="15" customHeight="1">
      <c r="A701" s="172">
        <v>611219</v>
      </c>
      <c r="B701" s="173" t="s">
        <v>484</v>
      </c>
      <c r="C701" s="161">
        <v>58024.73</v>
      </c>
      <c r="D701" s="161">
        <v>43638.87</v>
      </c>
      <c r="E701" s="162">
        <v>43638.87</v>
      </c>
      <c r="F701" s="161">
        <v>0</v>
      </c>
      <c r="G701" s="161">
        <v>58024.73</v>
      </c>
      <c r="H701" s="14"/>
    </row>
    <row r="702" spans="1:8" customFormat="1" ht="15" customHeight="1">
      <c r="A702" s="172">
        <v>61121901</v>
      </c>
      <c r="B702" s="173" t="s">
        <v>483</v>
      </c>
      <c r="C702" s="161">
        <v>58024.73</v>
      </c>
      <c r="D702" s="161">
        <v>43638.87</v>
      </c>
      <c r="E702" s="162">
        <v>43638.87</v>
      </c>
      <c r="F702" s="161">
        <v>0</v>
      </c>
      <c r="G702" s="161">
        <v>58024.73</v>
      </c>
      <c r="H702" s="14"/>
    </row>
    <row r="703" spans="1:8" customFormat="1" ht="15" customHeight="1">
      <c r="A703" s="172">
        <v>611219011</v>
      </c>
      <c r="B703" s="173" t="s">
        <v>113</v>
      </c>
      <c r="C703" s="161">
        <v>58024.73</v>
      </c>
      <c r="D703" s="161">
        <v>43638.87</v>
      </c>
      <c r="E703" s="162">
        <v>43638.87</v>
      </c>
      <c r="F703" s="161">
        <v>0</v>
      </c>
      <c r="G703" s="161">
        <v>58024.73</v>
      </c>
      <c r="H703" s="14"/>
    </row>
    <row r="704" spans="1:8" customFormat="1" ht="15" customHeight="1">
      <c r="A704" s="172">
        <v>611219011000001</v>
      </c>
      <c r="B704" s="173" t="s">
        <v>113</v>
      </c>
      <c r="C704" s="161">
        <v>58024.73</v>
      </c>
      <c r="D704" s="161">
        <v>43638.87</v>
      </c>
      <c r="E704" s="162">
        <v>43638.87</v>
      </c>
      <c r="F704" s="161">
        <v>0</v>
      </c>
      <c r="G704" s="161">
        <v>58024.73</v>
      </c>
      <c r="H704" s="14"/>
    </row>
    <row r="705" spans="1:8" customFormat="1" ht="15" customHeight="1">
      <c r="A705" s="172">
        <v>6119</v>
      </c>
      <c r="B705" s="173" t="s">
        <v>485</v>
      </c>
      <c r="C705" s="161">
        <v>-820374.02</v>
      </c>
      <c r="D705" s="161">
        <v>13933387.4</v>
      </c>
      <c r="E705" s="162">
        <v>14077261.539999999</v>
      </c>
      <c r="F705" s="161">
        <v>-143874.14000000001</v>
      </c>
      <c r="G705" s="161">
        <v>-964248.16</v>
      </c>
      <c r="H705" s="14"/>
    </row>
    <row r="706" spans="1:8" customFormat="1" ht="15" customHeight="1">
      <c r="A706" s="172">
        <v>61191</v>
      </c>
      <c r="B706" s="173" t="s">
        <v>486</v>
      </c>
      <c r="C706" s="161">
        <v>-820374.02</v>
      </c>
      <c r="D706" s="161">
        <v>13933387.4</v>
      </c>
      <c r="E706" s="162">
        <v>14077261.539999999</v>
      </c>
      <c r="F706" s="161">
        <v>-143874.14000000001</v>
      </c>
      <c r="G706" s="161">
        <v>-964248.16</v>
      </c>
      <c r="H706" s="14"/>
    </row>
    <row r="707" spans="1:8" customFormat="1" ht="15" customHeight="1">
      <c r="A707" s="172">
        <v>611919</v>
      </c>
      <c r="B707" s="173" t="s">
        <v>486</v>
      </c>
      <c r="C707" s="161">
        <v>-820374.02</v>
      </c>
      <c r="D707" s="161">
        <v>13933387.4</v>
      </c>
      <c r="E707" s="162">
        <v>14077261.539999999</v>
      </c>
      <c r="F707" s="161">
        <v>-143874.14000000001</v>
      </c>
      <c r="G707" s="161">
        <v>-964248.16</v>
      </c>
      <c r="H707" s="14"/>
    </row>
    <row r="708" spans="1:8" customFormat="1" ht="15" customHeight="1">
      <c r="A708" s="172">
        <v>61191901</v>
      </c>
      <c r="B708" s="173" t="s">
        <v>485</v>
      </c>
      <c r="C708" s="161">
        <v>-820374.02</v>
      </c>
      <c r="D708" s="161">
        <v>13933387.4</v>
      </c>
      <c r="E708" s="162">
        <v>14077261.539999999</v>
      </c>
      <c r="F708" s="161">
        <v>-143874.14000000001</v>
      </c>
      <c r="G708" s="161">
        <v>-964248.16</v>
      </c>
      <c r="H708" s="14"/>
    </row>
    <row r="709" spans="1:8" customFormat="1" ht="15" customHeight="1">
      <c r="A709" s="172">
        <v>611919011</v>
      </c>
      <c r="B709" s="173" t="s">
        <v>485</v>
      </c>
      <c r="C709" s="161">
        <v>-820374.02</v>
      </c>
      <c r="D709" s="161">
        <v>13933387.4</v>
      </c>
      <c r="E709" s="162">
        <v>14077261.539999999</v>
      </c>
      <c r="F709" s="161">
        <v>-143874.14000000001</v>
      </c>
      <c r="G709" s="161">
        <v>-964248.16</v>
      </c>
      <c r="H709" s="14"/>
    </row>
    <row r="710" spans="1:8" customFormat="1" ht="15" customHeight="1">
      <c r="A710" s="172">
        <v>611919011000001</v>
      </c>
      <c r="B710" s="173" t="s">
        <v>112</v>
      </c>
      <c r="C710" s="161">
        <v>-42761.42</v>
      </c>
      <c r="D710" s="161">
        <v>5657215.6299999999</v>
      </c>
      <c r="E710" s="162">
        <v>5739977.9100000001</v>
      </c>
      <c r="F710" s="161">
        <v>-82762.28</v>
      </c>
      <c r="G710" s="161">
        <v>-125523.7</v>
      </c>
      <c r="H710" s="14"/>
    </row>
    <row r="711" spans="1:8" customFormat="1" ht="15" customHeight="1">
      <c r="A711" s="172">
        <v>611919011000002</v>
      </c>
      <c r="B711" s="173" t="s">
        <v>114</v>
      </c>
      <c r="C711" s="161">
        <v>-15394.11</v>
      </c>
      <c r="D711" s="161">
        <v>2036597.63</v>
      </c>
      <c r="E711" s="162">
        <v>2066392.05</v>
      </c>
      <c r="F711" s="161">
        <v>-29794.42</v>
      </c>
      <c r="G711" s="161">
        <v>-45188.53</v>
      </c>
      <c r="H711" s="14"/>
    </row>
    <row r="712" spans="1:8" customFormat="1" ht="15" customHeight="1">
      <c r="A712" s="172">
        <v>611919011000003</v>
      </c>
      <c r="B712" s="173" t="s">
        <v>107</v>
      </c>
      <c r="C712" s="161">
        <v>-560454.77</v>
      </c>
      <c r="D712" s="161">
        <v>4587922.16</v>
      </c>
      <c r="E712" s="162">
        <v>4610949.6900000004</v>
      </c>
      <c r="F712" s="161">
        <v>-23027.53</v>
      </c>
      <c r="G712" s="161">
        <v>-583482.30000000005</v>
      </c>
      <c r="H712" s="14"/>
    </row>
    <row r="713" spans="1:8" customFormat="1" ht="15" customHeight="1">
      <c r="A713" s="172">
        <v>611919011000004</v>
      </c>
      <c r="B713" s="173" t="s">
        <v>109</v>
      </c>
      <c r="C713" s="161">
        <v>-201763.72</v>
      </c>
      <c r="D713" s="161">
        <v>1651651.98</v>
      </c>
      <c r="E713" s="162">
        <v>1659941.89</v>
      </c>
      <c r="F713" s="161">
        <v>-8289.91</v>
      </c>
      <c r="G713" s="161">
        <v>-210053.63</v>
      </c>
      <c r="H713" s="14"/>
    </row>
    <row r="714" spans="1:8" customFormat="1" ht="15" customHeight="1">
      <c r="A714" s="172">
        <v>69</v>
      </c>
      <c r="B714" s="173" t="s">
        <v>487</v>
      </c>
      <c r="C714" s="161">
        <v>-1165699.48</v>
      </c>
      <c r="D714" s="161">
        <v>0</v>
      </c>
      <c r="E714" s="162">
        <v>207374.73</v>
      </c>
      <c r="F714" s="161">
        <v>-207374.73</v>
      </c>
      <c r="G714" s="161">
        <v>-1373074.21</v>
      </c>
      <c r="H714" s="14"/>
    </row>
    <row r="715" spans="1:8" customFormat="1" ht="15" customHeight="1">
      <c r="A715" s="172">
        <v>691</v>
      </c>
      <c r="B715" s="173" t="s">
        <v>488</v>
      </c>
      <c r="C715" s="161">
        <v>-1165699.48</v>
      </c>
      <c r="D715" s="161">
        <v>0</v>
      </c>
      <c r="E715" s="162">
        <v>207374.73</v>
      </c>
      <c r="F715" s="161">
        <v>-207374.73</v>
      </c>
      <c r="G715" s="161">
        <v>-1373074.21</v>
      </c>
      <c r="H715" s="14"/>
    </row>
    <row r="716" spans="1:8" customFormat="1" ht="15" customHeight="1">
      <c r="A716" s="172">
        <v>6911</v>
      </c>
      <c r="B716" s="173" t="s">
        <v>488</v>
      </c>
      <c r="C716" s="161">
        <v>-1165699.48</v>
      </c>
      <c r="D716" s="161">
        <v>0</v>
      </c>
      <c r="E716" s="162">
        <v>207374.73</v>
      </c>
      <c r="F716" s="161">
        <v>-207374.73</v>
      </c>
      <c r="G716" s="161">
        <v>-1373074.21</v>
      </c>
      <c r="H716" s="14"/>
    </row>
    <row r="717" spans="1:8" customFormat="1" ht="15" customHeight="1">
      <c r="A717" s="172">
        <v>69111</v>
      </c>
      <c r="B717" s="173" t="s">
        <v>489</v>
      </c>
      <c r="C717" s="161">
        <v>-1165699.48</v>
      </c>
      <c r="D717" s="161">
        <v>0</v>
      </c>
      <c r="E717" s="162">
        <v>207374.73</v>
      </c>
      <c r="F717" s="161">
        <v>-207374.73</v>
      </c>
      <c r="G717" s="161">
        <v>-1373074.21</v>
      </c>
      <c r="H717" s="14"/>
    </row>
    <row r="718" spans="1:8" customFormat="1" ht="15" customHeight="1">
      <c r="A718" s="172">
        <v>691119</v>
      </c>
      <c r="B718" s="173" t="s">
        <v>489</v>
      </c>
      <c r="C718" s="161">
        <v>-1165699.48</v>
      </c>
      <c r="D718" s="161">
        <v>0</v>
      </c>
      <c r="E718" s="162">
        <v>207374.73</v>
      </c>
      <c r="F718" s="161">
        <v>-207374.73</v>
      </c>
      <c r="G718" s="161">
        <v>-1373074.21</v>
      </c>
      <c r="H718" s="14"/>
    </row>
    <row r="719" spans="1:8" customFormat="1" ht="15" customHeight="1">
      <c r="A719" s="172">
        <v>69111901</v>
      </c>
      <c r="B719" s="173" t="s">
        <v>488</v>
      </c>
      <c r="C719" s="161">
        <v>-1165699.48</v>
      </c>
      <c r="D719" s="161">
        <v>0</v>
      </c>
      <c r="E719" s="162">
        <v>207374.73</v>
      </c>
      <c r="F719" s="161">
        <v>-207374.73</v>
      </c>
      <c r="G719" s="161">
        <v>-1373074.21</v>
      </c>
      <c r="H719" s="14"/>
    </row>
    <row r="720" spans="1:8" customFormat="1" ht="15" customHeight="1">
      <c r="A720" s="172">
        <v>691119011</v>
      </c>
      <c r="B720" s="173" t="s">
        <v>488</v>
      </c>
      <c r="C720" s="161">
        <v>-1165699.48</v>
      </c>
      <c r="D720" s="161">
        <v>0</v>
      </c>
      <c r="E720" s="162">
        <v>207374.73</v>
      </c>
      <c r="F720" s="161">
        <v>-207374.73</v>
      </c>
      <c r="G720" s="161">
        <v>-1373074.21</v>
      </c>
      <c r="H720" s="14"/>
    </row>
    <row r="721" spans="1:8" customFormat="1" ht="15" customHeight="1">
      <c r="A721" s="172">
        <v>691119011000001</v>
      </c>
      <c r="B721" s="173" t="s">
        <v>488</v>
      </c>
      <c r="C721" s="161">
        <v>-1165699.48</v>
      </c>
      <c r="D721" s="161">
        <v>0</v>
      </c>
      <c r="E721" s="162">
        <v>207374.73</v>
      </c>
      <c r="F721" s="161">
        <v>-207374.73</v>
      </c>
      <c r="G721" s="161">
        <v>-1373074.21</v>
      </c>
      <c r="H721" s="14"/>
    </row>
    <row r="722" spans="1:8" customFormat="1" ht="15" customHeight="1">
      <c r="A722" s="113"/>
      <c r="B722" s="38"/>
      <c r="C722" s="114"/>
      <c r="D722" s="114"/>
      <c r="E722" s="115"/>
      <c r="F722" s="114"/>
      <c r="G722" s="114"/>
      <c r="H722" s="14"/>
    </row>
    <row r="723" spans="1:8" customFormat="1" ht="15" customHeight="1">
      <c r="A723" s="113"/>
      <c r="B723" s="38"/>
      <c r="C723" s="114"/>
      <c r="D723" s="114"/>
      <c r="E723" s="115"/>
      <c r="F723" s="114"/>
      <c r="G723" s="114"/>
      <c r="H723" s="14"/>
    </row>
    <row r="724" spans="1:8" customFormat="1" ht="15" customHeight="1">
      <c r="A724" s="113"/>
      <c r="B724" s="38"/>
      <c r="C724" s="114"/>
      <c r="D724" s="114"/>
      <c r="E724" s="115"/>
      <c r="F724" s="114"/>
      <c r="G724" s="114"/>
      <c r="H724" s="14"/>
    </row>
    <row r="725" spans="1:8" customFormat="1" ht="15" customHeight="1">
      <c r="A725" s="113"/>
      <c r="B725" s="38"/>
      <c r="C725" s="114"/>
      <c r="D725" s="114"/>
      <c r="E725" s="115"/>
      <c r="F725" s="114"/>
      <c r="G725" s="114"/>
      <c r="H725" s="14"/>
    </row>
    <row r="726" spans="1:8" customFormat="1" ht="15" customHeight="1">
      <c r="A726" s="113"/>
      <c r="B726" s="38"/>
      <c r="C726" s="114"/>
      <c r="D726" s="114"/>
      <c r="E726" s="115"/>
      <c r="F726" s="114"/>
      <c r="G726" s="114"/>
      <c r="H726" s="14"/>
    </row>
    <row r="727" spans="1:8" customFormat="1" ht="15" customHeight="1">
      <c r="A727" s="113"/>
      <c r="B727" s="38"/>
      <c r="C727" s="114"/>
      <c r="D727" s="114"/>
      <c r="E727" s="115"/>
      <c r="F727" s="114"/>
      <c r="G727" s="114"/>
      <c r="H727" s="14"/>
    </row>
    <row r="728" spans="1:8" customFormat="1" ht="15" customHeight="1">
      <c r="A728" s="113"/>
      <c r="B728" s="38"/>
      <c r="C728" s="114"/>
      <c r="D728" s="114"/>
      <c r="E728" s="115"/>
      <c r="F728" s="114"/>
      <c r="G728" s="114"/>
      <c r="H728" s="14"/>
    </row>
    <row r="729" spans="1:8" customFormat="1" ht="15" customHeight="1">
      <c r="A729" s="113"/>
      <c r="B729" s="38"/>
      <c r="C729" s="114"/>
      <c r="D729" s="114"/>
      <c r="E729" s="115"/>
      <c r="F729" s="114"/>
      <c r="G729" s="114"/>
      <c r="H729" s="14"/>
    </row>
    <row r="730" spans="1:8" customFormat="1" ht="15" customHeight="1">
      <c r="A730" s="113"/>
      <c r="B730" s="38"/>
      <c r="C730" s="114"/>
      <c r="D730" s="114"/>
      <c r="E730" s="115"/>
      <c r="F730" s="114"/>
      <c r="G730" s="114"/>
      <c r="H730" s="14"/>
    </row>
    <row r="731" spans="1:8" customFormat="1" ht="15" customHeight="1">
      <c r="A731" s="113"/>
      <c r="B731" s="38"/>
      <c r="C731" s="114"/>
      <c r="D731" s="114"/>
      <c r="E731" s="115"/>
      <c r="F731" s="114"/>
      <c r="G731" s="114"/>
      <c r="H731" s="14"/>
    </row>
    <row r="732" spans="1:8" customFormat="1" ht="15" customHeight="1">
      <c r="A732" s="113"/>
      <c r="B732" s="38"/>
      <c r="C732" s="114"/>
      <c r="D732" s="114"/>
      <c r="E732" s="115"/>
      <c r="F732" s="114"/>
      <c r="G732" s="114"/>
      <c r="H732" s="14"/>
    </row>
    <row r="733" spans="1:8" customFormat="1" ht="15" customHeight="1">
      <c r="A733" s="113"/>
      <c r="B733" s="38"/>
      <c r="C733" s="114"/>
      <c r="D733" s="114"/>
      <c r="E733" s="115"/>
      <c r="F733" s="114"/>
      <c r="G733" s="114"/>
      <c r="H733" s="14"/>
    </row>
    <row r="734" spans="1:8" customFormat="1" ht="15" customHeight="1">
      <c r="A734" s="113"/>
      <c r="B734" s="38"/>
      <c r="C734" s="114"/>
      <c r="D734" s="114"/>
      <c r="E734" s="115"/>
      <c r="F734" s="114"/>
      <c r="G734" s="114"/>
      <c r="H734" s="14"/>
    </row>
    <row r="735" spans="1:8" customFormat="1" ht="15" customHeight="1">
      <c r="A735" s="113"/>
      <c r="B735" s="38"/>
      <c r="C735" s="114"/>
      <c r="D735" s="114"/>
      <c r="E735" s="115"/>
      <c r="F735" s="114"/>
      <c r="G735" s="114"/>
      <c r="H735" s="14"/>
    </row>
    <row r="736" spans="1:8" customFormat="1" ht="15" customHeight="1">
      <c r="A736" s="113"/>
      <c r="B736" s="38"/>
      <c r="C736" s="114"/>
      <c r="D736" s="114"/>
      <c r="E736" s="115"/>
      <c r="F736" s="114"/>
      <c r="G736" s="114"/>
      <c r="H736" s="14"/>
    </row>
    <row r="737" spans="1:8" customFormat="1" ht="15" customHeight="1">
      <c r="A737" s="113"/>
      <c r="B737" s="38"/>
      <c r="C737" s="114"/>
      <c r="D737" s="114"/>
      <c r="E737" s="115"/>
      <c r="F737" s="114"/>
      <c r="G737" s="114"/>
      <c r="H737" s="14"/>
    </row>
    <row r="738" spans="1:8" customFormat="1" ht="15" customHeight="1">
      <c r="A738" s="113"/>
      <c r="B738" s="38"/>
      <c r="C738" s="114"/>
      <c r="D738" s="114"/>
      <c r="E738" s="115"/>
      <c r="F738" s="114"/>
      <c r="G738" s="114"/>
      <c r="H738" s="14"/>
    </row>
    <row r="739" spans="1:8" customFormat="1" ht="15" customHeight="1">
      <c r="A739" s="113"/>
      <c r="B739" s="38"/>
      <c r="C739" s="114"/>
      <c r="D739" s="114"/>
      <c r="E739" s="115"/>
      <c r="F739" s="114"/>
      <c r="G739" s="114"/>
      <c r="H739" s="14"/>
    </row>
    <row r="740" spans="1:8" customFormat="1" ht="15" customHeight="1">
      <c r="A740" s="113"/>
      <c r="B740" s="38"/>
      <c r="C740" s="114"/>
      <c r="D740" s="114"/>
      <c r="E740" s="115"/>
      <c r="F740" s="114"/>
      <c r="G740" s="114"/>
      <c r="H740" s="14"/>
    </row>
    <row r="741" spans="1:8" customFormat="1" ht="15" customHeight="1">
      <c r="A741" s="113"/>
      <c r="B741" s="38"/>
      <c r="C741" s="114"/>
      <c r="D741" s="114"/>
      <c r="E741" s="115"/>
      <c r="F741" s="114"/>
      <c r="G741" s="114"/>
      <c r="H741" s="14"/>
    </row>
    <row r="742" spans="1:8" customFormat="1" ht="15" customHeight="1">
      <c r="A742" s="113"/>
      <c r="B742" s="38"/>
      <c r="C742" s="114"/>
      <c r="D742" s="114"/>
      <c r="E742" s="115"/>
      <c r="F742" s="114"/>
      <c r="G742" s="114"/>
      <c r="H742" s="14"/>
    </row>
    <row r="743" spans="1:8" customFormat="1" ht="15" customHeight="1">
      <c r="A743" s="66"/>
      <c r="B743" s="40"/>
      <c r="C743" s="41"/>
      <c r="D743" s="41"/>
      <c r="E743" s="42"/>
      <c r="F743" s="41"/>
      <c r="G743" s="41"/>
      <c r="H743" s="14"/>
    </row>
    <row r="744" spans="1:8" customFormat="1" ht="15" customHeight="1">
      <c r="A744" s="66"/>
      <c r="B744" s="40"/>
      <c r="C744" s="41"/>
      <c r="D744" s="41"/>
      <c r="E744" s="42"/>
      <c r="F744" s="41"/>
      <c r="G744" s="41"/>
      <c r="H744" s="14"/>
    </row>
    <row r="745" spans="1:8" customFormat="1" ht="15" customHeight="1">
      <c r="A745" s="67"/>
    </row>
    <row r="746" spans="1:8" customFormat="1" ht="15" customHeight="1">
      <c r="A746" s="67"/>
    </row>
    <row r="747" spans="1:8" customFormat="1" ht="15" customHeight="1">
      <c r="A747" s="67"/>
    </row>
    <row r="748" spans="1:8" customFormat="1" ht="15" customHeight="1">
      <c r="A748" s="67"/>
    </row>
    <row r="749" spans="1:8" customFormat="1" ht="15" customHeight="1">
      <c r="A749" s="67"/>
    </row>
    <row r="750" spans="1:8" customFormat="1" ht="15" customHeight="1">
      <c r="A750" s="67"/>
    </row>
    <row r="751" spans="1:8" customFormat="1" ht="15" customHeight="1">
      <c r="A751" s="67"/>
    </row>
    <row r="752" spans="1:8" customFormat="1" ht="15" customHeight="1">
      <c r="A752" s="67"/>
    </row>
    <row r="753" spans="1:1" customFormat="1" ht="15" customHeight="1">
      <c r="A753" s="67"/>
    </row>
    <row r="754" spans="1:1" customFormat="1" ht="15" customHeight="1">
      <c r="A754" s="67"/>
    </row>
    <row r="755" spans="1:1" customFormat="1" ht="15" customHeight="1">
      <c r="A755" s="67"/>
    </row>
    <row r="756" spans="1:1" customFormat="1" ht="15" customHeight="1">
      <c r="A756" s="67"/>
    </row>
    <row r="757" spans="1:1" customFormat="1" ht="15" customHeight="1">
      <c r="A757" s="67"/>
    </row>
    <row r="758" spans="1:1" customFormat="1" ht="15" customHeight="1">
      <c r="A758" s="67"/>
    </row>
    <row r="759" spans="1:1" customFormat="1" ht="15" customHeight="1">
      <c r="A759" s="67"/>
    </row>
    <row r="760" spans="1:1" customFormat="1" ht="15" customHeight="1">
      <c r="A760" s="67"/>
    </row>
    <row r="761" spans="1:1" customFormat="1" ht="15" customHeight="1">
      <c r="A761" s="67"/>
    </row>
    <row r="762" spans="1:1" customFormat="1" ht="15" customHeight="1">
      <c r="A762" s="67"/>
    </row>
    <row r="763" spans="1:1" customFormat="1" ht="15" customHeight="1">
      <c r="A763" s="67"/>
    </row>
    <row r="764" spans="1:1" customFormat="1" ht="15" customHeight="1">
      <c r="A764" s="67"/>
    </row>
    <row r="765" spans="1:1" customFormat="1" ht="15" customHeight="1">
      <c r="A765" s="67"/>
    </row>
    <row r="766" spans="1:1" customFormat="1" ht="15" customHeight="1">
      <c r="A766" s="67"/>
    </row>
    <row r="767" spans="1:1" customFormat="1" ht="15" customHeight="1">
      <c r="A767" s="67"/>
    </row>
    <row r="768" spans="1:1" customFormat="1" ht="15" customHeight="1">
      <c r="A768" s="67"/>
    </row>
    <row r="769" spans="1:1" customFormat="1" ht="15" customHeight="1">
      <c r="A769" s="67"/>
    </row>
    <row r="770" spans="1:1" customFormat="1" ht="15" customHeight="1">
      <c r="A770" s="67"/>
    </row>
    <row r="771" spans="1:1" customFormat="1" ht="15" customHeight="1">
      <c r="A771" s="67"/>
    </row>
    <row r="772" spans="1:1" customFormat="1" ht="15" customHeight="1">
      <c r="A772" s="67"/>
    </row>
    <row r="773" spans="1:1" customFormat="1" ht="15" customHeight="1">
      <c r="A773" s="67"/>
    </row>
    <row r="774" spans="1:1" customFormat="1" ht="15" customHeight="1">
      <c r="A774" s="67"/>
    </row>
    <row r="775" spans="1:1" customFormat="1" ht="15" customHeight="1">
      <c r="A775" s="67"/>
    </row>
    <row r="776" spans="1:1" customFormat="1" ht="15" customHeight="1">
      <c r="A776" s="67"/>
    </row>
    <row r="777" spans="1:1" customFormat="1" ht="15" customHeight="1">
      <c r="A777" s="67"/>
    </row>
    <row r="778" spans="1:1" customFormat="1" ht="15" customHeight="1">
      <c r="A778" s="67"/>
    </row>
    <row r="779" spans="1:1" customFormat="1" ht="15" customHeight="1">
      <c r="A779" s="67"/>
    </row>
    <row r="780" spans="1:1" customFormat="1" ht="15" customHeight="1">
      <c r="A780" s="67"/>
    </row>
    <row r="781" spans="1:1" customFormat="1" ht="15" customHeight="1">
      <c r="A781" s="67"/>
    </row>
    <row r="782" spans="1:1" customFormat="1" ht="15" customHeight="1">
      <c r="A782" s="67"/>
    </row>
    <row r="783" spans="1:1" customFormat="1" ht="15" customHeight="1">
      <c r="A783" s="67"/>
    </row>
    <row r="784" spans="1:1" customFormat="1" ht="15" customHeight="1">
      <c r="A784" s="67"/>
    </row>
    <row r="785" spans="1:1" customFormat="1" ht="15" customHeight="1">
      <c r="A785" s="67"/>
    </row>
    <row r="786" spans="1:1" customFormat="1" ht="15" customHeight="1">
      <c r="A786" s="67"/>
    </row>
    <row r="787" spans="1:1" customFormat="1" ht="15" customHeight="1">
      <c r="A787" s="67"/>
    </row>
    <row r="788" spans="1:1" customFormat="1" ht="15" customHeight="1">
      <c r="A788" s="67"/>
    </row>
    <row r="789" spans="1:1" customFormat="1" ht="15" customHeight="1">
      <c r="A789" s="67"/>
    </row>
    <row r="790" spans="1:1" customFormat="1" ht="15" customHeight="1">
      <c r="A790" s="67"/>
    </row>
    <row r="791" spans="1:1" customFormat="1" ht="15" customHeight="1">
      <c r="A791" s="67"/>
    </row>
    <row r="792" spans="1:1" customFormat="1" ht="15" customHeight="1">
      <c r="A792" s="67"/>
    </row>
    <row r="793" spans="1:1" customFormat="1" ht="15" customHeight="1">
      <c r="A793" s="67"/>
    </row>
    <row r="794" spans="1:1" customFormat="1" ht="15" customHeight="1">
      <c r="A794" s="67"/>
    </row>
    <row r="795" spans="1:1" customFormat="1" ht="15" customHeight="1">
      <c r="A795" s="67"/>
    </row>
    <row r="796" spans="1:1" customFormat="1" ht="15" customHeight="1">
      <c r="A796" s="67"/>
    </row>
    <row r="797" spans="1:1" customFormat="1" ht="15" customHeight="1">
      <c r="A797" s="67"/>
    </row>
    <row r="798" spans="1:1" customFormat="1" ht="15" customHeight="1">
      <c r="A798" s="67"/>
    </row>
    <row r="799" spans="1:1" customFormat="1" ht="15" customHeight="1">
      <c r="A799" s="67"/>
    </row>
    <row r="800" spans="1:1" customFormat="1" ht="15" customHeight="1">
      <c r="A800" s="67"/>
    </row>
    <row r="801" spans="1:1" customFormat="1" ht="15" customHeight="1">
      <c r="A801" s="67"/>
    </row>
    <row r="802" spans="1:1" customFormat="1" ht="15" customHeight="1">
      <c r="A802" s="67"/>
    </row>
    <row r="803" spans="1:1" customFormat="1" ht="15" customHeight="1">
      <c r="A803" s="67"/>
    </row>
    <row r="804" spans="1:1" customFormat="1" ht="15" customHeight="1">
      <c r="A804" s="67"/>
    </row>
    <row r="805" spans="1:1" customFormat="1" ht="15" customHeight="1">
      <c r="A805" s="67"/>
    </row>
    <row r="806" spans="1:1" customFormat="1" ht="15" customHeight="1">
      <c r="A806" s="67"/>
    </row>
    <row r="807" spans="1:1" customFormat="1" ht="15" customHeight="1">
      <c r="A807" s="67"/>
    </row>
    <row r="808" spans="1:1" customFormat="1" ht="15" customHeight="1">
      <c r="A808" s="67"/>
    </row>
    <row r="809" spans="1:1" customFormat="1" ht="15" customHeight="1">
      <c r="A809" s="67"/>
    </row>
    <row r="810" spans="1:1" customFormat="1" ht="15" customHeight="1">
      <c r="A810" s="67"/>
    </row>
    <row r="811" spans="1:1" customFormat="1" ht="15" customHeight="1">
      <c r="A811" s="67"/>
    </row>
    <row r="812" spans="1:1" customFormat="1">
      <c r="A812" s="67"/>
    </row>
    <row r="813" spans="1:1" customFormat="1" ht="15" customHeight="1">
      <c r="A813" s="67"/>
    </row>
    <row r="814" spans="1:1" customFormat="1" ht="15" customHeight="1">
      <c r="A814" s="67"/>
    </row>
    <row r="815" spans="1:1" customFormat="1" ht="15" customHeight="1">
      <c r="A815" s="67"/>
    </row>
    <row r="816" spans="1:1" customFormat="1" ht="15" customHeight="1">
      <c r="A816" s="67"/>
    </row>
    <row r="817" spans="1:1" customFormat="1">
      <c r="A817" s="67"/>
    </row>
    <row r="818" spans="1:1" customFormat="1" ht="15" customHeight="1">
      <c r="A818" s="67"/>
    </row>
    <row r="819" spans="1:1" customFormat="1" ht="15" customHeight="1">
      <c r="A819" s="67"/>
    </row>
    <row r="820" spans="1:1" customFormat="1" ht="15" customHeight="1">
      <c r="A820" s="67"/>
    </row>
    <row r="821" spans="1:1" customFormat="1" ht="15" customHeight="1">
      <c r="A821" s="67"/>
    </row>
    <row r="822" spans="1:1" customFormat="1" ht="15" customHeight="1">
      <c r="A822" s="67"/>
    </row>
    <row r="823" spans="1:1" customFormat="1">
      <c r="A823" s="67"/>
    </row>
    <row r="824" spans="1:1" customFormat="1" ht="15" customHeight="1">
      <c r="A824" s="67"/>
    </row>
    <row r="825" spans="1:1" customFormat="1">
      <c r="A825" s="67"/>
    </row>
    <row r="826" spans="1:1" customFormat="1" ht="15" customHeight="1">
      <c r="A826" s="67"/>
    </row>
    <row r="827" spans="1:1" customFormat="1" ht="15" customHeight="1">
      <c r="A827" s="67"/>
    </row>
    <row r="828" spans="1:1" customFormat="1" ht="15" customHeight="1">
      <c r="A828" s="67"/>
    </row>
    <row r="829" spans="1:1" customFormat="1" ht="15" customHeight="1">
      <c r="A829" s="67"/>
    </row>
    <row r="830" spans="1:1" customFormat="1">
      <c r="A830" s="67"/>
    </row>
    <row r="831" spans="1:1" customFormat="1" ht="15" customHeight="1">
      <c r="A831" s="67"/>
    </row>
    <row r="832" spans="1:1" customFormat="1" ht="15" customHeight="1">
      <c r="A832" s="67"/>
    </row>
    <row r="833" spans="1:1" customFormat="1" ht="15" customHeight="1">
      <c r="A833" s="67"/>
    </row>
    <row r="834" spans="1:1" customFormat="1" ht="15" customHeight="1">
      <c r="A834" s="67"/>
    </row>
    <row r="835" spans="1:1" customFormat="1" ht="15" customHeight="1">
      <c r="A835" s="67"/>
    </row>
    <row r="836" spans="1:1" customFormat="1" ht="15" customHeight="1">
      <c r="A836" s="67"/>
    </row>
    <row r="837" spans="1:1" customFormat="1" ht="15" customHeight="1">
      <c r="A837" s="67"/>
    </row>
    <row r="838" spans="1:1" customFormat="1" ht="15" customHeight="1">
      <c r="A838" s="67"/>
    </row>
    <row r="839" spans="1:1" customFormat="1" ht="15" customHeight="1">
      <c r="A839" s="67"/>
    </row>
    <row r="840" spans="1:1" customFormat="1" ht="15" customHeight="1">
      <c r="A840" s="67"/>
    </row>
    <row r="841" spans="1:1" customFormat="1" ht="15" customHeight="1">
      <c r="A841" s="67"/>
    </row>
    <row r="842" spans="1:1" customFormat="1" ht="15" customHeight="1">
      <c r="A842" s="67"/>
    </row>
    <row r="843" spans="1:1" customFormat="1" ht="15" customHeight="1">
      <c r="A843" s="67"/>
    </row>
    <row r="844" spans="1:1" customFormat="1" ht="15" customHeight="1">
      <c r="A844" s="67"/>
    </row>
    <row r="845" spans="1:1" customFormat="1" ht="15" customHeight="1">
      <c r="A845" s="67"/>
    </row>
    <row r="846" spans="1:1" customFormat="1" ht="15" customHeight="1">
      <c r="A846" s="67"/>
    </row>
    <row r="847" spans="1:1" customFormat="1" ht="15" customHeight="1">
      <c r="A847" s="67"/>
    </row>
    <row r="848" spans="1:1" customFormat="1" ht="15" customHeight="1">
      <c r="A848" s="67"/>
    </row>
    <row r="849" spans="1:1" customFormat="1" ht="15" customHeight="1">
      <c r="A849" s="67"/>
    </row>
    <row r="850" spans="1:1" customFormat="1" ht="15" customHeight="1">
      <c r="A850" s="67"/>
    </row>
    <row r="851" spans="1:1" customFormat="1" ht="15" customHeight="1">
      <c r="A851" s="67"/>
    </row>
    <row r="852" spans="1:1" customFormat="1" ht="15" customHeight="1">
      <c r="A852" s="67"/>
    </row>
    <row r="853" spans="1:1" customFormat="1" ht="15" customHeight="1">
      <c r="A853" s="67"/>
    </row>
    <row r="854" spans="1:1" customFormat="1" ht="15" customHeight="1">
      <c r="A854" s="67"/>
    </row>
    <row r="855" spans="1:1" customFormat="1" ht="15" customHeight="1">
      <c r="A855" s="67"/>
    </row>
    <row r="856" spans="1:1" customFormat="1" ht="15" customHeight="1">
      <c r="A856" s="67"/>
    </row>
    <row r="857" spans="1:1" customFormat="1" ht="15" customHeight="1">
      <c r="A857" s="67"/>
    </row>
    <row r="858" spans="1:1" customFormat="1" ht="15" customHeight="1">
      <c r="A858" s="67"/>
    </row>
    <row r="859" spans="1:1" customFormat="1" ht="15" customHeight="1">
      <c r="A859" s="67"/>
    </row>
    <row r="860" spans="1:1" customFormat="1" ht="15" customHeight="1">
      <c r="A860" s="67"/>
    </row>
    <row r="861" spans="1:1" customFormat="1" ht="15" customHeight="1">
      <c r="A861" s="67"/>
    </row>
    <row r="862" spans="1:1" customFormat="1" ht="15" customHeight="1">
      <c r="A862" s="67"/>
    </row>
    <row r="863" spans="1:1" customFormat="1">
      <c r="A863" s="67"/>
    </row>
    <row r="864" spans="1:1" customFormat="1" ht="15" customHeight="1">
      <c r="A864" s="67"/>
    </row>
    <row r="865" spans="1:1" customFormat="1" ht="15" customHeight="1">
      <c r="A865" s="67"/>
    </row>
    <row r="866" spans="1:1" customFormat="1" ht="15" customHeight="1">
      <c r="A866" s="67"/>
    </row>
    <row r="867" spans="1:1" customFormat="1" ht="15" customHeight="1">
      <c r="A867" s="67"/>
    </row>
    <row r="868" spans="1:1" customFormat="1" ht="15" customHeight="1">
      <c r="A868" s="67"/>
    </row>
    <row r="869" spans="1:1" customFormat="1" ht="15" customHeight="1">
      <c r="A869" s="67"/>
    </row>
    <row r="870" spans="1:1" customFormat="1" ht="15" customHeight="1">
      <c r="A870" s="67"/>
    </row>
    <row r="871" spans="1:1" customFormat="1" ht="15" customHeight="1">
      <c r="A871" s="67"/>
    </row>
    <row r="872" spans="1:1" customFormat="1" ht="15" customHeight="1">
      <c r="A872" s="67"/>
    </row>
    <row r="873" spans="1:1" customFormat="1" ht="15" customHeight="1">
      <c r="A873" s="67"/>
    </row>
    <row r="874" spans="1:1" customFormat="1" ht="15" customHeight="1">
      <c r="A874" s="67"/>
    </row>
    <row r="875" spans="1:1" customFormat="1" ht="15" customHeight="1">
      <c r="A875" s="67"/>
    </row>
    <row r="876" spans="1:1" customFormat="1" ht="15" customHeight="1">
      <c r="A876" s="67"/>
    </row>
    <row r="877" spans="1:1" customFormat="1" ht="15" customHeight="1">
      <c r="A877" s="67"/>
    </row>
    <row r="878" spans="1:1" customFormat="1" ht="15" customHeight="1">
      <c r="A878" s="67"/>
    </row>
    <row r="879" spans="1:1" customFormat="1" ht="15" customHeight="1">
      <c r="A879" s="67"/>
    </row>
    <row r="880" spans="1:1" customFormat="1" ht="15" customHeight="1">
      <c r="A880" s="67"/>
    </row>
    <row r="881" spans="1:1" customFormat="1" ht="15" customHeight="1">
      <c r="A881" s="67"/>
    </row>
    <row r="882" spans="1:1" customFormat="1" ht="15" customHeight="1">
      <c r="A882" s="67"/>
    </row>
    <row r="883" spans="1:1" customFormat="1" ht="15" customHeight="1">
      <c r="A883" s="67"/>
    </row>
    <row r="884" spans="1:1" customFormat="1" ht="15" customHeight="1">
      <c r="A884" s="67"/>
    </row>
    <row r="885" spans="1:1" customFormat="1" ht="15" customHeight="1">
      <c r="A885" s="67"/>
    </row>
    <row r="886" spans="1:1" customFormat="1" ht="15" customHeight="1">
      <c r="A886" s="67"/>
    </row>
    <row r="887" spans="1:1" customFormat="1" ht="15" customHeight="1">
      <c r="A887" s="67"/>
    </row>
    <row r="888" spans="1:1" customFormat="1" ht="15" customHeight="1">
      <c r="A888" s="67"/>
    </row>
    <row r="889" spans="1:1" customFormat="1" ht="15" customHeight="1">
      <c r="A889" s="67"/>
    </row>
    <row r="890" spans="1:1" customFormat="1" ht="15" customHeight="1">
      <c r="A890" s="67"/>
    </row>
    <row r="891" spans="1:1" customFormat="1" ht="15" customHeight="1">
      <c r="A891" s="67"/>
    </row>
    <row r="892" spans="1:1" customFormat="1" ht="15" customHeight="1">
      <c r="A892" s="67"/>
    </row>
    <row r="893" spans="1:1" customFormat="1" ht="15" customHeight="1">
      <c r="A893" s="67"/>
    </row>
    <row r="894" spans="1:1" customFormat="1" ht="15" customHeight="1">
      <c r="A894" s="67"/>
    </row>
    <row r="895" spans="1:1" customFormat="1" ht="15" customHeight="1">
      <c r="A895" s="67"/>
    </row>
    <row r="896" spans="1:1" customFormat="1" ht="15" customHeight="1">
      <c r="A896" s="67"/>
    </row>
    <row r="897" spans="1:1" customFormat="1" ht="15" customHeight="1">
      <c r="A897" s="67"/>
    </row>
    <row r="898" spans="1:1" customFormat="1" ht="15" customHeight="1">
      <c r="A898" s="67"/>
    </row>
    <row r="899" spans="1:1" customFormat="1" ht="15" customHeight="1">
      <c r="A899" s="67"/>
    </row>
    <row r="900" spans="1:1" customFormat="1" ht="15" customHeight="1">
      <c r="A900" s="67"/>
    </row>
    <row r="901" spans="1:1" customFormat="1" ht="15" customHeight="1">
      <c r="A901" s="67"/>
    </row>
    <row r="902" spans="1:1" customFormat="1" ht="15" customHeight="1">
      <c r="A902" s="67"/>
    </row>
    <row r="903" spans="1:1" customFormat="1" ht="15" customHeight="1">
      <c r="A903" s="67"/>
    </row>
    <row r="904" spans="1:1" customFormat="1" ht="15" customHeight="1">
      <c r="A904" s="67"/>
    </row>
    <row r="905" spans="1:1" customFormat="1" ht="15" customHeight="1">
      <c r="A905" s="67"/>
    </row>
    <row r="906" spans="1:1" customFormat="1" ht="15" customHeight="1">
      <c r="A906" s="67"/>
    </row>
    <row r="907" spans="1:1" customFormat="1" ht="15" customHeight="1">
      <c r="A907" s="67"/>
    </row>
    <row r="908" spans="1:1" customFormat="1">
      <c r="A908" s="67"/>
    </row>
    <row r="909" spans="1:1" customFormat="1" ht="15" customHeight="1">
      <c r="A909" s="67"/>
    </row>
    <row r="910" spans="1:1" customFormat="1" ht="15" customHeight="1">
      <c r="A910" s="67"/>
    </row>
    <row r="911" spans="1:1" customFormat="1" ht="15" customHeight="1">
      <c r="A911" s="67"/>
    </row>
    <row r="912" spans="1:1" customFormat="1" ht="15" customHeight="1">
      <c r="A912" s="67"/>
    </row>
    <row r="913" spans="1:1" customFormat="1" ht="15" customHeight="1">
      <c r="A913" s="67"/>
    </row>
    <row r="914" spans="1:1" customFormat="1" ht="15" customHeight="1">
      <c r="A914" s="67"/>
    </row>
    <row r="915" spans="1:1" customFormat="1" ht="15" customHeight="1">
      <c r="A915" s="67"/>
    </row>
    <row r="916" spans="1:1" customFormat="1" ht="15" customHeight="1">
      <c r="A916" s="67"/>
    </row>
    <row r="917" spans="1:1" customFormat="1">
      <c r="A917" s="67"/>
    </row>
    <row r="918" spans="1:1" customFormat="1" ht="15" customHeight="1">
      <c r="A918" s="67"/>
    </row>
    <row r="919" spans="1:1" customFormat="1" ht="15" customHeight="1">
      <c r="A919" s="67"/>
    </row>
    <row r="920" spans="1:1" customFormat="1" ht="15" customHeight="1">
      <c r="A920" s="67"/>
    </row>
    <row r="921" spans="1:1" customFormat="1" ht="15" customHeight="1">
      <c r="A921" s="67"/>
    </row>
    <row r="922" spans="1:1" customFormat="1" ht="15" customHeight="1">
      <c r="A922" s="67"/>
    </row>
    <row r="923" spans="1:1" customFormat="1" ht="15" customHeight="1">
      <c r="A923" s="67"/>
    </row>
    <row r="924" spans="1:1" customFormat="1" ht="15" customHeight="1">
      <c r="A924" s="67"/>
    </row>
    <row r="925" spans="1:1" customFormat="1" ht="15" customHeight="1">
      <c r="A925" s="67"/>
    </row>
    <row r="926" spans="1:1" customFormat="1" ht="15" customHeight="1">
      <c r="A926" s="67"/>
    </row>
    <row r="927" spans="1:1" customFormat="1" ht="15" customHeight="1">
      <c r="A927" s="67"/>
    </row>
    <row r="928" spans="1:1" customFormat="1" ht="15" customHeight="1">
      <c r="A928" s="67"/>
    </row>
    <row r="929" spans="1:1" customFormat="1" ht="15" customHeight="1">
      <c r="A929" s="67"/>
    </row>
    <row r="930" spans="1:1" customFormat="1" ht="15" customHeight="1">
      <c r="A930" s="67"/>
    </row>
    <row r="931" spans="1:1" customFormat="1">
      <c r="A931" s="67"/>
    </row>
    <row r="932" spans="1:1" customFormat="1" ht="15" customHeight="1">
      <c r="A932" s="67"/>
    </row>
    <row r="933" spans="1:1" customFormat="1" ht="15" customHeight="1">
      <c r="A933" s="67"/>
    </row>
    <row r="934" spans="1:1" customFormat="1" ht="15" customHeight="1">
      <c r="A934" s="67"/>
    </row>
    <row r="935" spans="1:1" customFormat="1" ht="15" customHeight="1">
      <c r="A935" s="67"/>
    </row>
    <row r="936" spans="1:1" customFormat="1" ht="15" customHeight="1">
      <c r="A936" s="67"/>
    </row>
    <row r="937" spans="1:1" customFormat="1" ht="15" customHeight="1">
      <c r="A937" s="67"/>
    </row>
    <row r="938" spans="1:1" customFormat="1" ht="15" customHeight="1">
      <c r="A938" s="67"/>
    </row>
    <row r="939" spans="1:1" customFormat="1">
      <c r="A939" s="67"/>
    </row>
    <row r="940" spans="1:1" customFormat="1" ht="15" customHeight="1">
      <c r="A940" s="67"/>
    </row>
    <row r="941" spans="1:1" customFormat="1">
      <c r="A941" s="67"/>
    </row>
    <row r="942" spans="1:1" customFormat="1" ht="15" customHeight="1">
      <c r="A942" s="67"/>
    </row>
    <row r="943" spans="1:1" customFormat="1" ht="15" customHeight="1">
      <c r="A943" s="67"/>
    </row>
    <row r="944" spans="1:1" customFormat="1" ht="15" customHeight="1">
      <c r="A944" s="67"/>
    </row>
    <row r="945" spans="1:1" customFormat="1" ht="15" customHeight="1">
      <c r="A945" s="67"/>
    </row>
    <row r="946" spans="1:1" customFormat="1" ht="15" customHeight="1">
      <c r="A946" s="67"/>
    </row>
    <row r="947" spans="1:1" customFormat="1" ht="15" customHeight="1">
      <c r="A947" s="67"/>
    </row>
    <row r="948" spans="1:1" customFormat="1" ht="15" customHeight="1">
      <c r="A948" s="67"/>
    </row>
    <row r="949" spans="1:1" customFormat="1" ht="15" customHeight="1">
      <c r="A949" s="67"/>
    </row>
    <row r="950" spans="1:1" customFormat="1" ht="15" customHeight="1">
      <c r="A950" s="67"/>
    </row>
    <row r="951" spans="1:1" customFormat="1" ht="15" customHeight="1">
      <c r="A951" s="67"/>
    </row>
    <row r="952" spans="1:1" customFormat="1" ht="15" customHeight="1">
      <c r="A952" s="67"/>
    </row>
    <row r="953" spans="1:1" customFormat="1" ht="15" customHeight="1">
      <c r="A953" s="67"/>
    </row>
    <row r="954" spans="1:1" customFormat="1" ht="15" customHeight="1">
      <c r="A954" s="67"/>
    </row>
    <row r="955" spans="1:1" customFormat="1" ht="15" customHeight="1">
      <c r="A955" s="67"/>
    </row>
    <row r="956" spans="1:1" customFormat="1" ht="15" customHeight="1">
      <c r="A956" s="67"/>
    </row>
    <row r="957" spans="1:1" customFormat="1" ht="15" customHeight="1">
      <c r="A957" s="67"/>
    </row>
    <row r="958" spans="1:1" customFormat="1" ht="15" customHeight="1">
      <c r="A958" s="67"/>
    </row>
    <row r="959" spans="1:1" customFormat="1" ht="15" customHeight="1">
      <c r="A959" s="67"/>
    </row>
    <row r="960" spans="1:1" customFormat="1" ht="15" customHeight="1">
      <c r="A960" s="67"/>
    </row>
    <row r="961" spans="1:1" customFormat="1" ht="15" customHeight="1">
      <c r="A961" s="67"/>
    </row>
    <row r="962" spans="1:1" customFormat="1" ht="15" customHeight="1">
      <c r="A962" s="67"/>
    </row>
    <row r="963" spans="1:1" customFormat="1" ht="15" customHeight="1">
      <c r="A963" s="67"/>
    </row>
    <row r="964" spans="1:1" customFormat="1" ht="15" customHeight="1">
      <c r="A964" s="67"/>
    </row>
    <row r="965" spans="1:1" customFormat="1" ht="15" customHeight="1">
      <c r="A965" s="67"/>
    </row>
    <row r="966" spans="1:1" customFormat="1" ht="15" customHeight="1">
      <c r="A966" s="67"/>
    </row>
    <row r="967" spans="1:1" customFormat="1" ht="15" customHeight="1">
      <c r="A967" s="67"/>
    </row>
    <row r="968" spans="1:1" customFormat="1" ht="15" customHeight="1">
      <c r="A968" s="67"/>
    </row>
    <row r="969" spans="1:1" customFormat="1" ht="15" customHeight="1">
      <c r="A969" s="67"/>
    </row>
    <row r="970" spans="1:1" customFormat="1" ht="15" customHeight="1">
      <c r="A970" s="67"/>
    </row>
    <row r="971" spans="1:1" customFormat="1" ht="15" customHeight="1">
      <c r="A971" s="67"/>
    </row>
    <row r="972" spans="1:1" customFormat="1" ht="15" customHeight="1">
      <c r="A972" s="67"/>
    </row>
    <row r="973" spans="1:1" customFormat="1" ht="15" customHeight="1">
      <c r="A973" s="67"/>
    </row>
    <row r="974" spans="1:1" customFormat="1" ht="15" customHeight="1">
      <c r="A974" s="67"/>
    </row>
    <row r="975" spans="1:1" customFormat="1" ht="15" customHeight="1">
      <c r="A975" s="67"/>
    </row>
    <row r="976" spans="1:1" customFormat="1" ht="15" customHeight="1">
      <c r="A976" s="67"/>
    </row>
    <row r="977" spans="1:1" customFormat="1" ht="15" customHeight="1">
      <c r="A977" s="67"/>
    </row>
    <row r="978" spans="1:1" customFormat="1" ht="15" customHeight="1">
      <c r="A978" s="67"/>
    </row>
    <row r="979" spans="1:1" customFormat="1" ht="15" customHeight="1">
      <c r="A979" s="67"/>
    </row>
    <row r="980" spans="1:1" customFormat="1" ht="15" customHeight="1">
      <c r="A980" s="67"/>
    </row>
    <row r="981" spans="1:1" customFormat="1" ht="15" customHeight="1">
      <c r="A981" s="67"/>
    </row>
    <row r="982" spans="1:1" customFormat="1" ht="15" customHeight="1">
      <c r="A982" s="67"/>
    </row>
    <row r="983" spans="1:1" customFormat="1" ht="15" customHeight="1">
      <c r="A983" s="67"/>
    </row>
    <row r="984" spans="1:1" customFormat="1" ht="15" customHeight="1">
      <c r="A984" s="67"/>
    </row>
    <row r="985" spans="1:1" customFormat="1" ht="15" customHeight="1">
      <c r="A985" s="67"/>
    </row>
    <row r="986" spans="1:1" customFormat="1" ht="15" customHeight="1">
      <c r="A986" s="67"/>
    </row>
    <row r="987" spans="1:1" customFormat="1" ht="15" customHeight="1">
      <c r="A987" s="67"/>
    </row>
    <row r="988" spans="1:1" customFormat="1" ht="15" customHeight="1">
      <c r="A988" s="67"/>
    </row>
    <row r="989" spans="1:1" customFormat="1" ht="15" customHeight="1">
      <c r="A989" s="67"/>
    </row>
    <row r="990" spans="1:1" customFormat="1" ht="15" customHeight="1">
      <c r="A990" s="67"/>
    </row>
    <row r="991" spans="1:1" customFormat="1" ht="15" customHeight="1">
      <c r="A991" s="67"/>
    </row>
    <row r="992" spans="1:1" customFormat="1" ht="15" customHeight="1">
      <c r="A992" s="67"/>
    </row>
    <row r="993" spans="1:1" customFormat="1" ht="15" customHeight="1">
      <c r="A993" s="67"/>
    </row>
    <row r="994" spans="1:1" customFormat="1" ht="15" customHeight="1">
      <c r="A994" s="67"/>
    </row>
    <row r="995" spans="1:1" customFormat="1" ht="15" customHeight="1">
      <c r="A995" s="67"/>
    </row>
    <row r="996" spans="1:1" customFormat="1" ht="15" customHeight="1">
      <c r="A996" s="67"/>
    </row>
    <row r="997" spans="1:1" customFormat="1" ht="15" customHeight="1">
      <c r="A997" s="67"/>
    </row>
    <row r="998" spans="1:1" customFormat="1" ht="15" customHeight="1">
      <c r="A998" s="67"/>
    </row>
    <row r="999" spans="1:1" customFormat="1" ht="15" customHeight="1">
      <c r="A999" s="67"/>
    </row>
    <row r="1000" spans="1:1" customFormat="1" ht="15" customHeight="1">
      <c r="A1000" s="67"/>
    </row>
    <row r="1001" spans="1:1" customFormat="1" ht="15" customHeight="1">
      <c r="A1001" s="67"/>
    </row>
    <row r="1002" spans="1:1" customFormat="1" ht="15" customHeight="1">
      <c r="A1002" s="67"/>
    </row>
    <row r="1003" spans="1:1" customFormat="1" ht="15" customHeight="1">
      <c r="A1003" s="67"/>
    </row>
    <row r="1004" spans="1:1" customFormat="1" ht="15" customHeight="1">
      <c r="A1004" s="67"/>
    </row>
    <row r="1005" spans="1:1" customFormat="1" ht="15" customHeight="1">
      <c r="A1005" s="67"/>
    </row>
    <row r="1006" spans="1:1" customFormat="1" ht="15" customHeight="1">
      <c r="A1006" s="67"/>
    </row>
    <row r="1007" spans="1:1" customFormat="1" ht="15" customHeight="1">
      <c r="A1007" s="67"/>
    </row>
    <row r="1008" spans="1:1" customFormat="1" ht="15" customHeight="1">
      <c r="A1008" s="67"/>
    </row>
    <row r="1009" spans="1:1" customFormat="1" ht="15" customHeight="1">
      <c r="A1009" s="67"/>
    </row>
    <row r="1010" spans="1:1" customFormat="1" ht="15" customHeight="1">
      <c r="A1010" s="67"/>
    </row>
    <row r="1011" spans="1:1" customFormat="1" ht="15" customHeight="1">
      <c r="A1011" s="67"/>
    </row>
    <row r="1012" spans="1:1" customFormat="1" ht="15" customHeight="1">
      <c r="A1012" s="67"/>
    </row>
    <row r="1013" spans="1:1" customFormat="1" ht="15" customHeight="1">
      <c r="A1013" s="67"/>
    </row>
    <row r="1014" spans="1:1" customFormat="1" ht="15" customHeight="1">
      <c r="A1014" s="67"/>
    </row>
    <row r="1015" spans="1:1" customFormat="1" ht="15" customHeight="1">
      <c r="A1015" s="67"/>
    </row>
    <row r="1016" spans="1:1" customFormat="1" ht="15" customHeight="1">
      <c r="A1016" s="67"/>
    </row>
    <row r="1017" spans="1:1" customFormat="1" ht="15" customHeight="1">
      <c r="A1017" s="67"/>
    </row>
    <row r="1018" spans="1:1" customFormat="1" ht="15" customHeight="1">
      <c r="A1018" s="67"/>
    </row>
    <row r="1019" spans="1:1" customFormat="1" ht="15" customHeight="1">
      <c r="A1019" s="67"/>
    </row>
    <row r="1020" spans="1:1" customFormat="1" ht="15" customHeight="1">
      <c r="A1020" s="67"/>
    </row>
    <row r="1021" spans="1:1" customFormat="1" ht="15" customHeight="1">
      <c r="A1021" s="67"/>
    </row>
    <row r="1022" spans="1:1" customFormat="1" ht="15" customHeight="1">
      <c r="A1022" s="67"/>
    </row>
    <row r="1023" spans="1:1" customFormat="1" ht="15" customHeight="1">
      <c r="A1023" s="67"/>
    </row>
    <row r="1024" spans="1:1" customFormat="1" ht="15" customHeight="1">
      <c r="A1024" s="67"/>
    </row>
    <row r="1025" spans="1:1" customFormat="1" ht="15" customHeight="1">
      <c r="A1025" s="67"/>
    </row>
    <row r="1026" spans="1:1" customFormat="1" ht="15" customHeight="1">
      <c r="A1026" s="67"/>
    </row>
    <row r="1027" spans="1:1" customFormat="1" ht="15" customHeight="1">
      <c r="A1027" s="67"/>
    </row>
    <row r="1028" spans="1:1" customFormat="1" ht="15" customHeight="1">
      <c r="A1028" s="67"/>
    </row>
    <row r="1029" spans="1:1" customFormat="1" ht="15" customHeight="1">
      <c r="A1029" s="67"/>
    </row>
    <row r="1030" spans="1:1" customFormat="1" ht="15" customHeight="1">
      <c r="A1030" s="67"/>
    </row>
    <row r="1031" spans="1:1" customFormat="1" ht="15" customHeight="1">
      <c r="A1031" s="67"/>
    </row>
    <row r="1032" spans="1:1" customFormat="1">
      <c r="A1032" s="67"/>
    </row>
    <row r="1033" spans="1:1" customFormat="1" ht="15" customHeight="1">
      <c r="A1033" s="67"/>
    </row>
    <row r="1034" spans="1:1" customFormat="1" ht="15" customHeight="1">
      <c r="A1034" s="67"/>
    </row>
    <row r="1035" spans="1:1" customFormat="1" ht="15" customHeight="1">
      <c r="A1035" s="67"/>
    </row>
    <row r="1036" spans="1:1" customFormat="1" ht="15" customHeight="1">
      <c r="A1036" s="67"/>
    </row>
    <row r="1037" spans="1:1" customFormat="1" ht="15" customHeight="1">
      <c r="A1037" s="67"/>
    </row>
    <row r="1038" spans="1:1" customFormat="1" ht="15" customHeight="1">
      <c r="A1038" s="67"/>
    </row>
    <row r="1039" spans="1:1" customFormat="1">
      <c r="A1039" s="67"/>
    </row>
    <row r="1040" spans="1:1" customFormat="1" ht="15" customHeight="1">
      <c r="A1040" s="67"/>
    </row>
    <row r="1041" spans="1:1" customFormat="1">
      <c r="A1041" s="67"/>
    </row>
    <row r="1042" spans="1:1" customFormat="1" ht="15" customHeight="1">
      <c r="A1042" s="67"/>
    </row>
    <row r="1043" spans="1:1" customFormat="1" ht="15" customHeight="1">
      <c r="A1043" s="67"/>
    </row>
    <row r="1044" spans="1:1" customFormat="1" ht="15" customHeight="1">
      <c r="A1044" s="67"/>
    </row>
    <row r="1045" spans="1:1" customFormat="1" ht="15" customHeight="1">
      <c r="A1045" s="67"/>
    </row>
    <row r="1046" spans="1:1" customFormat="1" ht="15" customHeight="1">
      <c r="A1046" s="67"/>
    </row>
    <row r="1047" spans="1:1" customFormat="1" ht="15" customHeight="1">
      <c r="A1047" s="67"/>
    </row>
    <row r="1048" spans="1:1" customFormat="1" ht="15" customHeight="1">
      <c r="A1048" s="67"/>
    </row>
    <row r="1049" spans="1:1" customFormat="1" ht="15" customHeight="1">
      <c r="A1049" s="67"/>
    </row>
    <row r="1050" spans="1:1" customFormat="1" ht="15" customHeight="1">
      <c r="A1050" s="67"/>
    </row>
    <row r="1051" spans="1:1" customFormat="1" ht="15" customHeight="1">
      <c r="A1051" s="67"/>
    </row>
    <row r="1052" spans="1:1" customFormat="1" ht="15" customHeight="1">
      <c r="A1052" s="67"/>
    </row>
    <row r="1053" spans="1:1" customFormat="1" ht="15" customHeight="1">
      <c r="A1053" s="67"/>
    </row>
    <row r="1054" spans="1:1" customFormat="1" ht="15" customHeight="1">
      <c r="A1054" s="67"/>
    </row>
    <row r="1055" spans="1:1" customFormat="1" ht="15" customHeight="1">
      <c r="A1055" s="67"/>
    </row>
    <row r="1056" spans="1:1" customFormat="1" ht="15" customHeight="1">
      <c r="A1056" s="67"/>
    </row>
    <row r="1057" spans="1:1" customFormat="1" ht="15" customHeight="1">
      <c r="A1057" s="67"/>
    </row>
    <row r="1058" spans="1:1" customFormat="1" ht="15" customHeight="1">
      <c r="A1058" s="67"/>
    </row>
    <row r="1059" spans="1:1" customFormat="1" ht="15" customHeight="1">
      <c r="A1059" s="67"/>
    </row>
    <row r="1060" spans="1:1" customFormat="1" ht="15" customHeight="1">
      <c r="A1060" s="67"/>
    </row>
    <row r="1061" spans="1:1" customFormat="1" ht="15" customHeight="1">
      <c r="A1061" s="67"/>
    </row>
    <row r="1062" spans="1:1" customFormat="1" ht="15" customHeight="1">
      <c r="A1062" s="67"/>
    </row>
    <row r="1063" spans="1:1" customFormat="1" ht="15" customHeight="1">
      <c r="A1063" s="67"/>
    </row>
    <row r="1064" spans="1:1" customFormat="1" ht="15" customHeight="1">
      <c r="A1064" s="67"/>
    </row>
    <row r="1065" spans="1:1" customFormat="1" ht="15" customHeight="1">
      <c r="A1065" s="67"/>
    </row>
    <row r="1066" spans="1:1" customFormat="1" ht="15" customHeight="1">
      <c r="A1066" s="67"/>
    </row>
    <row r="1067" spans="1:1" customFormat="1" ht="15" customHeight="1">
      <c r="A1067" s="67"/>
    </row>
    <row r="1068" spans="1:1" customFormat="1" ht="15" customHeight="1">
      <c r="A1068" s="67"/>
    </row>
    <row r="1069" spans="1:1" customFormat="1">
      <c r="A1069" s="67"/>
    </row>
    <row r="1070" spans="1:1" customFormat="1" ht="15" customHeight="1">
      <c r="A1070" s="67"/>
    </row>
    <row r="1071" spans="1:1" customFormat="1" ht="15" customHeight="1">
      <c r="A1071" s="67"/>
    </row>
    <row r="1072" spans="1:1" customFormat="1">
      <c r="A1072" s="67"/>
    </row>
    <row r="1073" spans="1:1" customFormat="1" ht="15" customHeight="1">
      <c r="A1073" s="67"/>
    </row>
    <row r="1074" spans="1:1" customFormat="1" ht="15" customHeight="1">
      <c r="A1074" s="67"/>
    </row>
    <row r="1075" spans="1:1" customFormat="1">
      <c r="A1075" s="67"/>
    </row>
    <row r="1076" spans="1:1" customFormat="1" ht="15" customHeight="1">
      <c r="A1076" s="67"/>
    </row>
    <row r="1077" spans="1:1" customFormat="1" ht="15" customHeight="1">
      <c r="A1077" s="67"/>
    </row>
    <row r="1078" spans="1:1" customFormat="1" ht="15" customHeight="1">
      <c r="A1078" s="67"/>
    </row>
    <row r="1079" spans="1:1" customFormat="1" ht="15" customHeight="1">
      <c r="A1079" s="67"/>
    </row>
    <row r="1080" spans="1:1" customFormat="1">
      <c r="A1080" s="67"/>
    </row>
    <row r="1081" spans="1:1" customFormat="1" ht="15" customHeight="1">
      <c r="A1081" s="67"/>
    </row>
    <row r="1082" spans="1:1" customFormat="1" ht="15" customHeight="1">
      <c r="A1082" s="67"/>
    </row>
    <row r="1083" spans="1:1" customFormat="1" ht="15" customHeight="1">
      <c r="A1083" s="67"/>
    </row>
    <row r="1084" spans="1:1" customFormat="1" ht="15" customHeight="1">
      <c r="A1084" s="67"/>
    </row>
    <row r="1085" spans="1:1" customFormat="1" ht="15" customHeight="1">
      <c r="A1085" s="67"/>
    </row>
    <row r="1086" spans="1:1" customFormat="1" ht="15" customHeight="1">
      <c r="A1086" s="67"/>
    </row>
    <row r="1087" spans="1:1" customFormat="1" ht="15" customHeight="1">
      <c r="A1087" s="67"/>
    </row>
    <row r="1088" spans="1:1" customFormat="1" ht="15" customHeight="1">
      <c r="A1088" s="67"/>
    </row>
    <row r="1089" spans="1:1" customFormat="1" ht="15" customHeight="1">
      <c r="A1089" s="67"/>
    </row>
    <row r="1090" spans="1:1" customFormat="1" ht="15" customHeight="1">
      <c r="A1090" s="67"/>
    </row>
    <row r="1091" spans="1:1" customFormat="1" ht="15" customHeight="1">
      <c r="A1091" s="67"/>
    </row>
    <row r="1092" spans="1:1" customFormat="1" ht="15" customHeight="1">
      <c r="A1092" s="67"/>
    </row>
    <row r="1093" spans="1:1" customFormat="1" ht="15" customHeight="1">
      <c r="A1093" s="67"/>
    </row>
    <row r="1094" spans="1:1" customFormat="1" ht="15" customHeight="1">
      <c r="A1094" s="67"/>
    </row>
    <row r="1095" spans="1:1" customFormat="1" ht="15" customHeight="1">
      <c r="A1095" s="67"/>
    </row>
    <row r="1096" spans="1:1" customFormat="1" ht="15" customHeight="1">
      <c r="A1096" s="67"/>
    </row>
    <row r="1097" spans="1:1" customFormat="1" ht="15" customHeight="1">
      <c r="A1097" s="67"/>
    </row>
    <row r="1098" spans="1:1" customFormat="1">
      <c r="A1098" s="67"/>
    </row>
    <row r="1099" spans="1:1" customFormat="1" ht="15" customHeight="1">
      <c r="A1099" s="67"/>
    </row>
    <row r="1100" spans="1:1" customFormat="1" ht="15" customHeight="1">
      <c r="A1100" s="67"/>
    </row>
    <row r="1101" spans="1:1" customFormat="1" ht="15" customHeight="1">
      <c r="A1101" s="67"/>
    </row>
    <row r="1102" spans="1:1" customFormat="1" ht="15" customHeight="1">
      <c r="A1102" s="67"/>
    </row>
    <row r="1103" spans="1:1" customFormat="1" ht="15" customHeight="1">
      <c r="A1103" s="67"/>
    </row>
    <row r="1104" spans="1:1" customFormat="1" ht="15" customHeight="1">
      <c r="A1104" s="67"/>
    </row>
    <row r="1105" spans="1:1" customFormat="1" ht="15" customHeight="1">
      <c r="A1105" s="67"/>
    </row>
    <row r="1106" spans="1:1" customFormat="1" ht="15" customHeight="1">
      <c r="A1106" s="67"/>
    </row>
    <row r="1107" spans="1:1" customFormat="1" ht="15" customHeight="1">
      <c r="A1107" s="67"/>
    </row>
    <row r="1108" spans="1:1" customFormat="1" ht="15" customHeight="1">
      <c r="A1108" s="67"/>
    </row>
    <row r="1109" spans="1:1" customFormat="1" ht="15" customHeight="1">
      <c r="A1109" s="67"/>
    </row>
    <row r="1110" spans="1:1" customFormat="1" ht="15" customHeight="1">
      <c r="A1110" s="67"/>
    </row>
    <row r="1111" spans="1:1" customFormat="1" ht="15" customHeight="1">
      <c r="A1111" s="67"/>
    </row>
    <row r="1112" spans="1:1" customFormat="1" ht="15" customHeight="1">
      <c r="A1112" s="67"/>
    </row>
    <row r="1113" spans="1:1" customFormat="1" ht="15" customHeight="1">
      <c r="A1113" s="67"/>
    </row>
    <row r="1114" spans="1:1" customFormat="1" ht="15" customHeight="1">
      <c r="A1114" s="67"/>
    </row>
    <row r="1115" spans="1:1" customFormat="1" ht="15" customHeight="1">
      <c r="A1115" s="67"/>
    </row>
    <row r="1116" spans="1:1" customFormat="1">
      <c r="A1116" s="67"/>
    </row>
    <row r="1117" spans="1:1" customFormat="1" ht="15" customHeight="1">
      <c r="A1117" s="67"/>
    </row>
    <row r="1118" spans="1:1" customFormat="1" ht="15" customHeight="1">
      <c r="A1118" s="67"/>
    </row>
    <row r="1119" spans="1:1" customFormat="1" ht="15" customHeight="1">
      <c r="A1119" s="67"/>
    </row>
    <row r="1120" spans="1:1" customFormat="1" ht="15" customHeight="1">
      <c r="A1120" s="67"/>
    </row>
    <row r="1121" spans="1:1" customFormat="1" ht="15" customHeight="1">
      <c r="A1121" s="67"/>
    </row>
    <row r="1122" spans="1:1" customFormat="1" ht="15" customHeight="1">
      <c r="A1122" s="67"/>
    </row>
    <row r="1123" spans="1:1" customFormat="1" ht="15" customHeight="1">
      <c r="A1123" s="67"/>
    </row>
    <row r="1124" spans="1:1" customFormat="1" ht="15" customHeight="1">
      <c r="A1124" s="67"/>
    </row>
    <row r="1125" spans="1:1" customFormat="1" ht="15" customHeight="1">
      <c r="A1125" s="67"/>
    </row>
    <row r="1126" spans="1:1" customFormat="1" ht="15" customHeight="1">
      <c r="A1126" s="67"/>
    </row>
    <row r="1127" spans="1:1" customFormat="1" ht="15" customHeight="1">
      <c r="A1127" s="67"/>
    </row>
    <row r="1128" spans="1:1" customFormat="1" ht="15" customHeight="1">
      <c r="A1128" s="67"/>
    </row>
    <row r="1129" spans="1:1" customFormat="1">
      <c r="A1129" s="67"/>
    </row>
    <row r="1130" spans="1:1" customFormat="1" ht="15" customHeight="1">
      <c r="A1130" s="67"/>
    </row>
    <row r="1131" spans="1:1" customFormat="1" ht="15" customHeight="1">
      <c r="A1131" s="67"/>
    </row>
    <row r="1132" spans="1:1" customFormat="1" ht="15" customHeight="1">
      <c r="A1132" s="67"/>
    </row>
    <row r="1133" spans="1:1" customFormat="1" ht="15" customHeight="1">
      <c r="A1133" s="67"/>
    </row>
    <row r="1134" spans="1:1" customFormat="1" ht="15" customHeight="1">
      <c r="A1134" s="67"/>
    </row>
    <row r="1135" spans="1:1" customFormat="1" ht="15" customHeight="1">
      <c r="A1135" s="67"/>
    </row>
    <row r="1136" spans="1:1" customFormat="1" ht="15" customHeight="1">
      <c r="A1136" s="67"/>
    </row>
    <row r="1137" spans="1:1" customFormat="1">
      <c r="A1137" s="67"/>
    </row>
    <row r="1138" spans="1:1" customFormat="1" ht="15" customHeight="1">
      <c r="A1138" s="67"/>
    </row>
    <row r="1139" spans="1:1" customFormat="1" ht="15" customHeight="1">
      <c r="A1139" s="67"/>
    </row>
    <row r="1140" spans="1:1" customFormat="1">
      <c r="A1140" s="67"/>
    </row>
    <row r="1141" spans="1:1" customFormat="1" ht="15" customHeight="1">
      <c r="A1141" s="67"/>
    </row>
    <row r="1142" spans="1:1" customFormat="1" ht="15" customHeight="1">
      <c r="A1142" s="67"/>
    </row>
    <row r="1143" spans="1:1" customFormat="1">
      <c r="A1143" s="67"/>
    </row>
    <row r="1144" spans="1:1" customFormat="1" ht="15" customHeight="1">
      <c r="A1144" s="67"/>
    </row>
    <row r="1145" spans="1:1" customFormat="1" ht="15" customHeight="1">
      <c r="A1145" s="67"/>
    </row>
    <row r="1146" spans="1:1" customFormat="1" ht="15" customHeight="1">
      <c r="A1146" s="67"/>
    </row>
    <row r="1147" spans="1:1" customFormat="1" ht="15" customHeight="1">
      <c r="A1147" s="67"/>
    </row>
    <row r="1148" spans="1:1" customFormat="1" ht="15" customHeight="1">
      <c r="A1148" s="67"/>
    </row>
    <row r="1149" spans="1:1" customFormat="1" ht="15" customHeight="1">
      <c r="A1149" s="67"/>
    </row>
    <row r="1150" spans="1:1" customFormat="1" ht="15" customHeight="1">
      <c r="A1150" s="67"/>
    </row>
    <row r="1151" spans="1:1" customFormat="1" ht="15" customHeight="1">
      <c r="A1151" s="67"/>
    </row>
    <row r="1152" spans="1:1" customFormat="1" ht="15" customHeight="1">
      <c r="A1152" s="67"/>
    </row>
    <row r="1153" spans="1:1" customFormat="1" ht="15" customHeight="1">
      <c r="A1153" s="67"/>
    </row>
    <row r="1154" spans="1:1" customFormat="1" ht="15" customHeight="1">
      <c r="A1154" s="67"/>
    </row>
    <row r="1155" spans="1:1" customFormat="1" ht="15" customHeight="1">
      <c r="A1155" s="67"/>
    </row>
    <row r="1156" spans="1:1" customFormat="1" ht="15" customHeight="1">
      <c r="A1156" s="67"/>
    </row>
    <row r="1157" spans="1:1" customFormat="1" ht="15" customHeight="1">
      <c r="A1157" s="67"/>
    </row>
    <row r="1158" spans="1:1" customFormat="1" ht="15" customHeight="1">
      <c r="A1158" s="67"/>
    </row>
    <row r="1159" spans="1:1" customFormat="1" ht="15" customHeight="1">
      <c r="A1159" s="67"/>
    </row>
    <row r="1160" spans="1:1" customFormat="1" ht="15" customHeight="1">
      <c r="A1160" s="67"/>
    </row>
    <row r="1161" spans="1:1" customFormat="1">
      <c r="A1161" s="67"/>
    </row>
    <row r="1162" spans="1:1" customFormat="1" ht="15" customHeight="1">
      <c r="A1162" s="67"/>
    </row>
    <row r="1163" spans="1:1" customFormat="1" ht="15" customHeight="1">
      <c r="A1163" s="67"/>
    </row>
    <row r="1164" spans="1:1" customFormat="1" ht="15" customHeight="1">
      <c r="A1164" s="67"/>
    </row>
    <row r="1165" spans="1:1" customFormat="1" ht="15" customHeight="1">
      <c r="A1165" s="67"/>
    </row>
    <row r="1166" spans="1:1" customFormat="1" ht="15" customHeight="1">
      <c r="A1166" s="67"/>
    </row>
    <row r="1167" spans="1:1" customFormat="1" ht="15" customHeight="1">
      <c r="A1167" s="67"/>
    </row>
    <row r="1168" spans="1:1" customFormat="1" ht="15" customHeight="1">
      <c r="A1168" s="67"/>
    </row>
    <row r="1169" spans="1:1" customFormat="1" ht="15" customHeight="1">
      <c r="A1169" s="67"/>
    </row>
    <row r="1170" spans="1:1" customFormat="1" ht="15" customHeight="1">
      <c r="A1170" s="67"/>
    </row>
    <row r="1171" spans="1:1" customFormat="1" ht="15" customHeight="1">
      <c r="A1171" s="67"/>
    </row>
    <row r="1172" spans="1:1" customFormat="1">
      <c r="A1172" s="67"/>
    </row>
    <row r="1173" spans="1:1" customFormat="1" ht="15" customHeight="1">
      <c r="A1173" s="67"/>
    </row>
    <row r="1174" spans="1:1" customFormat="1" ht="15" customHeight="1">
      <c r="A1174" s="67"/>
    </row>
    <row r="1175" spans="1:1" customFormat="1" ht="15" customHeight="1">
      <c r="A1175" s="67"/>
    </row>
    <row r="1176" spans="1:1" customFormat="1">
      <c r="A1176" s="67"/>
    </row>
    <row r="1177" spans="1:1" customFormat="1" ht="15" customHeight="1">
      <c r="A1177" s="67"/>
    </row>
    <row r="1178" spans="1:1" customFormat="1" ht="15" customHeight="1">
      <c r="A1178" s="67"/>
    </row>
    <row r="1179" spans="1:1" customFormat="1" ht="15" customHeight="1">
      <c r="A1179" s="67"/>
    </row>
    <row r="1180" spans="1:1" customFormat="1">
      <c r="A1180" s="67"/>
    </row>
    <row r="1181" spans="1:1" customFormat="1" ht="15" customHeight="1">
      <c r="A1181" s="67"/>
    </row>
    <row r="1182" spans="1:1" customFormat="1" ht="15" customHeight="1">
      <c r="A1182" s="67"/>
    </row>
    <row r="1183" spans="1:1" customFormat="1" ht="15" customHeight="1">
      <c r="A1183" s="67"/>
    </row>
    <row r="1184" spans="1:1" customFormat="1" ht="15" customHeight="1">
      <c r="A1184" s="67"/>
    </row>
    <row r="1185" spans="1:1" customFormat="1" ht="15" customHeight="1">
      <c r="A1185" s="67"/>
    </row>
    <row r="1186" spans="1:1" customFormat="1" ht="15" customHeight="1">
      <c r="A1186" s="67"/>
    </row>
    <row r="1187" spans="1:1" customFormat="1" ht="15" customHeight="1">
      <c r="A1187" s="67"/>
    </row>
    <row r="1188" spans="1:1" customFormat="1" ht="15" customHeight="1">
      <c r="A1188" s="67"/>
    </row>
    <row r="1189" spans="1:1" customFormat="1" ht="15" customHeight="1">
      <c r="A1189" s="67"/>
    </row>
    <row r="1190" spans="1:1" customFormat="1" ht="15" customHeight="1">
      <c r="A1190" s="67"/>
    </row>
    <row r="1191" spans="1:1" customFormat="1" ht="15" customHeight="1">
      <c r="A1191" s="67"/>
    </row>
    <row r="1192" spans="1:1" customFormat="1" ht="15" customHeight="1">
      <c r="A1192" s="67"/>
    </row>
    <row r="1193" spans="1:1" customFormat="1" ht="15" customHeight="1">
      <c r="A1193" s="67"/>
    </row>
    <row r="1194" spans="1:1" customFormat="1" ht="15" customHeight="1">
      <c r="A1194" s="67"/>
    </row>
    <row r="1195" spans="1:1" customFormat="1" ht="15" customHeight="1">
      <c r="A1195" s="67"/>
    </row>
    <row r="1196" spans="1:1" customFormat="1" ht="15" customHeight="1">
      <c r="A1196" s="67"/>
    </row>
    <row r="1197" spans="1:1" customFormat="1" ht="15" customHeight="1">
      <c r="A1197" s="67"/>
    </row>
    <row r="1198" spans="1:1" customFormat="1" ht="15" customHeight="1">
      <c r="A1198" s="67"/>
    </row>
    <row r="1199" spans="1:1" customFormat="1" ht="15" customHeight="1">
      <c r="A1199" s="67"/>
    </row>
    <row r="1200" spans="1:1" customFormat="1" ht="15" customHeight="1">
      <c r="A1200" s="67"/>
    </row>
    <row r="1201" spans="1:1" customFormat="1" ht="15" customHeight="1">
      <c r="A1201" s="67"/>
    </row>
    <row r="1202" spans="1:1" customFormat="1" ht="15" customHeight="1">
      <c r="A1202" s="67"/>
    </row>
    <row r="1203" spans="1:1" customFormat="1" ht="15" customHeight="1">
      <c r="A1203" s="67"/>
    </row>
    <row r="1204" spans="1:1" customFormat="1">
      <c r="A1204" s="67"/>
    </row>
    <row r="1205" spans="1:1" customFormat="1" ht="15" customHeight="1">
      <c r="A1205" s="67"/>
    </row>
    <row r="1206" spans="1:1" customFormat="1" ht="15" customHeight="1">
      <c r="A1206" s="67"/>
    </row>
    <row r="1207" spans="1:1" customFormat="1" ht="15" customHeight="1">
      <c r="A1207" s="67"/>
    </row>
    <row r="1208" spans="1:1" customFormat="1" ht="15" customHeight="1">
      <c r="A1208" s="67"/>
    </row>
    <row r="1209" spans="1:1" customFormat="1" ht="15" customHeight="1">
      <c r="A1209" s="67"/>
    </row>
    <row r="1210" spans="1:1" customFormat="1" ht="15" customHeight="1">
      <c r="A1210" s="67"/>
    </row>
    <row r="1211" spans="1:1" customFormat="1" ht="15" customHeight="1">
      <c r="A1211" s="67"/>
    </row>
    <row r="1212" spans="1:1" customFormat="1" ht="15" customHeight="1">
      <c r="A1212" s="67"/>
    </row>
    <row r="1213" spans="1:1" customFormat="1" ht="15" customHeight="1">
      <c r="A1213" s="67"/>
    </row>
    <row r="1214" spans="1:1" customFormat="1" ht="15" customHeight="1">
      <c r="A1214" s="67"/>
    </row>
    <row r="1215" spans="1:1" customFormat="1" ht="15" customHeight="1">
      <c r="A1215" s="67"/>
    </row>
    <row r="1216" spans="1:1" customFormat="1" ht="15" customHeight="1">
      <c r="A1216" s="67"/>
    </row>
    <row r="1217" spans="1:1" customFormat="1" ht="15" customHeight="1">
      <c r="A1217" s="67"/>
    </row>
    <row r="1218" spans="1:1" customFormat="1" ht="15" customHeight="1">
      <c r="A1218" s="67"/>
    </row>
    <row r="1219" spans="1:1" customFormat="1" ht="15" customHeight="1">
      <c r="A1219" s="67"/>
    </row>
    <row r="1220" spans="1:1" customFormat="1" ht="15" customHeight="1">
      <c r="A1220" s="67"/>
    </row>
    <row r="1221" spans="1:1" customFormat="1" ht="15" customHeight="1">
      <c r="A1221" s="67"/>
    </row>
    <row r="1222" spans="1:1" customFormat="1" ht="15" customHeight="1">
      <c r="A1222" s="67"/>
    </row>
    <row r="1223" spans="1:1" customFormat="1" ht="15" customHeight="1">
      <c r="A1223" s="67"/>
    </row>
    <row r="1224" spans="1:1" customFormat="1" ht="15" customHeight="1">
      <c r="A1224" s="67"/>
    </row>
    <row r="1225" spans="1:1" customFormat="1" ht="15" customHeight="1">
      <c r="A1225" s="67"/>
    </row>
    <row r="1226" spans="1:1" customFormat="1" ht="15" customHeight="1">
      <c r="A1226" s="67"/>
    </row>
    <row r="1227" spans="1:1" customFormat="1" ht="15" customHeight="1">
      <c r="A1227" s="67"/>
    </row>
    <row r="1228" spans="1:1" customFormat="1" ht="15" customHeight="1">
      <c r="A1228" s="67"/>
    </row>
    <row r="1229" spans="1:1" customFormat="1">
      <c r="A1229" s="67"/>
    </row>
    <row r="1230" spans="1:1" customFormat="1" ht="15" customHeight="1">
      <c r="A1230" s="67"/>
    </row>
    <row r="1231" spans="1:1" customFormat="1" ht="15" customHeight="1">
      <c r="A1231" s="67"/>
    </row>
    <row r="1232" spans="1:1" customFormat="1" ht="15" customHeight="1">
      <c r="A1232" s="67"/>
    </row>
    <row r="1233" spans="1:1" customFormat="1" ht="15" customHeight="1">
      <c r="A1233" s="67"/>
    </row>
    <row r="1234" spans="1:1" customFormat="1">
      <c r="A1234" s="67"/>
    </row>
    <row r="1235" spans="1:1" customFormat="1" ht="15" customHeight="1">
      <c r="A1235" s="67"/>
    </row>
    <row r="1236" spans="1:1" customFormat="1" ht="15" customHeight="1">
      <c r="A1236" s="67"/>
    </row>
    <row r="1237" spans="1:1" customFormat="1" ht="15" customHeight="1">
      <c r="A1237" s="67"/>
    </row>
    <row r="1238" spans="1:1" customFormat="1" ht="15" customHeight="1">
      <c r="A1238" s="67"/>
    </row>
    <row r="1239" spans="1:1" customFormat="1" ht="15" customHeight="1">
      <c r="A1239" s="67"/>
    </row>
    <row r="1240" spans="1:1" customFormat="1" ht="15" customHeight="1">
      <c r="A1240" s="67"/>
    </row>
    <row r="1241" spans="1:1" customFormat="1" ht="15" customHeight="1">
      <c r="A1241" s="67"/>
    </row>
    <row r="1242" spans="1:1" customFormat="1">
      <c r="A1242" s="67"/>
    </row>
    <row r="1243" spans="1:1" customFormat="1" ht="15" customHeight="1">
      <c r="A1243" s="67"/>
    </row>
    <row r="1244" spans="1:1" customFormat="1" ht="15" customHeight="1">
      <c r="A1244" s="67"/>
    </row>
    <row r="1245" spans="1:1" customFormat="1" ht="15" customHeight="1">
      <c r="A1245" s="67"/>
    </row>
    <row r="1246" spans="1:1" customFormat="1" ht="15" customHeight="1">
      <c r="A1246" s="67"/>
    </row>
    <row r="1247" spans="1:1" customFormat="1" ht="15" customHeight="1">
      <c r="A1247" s="67"/>
    </row>
    <row r="1248" spans="1:1" customFormat="1" ht="15" customHeight="1">
      <c r="A1248" s="67"/>
    </row>
    <row r="1249" spans="1:1" customFormat="1" ht="15" customHeight="1">
      <c r="A1249" s="67"/>
    </row>
    <row r="1250" spans="1:1" customFormat="1" ht="15" customHeight="1">
      <c r="A1250" s="67"/>
    </row>
    <row r="1251" spans="1:1" customFormat="1" ht="15" customHeight="1">
      <c r="A1251" s="67"/>
    </row>
    <row r="1252" spans="1:1" customFormat="1" ht="15" customHeight="1">
      <c r="A1252" s="67"/>
    </row>
    <row r="1253" spans="1:1" customFormat="1" ht="15" customHeight="1">
      <c r="A1253" s="67"/>
    </row>
    <row r="1254" spans="1:1" customFormat="1" ht="15" customHeight="1">
      <c r="A1254" s="67"/>
    </row>
    <row r="1255" spans="1:1" customFormat="1" ht="15" customHeight="1">
      <c r="A1255" s="67"/>
    </row>
    <row r="1256" spans="1:1" customFormat="1" ht="15" customHeight="1">
      <c r="A1256" s="67"/>
    </row>
    <row r="1257" spans="1:1" customFormat="1" ht="15" customHeight="1">
      <c r="A1257" s="67"/>
    </row>
    <row r="1258" spans="1:1" customFormat="1" ht="15" customHeight="1">
      <c r="A1258" s="67"/>
    </row>
    <row r="1259" spans="1:1" customFormat="1" ht="15" customHeight="1">
      <c r="A1259" s="6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Balanço Patrimonial</vt:lpstr>
      <vt:lpstr>Mutação</vt:lpstr>
      <vt:lpstr>DRE</vt:lpstr>
      <vt:lpstr>Fluxo de Caixa</vt:lpstr>
      <vt:lpstr>Indicadores</vt:lpstr>
      <vt:lpstr>BAL Março 18</vt:lpstr>
      <vt:lpstr>BAL Junho 18</vt:lpstr>
      <vt:lpstr>BAL Setembro 18</vt:lpstr>
      <vt:lpstr>BAL Dezembro 18</vt:lpstr>
      <vt:lpstr>BAL MARÇO 19</vt:lpstr>
      <vt:lpstr>BAL JUNHO 19</vt:lpstr>
      <vt:lpstr>BAL SETEMBRO 19</vt:lpstr>
      <vt:lpstr>BAL DEZEMBRO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Oliveira, Angela</cp:lastModifiedBy>
  <dcterms:created xsi:type="dcterms:W3CDTF">2018-12-27T18:03:18Z</dcterms:created>
  <dcterms:modified xsi:type="dcterms:W3CDTF">2020-04-30T21:03:46Z</dcterms:modified>
</cp:coreProperties>
</file>